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25" windowWidth="14235" windowHeight="6915" activeTab="0"/>
  </bookViews>
  <sheets>
    <sheet name="Haines Highway Flows" sheetId="1" r:id="rId1"/>
    <sheet name="fiscal year" sheetId="2" r:id="rId2"/>
    <sheet name="avg tonnages" sheetId="3" r:id="rId3"/>
  </sheets>
  <definedNames/>
  <calcPr fullCalcOnLoad="1"/>
</workbook>
</file>

<file path=xl/sharedStrings.xml><?xml version="1.0" encoding="utf-8"?>
<sst xmlns="http://schemas.openxmlformats.org/spreadsheetml/2006/main" count="66" uniqueCount="65">
  <si>
    <t>1999/00</t>
  </si>
  <si>
    <t>2000/01</t>
  </si>
  <si>
    <t>2001/02</t>
  </si>
  <si>
    <t>2002/03</t>
  </si>
  <si>
    <t>2003/04</t>
  </si>
  <si>
    <t>2004/05</t>
  </si>
  <si>
    <t>2005/06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</si>
  <si>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</si>
  <si>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</si>
  <si>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</si>
  <si>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</si>
  <si>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</si>
  <si>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</si>
  <si>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</si>
  <si>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</si>
  <si>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</si>
  <si>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</si>
  <si>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</si>
  <si>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</si>
  <si>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1998/99</t>
  </si>
  <si>
    <t>Number of trucks arriving in Yukon via Pleasant Camp (Haines Highway)</t>
  </si>
  <si>
    <t>Notes:</t>
  </si>
  <si>
    <t>Construction Materials</t>
  </si>
  <si>
    <t>General Merchandise</t>
  </si>
  <si>
    <t>Household Goods</t>
  </si>
  <si>
    <t>Iron, Pipe &amp; Steel</t>
  </si>
  <si>
    <t>Livestock</t>
  </si>
  <si>
    <t>Mobile Homes</t>
  </si>
  <si>
    <t>Mobile Homes - Residential</t>
  </si>
  <si>
    <t>Not specified</t>
  </si>
  <si>
    <t>Petroleum Products</t>
  </si>
  <si>
    <t>Timber</t>
  </si>
  <si>
    <t>Vehicles, Machinery &amp; Equip.</t>
  </si>
  <si>
    <t>Commodity volumes delivered to Whitehorse originating Sof60 (tonnes)</t>
  </si>
  <si>
    <t>Commodity volumes delivered to Alaska originating Sof60 (tonnes)</t>
  </si>
  <si>
    <t>Commodity volumes delivered to Alaska originating in Yukon (tonnes)</t>
  </si>
  <si>
    <t>Associated trip counts for commodity volumes delivered to Whitehorse originating Sof60 (number of trips)</t>
  </si>
  <si>
    <t>Associated trip counts for commodity volumes delivered to Alaska originating Sof60 (number of trips)</t>
  </si>
  <si>
    <t>Associated trip counts for commodity volumes delivered to Alaska originating in Yukon (number of trips)</t>
  </si>
  <si>
    <t>Agricultural Products</t>
  </si>
  <si>
    <t>Bus and Taxi service</t>
  </si>
  <si>
    <t>Other (missspecified data)</t>
  </si>
  <si>
    <t>Total for Year 2003</t>
  </si>
  <si>
    <t xml:space="preserve">Commodity tonnage per truck (delivery to Alaska originating Sof60) </t>
  </si>
  <si>
    <t xml:space="preserve">Commodity tonnage per truck (delivery to Whitehorse originating Sof60) </t>
  </si>
  <si>
    <t>Commodity tonnage per truck (delivery to Alaska originating in Yukon)</t>
  </si>
  <si>
    <t xml:space="preserve">Average commodity tonnage per truck </t>
  </si>
  <si>
    <t>Alaska Canada Rail Link Project WPA1a :: Inbound Traffic Data Development :: Community Resupply</t>
  </si>
  <si>
    <t>Prepared by: Paul Kishchuk, Vector Research [paul@vectorresearch.ca :: 867.668.3164]</t>
  </si>
  <si>
    <t>Haines Highway Freight Flows -  1999 to 2004</t>
  </si>
  <si>
    <t>Source: Pleasant Camp Canada Customs Border Post - Truck Counts (compiled by Marika Darling)</t>
  </si>
  <si>
    <t>Assumed tonnage if transporting construction materials (23.4 tonnes per truck)</t>
  </si>
  <si>
    <t>Assumed tonnage if transporting general merchandise (17.2 tonnes per truck)</t>
  </si>
  <si>
    <t>Assumed tonnage if transporting household goods (14.6 tonnes per truck)</t>
  </si>
  <si>
    <t>Assumed tonnage if transporting iron, pipe and steel (19.0 tonnes per truck)</t>
  </si>
  <si>
    <t>Assumed tonnage if transporting vehicles, machinery and equipment (17.9 tonnes per truck)</t>
  </si>
  <si>
    <r>
      <t xml:space="preserve">Alaska Highway </t>
    </r>
    <r>
      <rPr>
        <i/>
        <sz val="10"/>
        <rFont val="Arial"/>
        <family val="2"/>
      </rPr>
      <t xml:space="preserve">Weigh Scale Database </t>
    </r>
    <r>
      <rPr>
        <sz val="10"/>
        <rFont val="Arial"/>
        <family val="2"/>
      </rPr>
      <t>information.</t>
    </r>
  </si>
  <si>
    <t xml:space="preserve">1.   Assumed tonnages calculated by multiplying truck counts by average tonnage by commodity derived from </t>
  </si>
  <si>
    <t xml:space="preserve">2.   75-80 % of total truck counts are Lynden Transport Inc./Alaska Marine Lines (per Marika Darling); </t>
  </si>
  <si>
    <t>equivalent to approximately 500 containers per year @ two containers per truck.</t>
  </si>
  <si>
    <t>Haines Highway Truck Flows - conversion from fiscal to calendar year</t>
  </si>
  <si>
    <t>Calculation of average tonnage by selected commodity</t>
  </si>
  <si>
    <r>
      <t xml:space="preserve">Source: Derived from Department of Highways and Public Works </t>
    </r>
    <r>
      <rPr>
        <i/>
        <sz val="10"/>
        <rFont val="Arial"/>
        <family val="2"/>
      </rPr>
      <t>Weigh Scale Database</t>
    </r>
  </si>
  <si>
    <t>check</t>
  </si>
  <si>
    <t>Date: November 30, 2005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</si>
</sst>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2" fillId="0" borderId="1" xfId="0" applyFont="1" applyFill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2" fillId="0" borderId="2" xfId="0" applyFont="1" applyBorder="1" applyAlignment="1">
      <alignment/>
    </xf>
    <xf numFmtId="3" fontId="2" fillId="0" borderId="1" xfId="0" applyNumberFormat="1" applyFont="1" applyFill="1" applyBorder="1" applyAlignment="1">
      <alignment horizontal="right" textRotation="90" wrapText="1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right"/>
    </xf>
    <xf numFmtId="164" fontId="0" fillId="0" borderId="0" xfId="15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textRotation="90" wrapText="1"/>
    </xf>
    <xf numFmtId="0" fontId="4" fillId="0" borderId="1" xfId="0" applyFon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0" xfId="0" applyNumberFormat="1" applyAlignment="1">
      <alignment/>
    </xf>
    <xf numFmtId="164" fontId="4" fillId="0" borderId="1" xfId="15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165" fontId="0" fillId="0" borderId="2" xfId="15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28125" style="0" bestFit="1" customWidth="1"/>
    <col min="3" max="3" width="10.28125" style="0" bestFit="1" customWidth="1"/>
    <col min="4" max="4" width="11.28125" style="0" bestFit="1" customWidth="1"/>
    <col min="5" max="7" width="10.28125" style="0" bestFit="1" customWidth="1"/>
  </cols>
  <sheetData>
    <row r="1" spans="1:11" ht="12.75">
      <c r="A1" s="14" t="s">
        <v>47</v>
      </c>
      <c r="K1" s="30"/>
    </row>
    <row r="2" ht="15.75">
      <c r="A2" s="15" t="s">
        <v>49</v>
      </c>
    </row>
    <row r="3" ht="12.75">
      <c r="A3" s="16" t="s">
        <v>50</v>
      </c>
    </row>
    <row r="4" ht="12.75">
      <c r="A4" t="s">
        <v>48</v>
      </c>
    </row>
    <row r="5" ht="12.75">
      <c r="A5" t="s">
        <v>64</v>
      </c>
    </row>
    <row r="8" spans="1:7" ht="154.5">
      <c r="A8" s="19"/>
      <c r="B8" s="20" t="s">
        <v>20</v>
      </c>
      <c r="C8" s="20" t="s">
        <v>51</v>
      </c>
      <c r="D8" s="20" t="s">
        <v>52</v>
      </c>
      <c r="E8" s="20" t="s">
        <v>53</v>
      </c>
      <c r="F8" s="20" t="s">
        <v>54</v>
      </c>
      <c r="G8" s="20" t="s">
        <v>55</v>
      </c>
    </row>
    <row r="9" spans="1:7" ht="12.75">
      <c r="A9" s="21">
        <v>1999</v>
      </c>
      <c r="B9" s="22">
        <f>+'fiscal year'!B20+'fiscal year'!C16</f>
        <v>1248</v>
      </c>
      <c r="C9" s="22">
        <f>+B9*'avg tonnages'!$M$8</f>
        <v>29251.82841068917</v>
      </c>
      <c r="D9" s="22">
        <f>+B9*'avg tonnages'!$M$9</f>
        <v>21523.984163294906</v>
      </c>
      <c r="E9" s="22">
        <f>+B9*'avg tonnages'!$M$10</f>
        <v>18192.70588235294</v>
      </c>
      <c r="F9" s="22">
        <f>+B9*'avg tonnages'!$M$11</f>
        <v>23701.718093424905</v>
      </c>
      <c r="G9" s="22">
        <f>+B9*'avg tonnages'!$M$18</f>
        <v>22383.84403693003</v>
      </c>
    </row>
    <row r="10" spans="1:13" ht="12.75">
      <c r="A10" s="21">
        <v>2000</v>
      </c>
      <c r="B10" s="22">
        <f>+'fiscal year'!C20+'fiscal year'!D16</f>
        <v>909</v>
      </c>
      <c r="C10" s="22">
        <f>+B10*'avg tonnages'!$M$8</f>
        <v>21306.01925105485</v>
      </c>
      <c r="D10" s="22">
        <f>+B10*'avg tonnages'!$M$9</f>
        <v>15677.325003553742</v>
      </c>
      <c r="E10" s="22">
        <f>+B10*'avg tonnages'!$M$10</f>
        <v>13250.93721719457</v>
      </c>
      <c r="F10" s="22">
        <f>+B10*'avg tonnages'!$M$11</f>
        <v>17263.51101516285</v>
      </c>
      <c r="G10" s="22">
        <f>+B10*'avg tonnages'!$M$18</f>
        <v>16303.617171129325</v>
      </c>
      <c r="J10" s="16"/>
      <c r="K10" s="16"/>
      <c r="L10" s="16"/>
      <c r="M10" s="16"/>
    </row>
    <row r="11" spans="1:13" ht="12.75">
      <c r="A11" s="21">
        <v>2001</v>
      </c>
      <c r="B11" s="22">
        <f>+'fiscal year'!D20+'fiscal year'!E16</f>
        <v>775</v>
      </c>
      <c r="C11" s="22">
        <f>+B11*'avg tonnages'!$M$8</f>
        <v>18165.19793131739</v>
      </c>
      <c r="D11" s="22">
        <f>+B11*'avg tonnages'!$M$9</f>
        <v>13366.256191148681</v>
      </c>
      <c r="E11" s="22">
        <f>+B11*'avg tonnages'!$M$10</f>
        <v>11297.553733031675</v>
      </c>
      <c r="F11" s="22">
        <f>+B11*'avg tonnages'!$M$11</f>
        <v>14718.615001926522</v>
      </c>
      <c r="G11" s="22">
        <f>+B11*'avg tonnages'!$M$18</f>
        <v>13900.223660753825</v>
      </c>
      <c r="J11" s="16"/>
      <c r="K11" s="16"/>
      <c r="L11" s="16"/>
      <c r="M11" s="16"/>
    </row>
    <row r="12" spans="1:13" ht="12.75">
      <c r="A12" s="21">
        <v>2002</v>
      </c>
      <c r="B12" s="22">
        <f>+'fiscal year'!E20+'fiscal year'!F16</f>
        <v>743</v>
      </c>
      <c r="C12" s="22">
        <f>+B12*'avg tonnages'!$M$8</f>
        <v>17415.15104899203</v>
      </c>
      <c r="D12" s="22">
        <f>+B12*'avg tonnages'!$M$9</f>
        <v>12814.359161320606</v>
      </c>
      <c r="E12" s="22">
        <f>+B12*'avg tonnages'!$M$10</f>
        <v>10831.074095022625</v>
      </c>
      <c r="F12" s="22">
        <f>+B12*'avg tonnages'!$M$11</f>
        <v>14110.878640556653</v>
      </c>
      <c r="G12" s="22">
        <f>+B12*'avg tonnages'!$M$18</f>
        <v>13326.278941858183</v>
      </c>
      <c r="J12" s="17"/>
      <c r="K12" s="18"/>
      <c r="L12" s="16"/>
      <c r="M12" s="16"/>
    </row>
    <row r="13" spans="1:13" ht="12.75">
      <c r="A13" s="21">
        <v>2003</v>
      </c>
      <c r="B13" s="22">
        <f>+'fiscal year'!F20+'fiscal year'!G16</f>
        <v>602</v>
      </c>
      <c r="C13" s="22">
        <f>+B13*'avg tonnages'!$M$8</f>
        <v>14110.256973745896</v>
      </c>
      <c r="D13" s="22">
        <f>+B13*'avg tonnages'!$M$9</f>
        <v>10382.562873640652</v>
      </c>
      <c r="E13" s="22">
        <f>+B13*'avg tonnages'!$M$10</f>
        <v>8775.648190045249</v>
      </c>
      <c r="F13" s="22">
        <f>+B13*'avg tonnages'!$M$11</f>
        <v>11433.040298270667</v>
      </c>
      <c r="G13" s="22">
        <f>+B13*'avg tonnages'!$M$18</f>
        <v>10797.335024224261</v>
      </c>
      <c r="J13" s="17"/>
      <c r="K13" s="18"/>
      <c r="L13" s="16"/>
      <c r="M13" s="16"/>
    </row>
    <row r="14" spans="1:13" ht="12.75">
      <c r="A14" s="21">
        <v>2004</v>
      </c>
      <c r="B14" s="22">
        <f>+'fiscal year'!G20+'fiscal year'!H16</f>
        <v>536</v>
      </c>
      <c r="C14" s="22">
        <f>+B14*'avg tonnages'!$M$8</f>
        <v>12563.285278949836</v>
      </c>
      <c r="D14" s="22">
        <f>+B14*'avg tonnages'!$M$9</f>
        <v>9244.275249620248</v>
      </c>
      <c r="E14" s="22">
        <f>+B14*'avg tonnages'!$M$10</f>
        <v>7813.533936651584</v>
      </c>
      <c r="F14" s="22">
        <f>+B14*'avg tonnages'!$M$11</f>
        <v>10179.58405294531</v>
      </c>
      <c r="G14" s="22">
        <f>+B14*'avg tonnages'!$M$18</f>
        <v>9613.574041502001</v>
      </c>
      <c r="H14" s="23"/>
      <c r="J14" s="17"/>
      <c r="K14" s="18"/>
      <c r="L14" s="16"/>
      <c r="M14" s="16"/>
    </row>
    <row r="15" spans="10:13" ht="12.75">
      <c r="J15" s="17"/>
      <c r="K15" s="18"/>
      <c r="L15" s="16"/>
      <c r="M15" s="16"/>
    </row>
    <row r="16" spans="10:13" ht="12.75">
      <c r="J16" s="17"/>
      <c r="K16" s="18"/>
      <c r="L16" s="16"/>
      <c r="M16" s="16"/>
    </row>
    <row r="17" ht="12.75">
      <c r="A17" s="14" t="s">
        <v>21</v>
      </c>
    </row>
    <row r="18" ht="12.75">
      <c r="A18" t="s">
        <v>57</v>
      </c>
    </row>
    <row r="19" ht="12.75">
      <c r="A19" t="s">
        <v>56</v>
      </c>
    </row>
    <row r="20" ht="12.75">
      <c r="A20" t="s">
        <v>58</v>
      </c>
    </row>
    <row r="21" ht="12.75">
      <c r="A21" t="s">
        <v>59</v>
      </c>
    </row>
  </sheetData>
  <printOptions/>
  <pageMargins left="0.44" right="0.26" top="0.36" bottom="1" header="0.24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9.140625" defaultRowHeight="12.75"/>
  <cols>
    <col min="3" max="3" width="10.28125" style="0" bestFit="1" customWidth="1"/>
  </cols>
  <sheetData>
    <row r="1" ht="12.75">
      <c r="A1" s="14" t="s">
        <v>60</v>
      </c>
    </row>
    <row r="2" ht="12.75">
      <c r="A2" s="16" t="s">
        <v>50</v>
      </c>
    </row>
    <row r="6" spans="1:9" ht="12.75">
      <c r="A6" s="26"/>
      <c r="B6" s="26" t="s">
        <v>19</v>
      </c>
      <c r="C6" s="26" t="s">
        <v>0</v>
      </c>
      <c r="D6" s="26" t="s">
        <v>1</v>
      </c>
      <c r="E6" s="26" t="s">
        <v>2</v>
      </c>
      <c r="F6" s="26" t="s">
        <v>3</v>
      </c>
      <c r="G6" s="26" t="s">
        <v>4</v>
      </c>
      <c r="H6" s="26" t="s">
        <v>5</v>
      </c>
      <c r="I6" s="26" t="s">
        <v>6</v>
      </c>
    </row>
    <row r="7" spans="1:9" ht="12.75">
      <c r="A7" t="s">
        <v>7</v>
      </c>
      <c r="B7">
        <v>84</v>
      </c>
      <c r="C7" s="1">
        <v>124</v>
      </c>
      <c r="D7" s="1">
        <v>59</v>
      </c>
      <c r="E7" s="1">
        <v>61</v>
      </c>
      <c r="F7" s="1">
        <v>91</v>
      </c>
      <c r="G7" s="1">
        <v>37</v>
      </c>
      <c r="H7" s="1">
        <v>50</v>
      </c>
      <c r="I7" s="1">
        <v>20</v>
      </c>
    </row>
    <row r="8" spans="1:9" ht="12.75">
      <c r="A8" t="s">
        <v>8</v>
      </c>
      <c r="B8">
        <v>121</v>
      </c>
      <c r="C8" s="1">
        <v>139</v>
      </c>
      <c r="D8" s="1">
        <v>98</v>
      </c>
      <c r="E8" s="1">
        <v>85</v>
      </c>
      <c r="F8" s="1">
        <v>80</v>
      </c>
      <c r="G8" s="1">
        <v>54</v>
      </c>
      <c r="H8" s="1">
        <v>68</v>
      </c>
      <c r="I8" s="1">
        <v>45</v>
      </c>
    </row>
    <row r="9" spans="1:9" ht="12.75">
      <c r="A9" t="s">
        <v>9</v>
      </c>
      <c r="B9">
        <v>146</v>
      </c>
      <c r="C9" s="1">
        <v>124</v>
      </c>
      <c r="D9" s="1">
        <v>79</v>
      </c>
      <c r="E9" s="1">
        <v>75</v>
      </c>
      <c r="F9" s="1">
        <v>80</v>
      </c>
      <c r="G9" s="1">
        <v>72</v>
      </c>
      <c r="H9" s="1">
        <v>58</v>
      </c>
      <c r="I9" s="1">
        <v>53</v>
      </c>
    </row>
    <row r="10" spans="1:9" ht="12.75">
      <c r="A10" t="s">
        <v>10</v>
      </c>
      <c r="B10">
        <v>119</v>
      </c>
      <c r="C10" s="1">
        <v>156</v>
      </c>
      <c r="D10" s="1">
        <v>131</v>
      </c>
      <c r="E10" s="1">
        <v>98</v>
      </c>
      <c r="F10" s="1">
        <v>87</v>
      </c>
      <c r="G10" s="1">
        <v>66</v>
      </c>
      <c r="H10" s="1">
        <v>43</v>
      </c>
      <c r="I10" s="1">
        <v>52</v>
      </c>
    </row>
    <row r="11" spans="1:9" ht="12.75">
      <c r="A11" t="s">
        <v>11</v>
      </c>
      <c r="B11">
        <v>115</v>
      </c>
      <c r="C11" s="1">
        <v>103</v>
      </c>
      <c r="D11" s="1">
        <v>77</v>
      </c>
      <c r="E11" s="1">
        <v>70</v>
      </c>
      <c r="F11" s="1">
        <v>83</v>
      </c>
      <c r="G11" s="1">
        <v>51</v>
      </c>
      <c r="H11" s="1">
        <v>49</v>
      </c>
      <c r="I11" s="1">
        <v>47</v>
      </c>
    </row>
    <row r="12" spans="1:9" ht="12.75">
      <c r="A12" t="s">
        <v>12</v>
      </c>
      <c r="B12">
        <v>122</v>
      </c>
      <c r="C12" s="1">
        <v>153</v>
      </c>
      <c r="D12" s="1">
        <v>72</v>
      </c>
      <c r="E12" s="1">
        <v>64</v>
      </c>
      <c r="F12" s="1">
        <v>45</v>
      </c>
      <c r="G12" s="1">
        <v>52</v>
      </c>
      <c r="H12" s="1">
        <v>48</v>
      </c>
      <c r="I12" s="1">
        <v>52</v>
      </c>
    </row>
    <row r="13" spans="1:9" ht="12.75">
      <c r="A13" t="s">
        <v>13</v>
      </c>
      <c r="B13">
        <v>115</v>
      </c>
      <c r="C13" s="1">
        <v>72</v>
      </c>
      <c r="D13" s="1">
        <v>86</v>
      </c>
      <c r="E13" s="1">
        <v>62</v>
      </c>
      <c r="F13" s="1">
        <v>51</v>
      </c>
      <c r="G13" s="1">
        <v>52</v>
      </c>
      <c r="H13" s="1">
        <v>46</v>
      </c>
      <c r="I13" s="1">
        <v>57</v>
      </c>
    </row>
    <row r="14" spans="1:9" ht="12.75">
      <c r="A14" t="s">
        <v>14</v>
      </c>
      <c r="B14">
        <v>80</v>
      </c>
      <c r="C14" s="1">
        <v>65</v>
      </c>
      <c r="D14" s="1">
        <v>81</v>
      </c>
      <c r="E14" s="1">
        <v>44</v>
      </c>
      <c r="F14" s="1">
        <v>50</v>
      </c>
      <c r="G14" s="1">
        <v>47</v>
      </c>
      <c r="H14" s="1">
        <v>30</v>
      </c>
      <c r="I14" s="1"/>
    </row>
    <row r="15" spans="1:9" ht="12.75">
      <c r="A15" s="26" t="s">
        <v>15</v>
      </c>
      <c r="B15" s="26">
        <v>75</v>
      </c>
      <c r="C15" s="27">
        <v>81</v>
      </c>
      <c r="D15" s="27">
        <v>50</v>
      </c>
      <c r="E15" s="27">
        <v>45</v>
      </c>
      <c r="F15" s="27">
        <v>36</v>
      </c>
      <c r="G15" s="27">
        <v>39</v>
      </c>
      <c r="H15" s="27">
        <v>50</v>
      </c>
      <c r="I15" s="27"/>
    </row>
    <row r="16" spans="2:8" ht="12.75">
      <c r="B16">
        <f>SUM(B7:B15)</f>
        <v>977</v>
      </c>
      <c r="C16">
        <f aca="true" t="shared" si="0" ref="C16:H16">SUM(C7:C15)</f>
        <v>1017</v>
      </c>
      <c r="D16">
        <f t="shared" si="0"/>
        <v>733</v>
      </c>
      <c r="E16">
        <f t="shared" si="0"/>
        <v>604</v>
      </c>
      <c r="F16">
        <f t="shared" si="0"/>
        <v>603</v>
      </c>
      <c r="G16">
        <f t="shared" si="0"/>
        <v>470</v>
      </c>
      <c r="H16">
        <f t="shared" si="0"/>
        <v>442</v>
      </c>
    </row>
    <row r="17" spans="1:9" ht="12.75">
      <c r="A17" t="s">
        <v>16</v>
      </c>
      <c r="B17">
        <v>72</v>
      </c>
      <c r="C17" s="1">
        <v>55</v>
      </c>
      <c r="D17" s="1">
        <v>63</v>
      </c>
      <c r="E17" s="1">
        <v>40</v>
      </c>
      <c r="F17" s="1">
        <v>39</v>
      </c>
      <c r="G17" s="1">
        <v>28</v>
      </c>
      <c r="H17" s="1">
        <v>38</v>
      </c>
      <c r="I17" s="1"/>
    </row>
    <row r="18" spans="1:9" ht="12.75">
      <c r="A18" t="s">
        <v>17</v>
      </c>
      <c r="B18">
        <v>70</v>
      </c>
      <c r="C18" s="1">
        <v>65</v>
      </c>
      <c r="D18" s="1">
        <v>33</v>
      </c>
      <c r="E18" s="1">
        <v>46</v>
      </c>
      <c r="F18" s="1">
        <v>37</v>
      </c>
      <c r="G18" s="1">
        <v>26</v>
      </c>
      <c r="H18" s="1">
        <v>37</v>
      </c>
      <c r="I18" s="1"/>
    </row>
    <row r="19" spans="1:9" ht="12.75">
      <c r="A19" s="26" t="s">
        <v>18</v>
      </c>
      <c r="B19" s="26">
        <v>89</v>
      </c>
      <c r="C19" s="27">
        <v>56</v>
      </c>
      <c r="D19" s="27">
        <v>75</v>
      </c>
      <c r="E19" s="27">
        <v>54</v>
      </c>
      <c r="F19" s="27">
        <v>56</v>
      </c>
      <c r="G19" s="27">
        <v>40</v>
      </c>
      <c r="H19" s="27">
        <v>40</v>
      </c>
      <c r="I19" s="27"/>
    </row>
    <row r="20" spans="1:9" ht="13.5" thickBot="1">
      <c r="A20" s="28"/>
      <c r="B20" s="28">
        <f>SUM(B17:B19)</f>
        <v>231</v>
      </c>
      <c r="C20" s="28">
        <f aca="true" t="shared" si="1" ref="C20:H20">SUM(C17:C19)</f>
        <v>176</v>
      </c>
      <c r="D20" s="28">
        <f t="shared" si="1"/>
        <v>171</v>
      </c>
      <c r="E20" s="28">
        <f t="shared" si="1"/>
        <v>140</v>
      </c>
      <c r="F20" s="28">
        <f t="shared" si="1"/>
        <v>132</v>
      </c>
      <c r="G20" s="28">
        <f t="shared" si="1"/>
        <v>94</v>
      </c>
      <c r="H20" s="28">
        <f t="shared" si="1"/>
        <v>115</v>
      </c>
      <c r="I20" s="28"/>
    </row>
    <row r="21" spans="1:9" ht="13.5" thickTop="1">
      <c r="A21" s="29" t="s">
        <v>63</v>
      </c>
      <c r="B21" s="1">
        <f>+B20+B16</f>
        <v>1208</v>
      </c>
      <c r="C21" s="1">
        <f aca="true" t="shared" si="2" ref="C21:H21">+C20+C16</f>
        <v>1193</v>
      </c>
      <c r="D21" s="1">
        <f t="shared" si="2"/>
        <v>904</v>
      </c>
      <c r="E21" s="1">
        <f t="shared" si="2"/>
        <v>744</v>
      </c>
      <c r="F21" s="1">
        <f t="shared" si="2"/>
        <v>735</v>
      </c>
      <c r="G21" s="1">
        <f t="shared" si="2"/>
        <v>564</v>
      </c>
      <c r="H21" s="1">
        <f t="shared" si="2"/>
        <v>557</v>
      </c>
      <c r="I21" s="1"/>
    </row>
  </sheetData>
  <printOptions/>
  <pageMargins left="0.37" right="0.44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5" max="5" width="2.7109375" style="0" customWidth="1"/>
    <col min="9" max="9" width="2.7109375" style="0" customWidth="1"/>
  </cols>
  <sheetData>
    <row r="1" ht="12.75">
      <c r="A1" s="14" t="s">
        <v>61</v>
      </c>
    </row>
    <row r="2" ht="12.75">
      <c r="A2" s="16" t="s">
        <v>62</v>
      </c>
    </row>
    <row r="5" spans="1:13" ht="180" customHeight="1">
      <c r="A5" s="7"/>
      <c r="B5" s="8" t="s">
        <v>33</v>
      </c>
      <c r="C5" s="8" t="s">
        <v>34</v>
      </c>
      <c r="D5" s="8" t="s">
        <v>35</v>
      </c>
      <c r="E5" s="6"/>
      <c r="F5" s="8" t="s">
        <v>36</v>
      </c>
      <c r="G5" s="8" t="s">
        <v>37</v>
      </c>
      <c r="H5" s="8" t="s">
        <v>38</v>
      </c>
      <c r="I5" s="6"/>
      <c r="J5" s="8" t="s">
        <v>44</v>
      </c>
      <c r="K5" s="8" t="s">
        <v>43</v>
      </c>
      <c r="L5" s="8" t="s">
        <v>45</v>
      </c>
      <c r="M5" s="8" t="s">
        <v>46</v>
      </c>
    </row>
    <row r="6" spans="1:13" ht="12.75">
      <c r="A6" s="2" t="s">
        <v>39</v>
      </c>
      <c r="B6" s="3">
        <v>196</v>
      </c>
      <c r="C6" s="3">
        <v>1912</v>
      </c>
      <c r="D6" s="3">
        <v>32</v>
      </c>
      <c r="E6" s="6"/>
      <c r="F6" s="5">
        <v>11</v>
      </c>
      <c r="G6" s="5">
        <v>108</v>
      </c>
      <c r="H6" s="5">
        <v>3</v>
      </c>
      <c r="I6" s="6"/>
      <c r="J6" s="12">
        <f aca="true" t="shared" si="0" ref="J6:L11">+B6/F6</f>
        <v>17.818181818181817</v>
      </c>
      <c r="K6" s="12">
        <f t="shared" si="0"/>
        <v>17.703703703703702</v>
      </c>
      <c r="L6" s="12">
        <f t="shared" si="0"/>
        <v>10.666666666666666</v>
      </c>
      <c r="M6" s="13">
        <f>AVERAGE(J6:L6)</f>
        <v>15.396184062850729</v>
      </c>
    </row>
    <row r="7" spans="1:13" ht="12.75">
      <c r="A7" s="2" t="s">
        <v>40</v>
      </c>
      <c r="B7" s="3">
        <v>19</v>
      </c>
      <c r="C7" s="3">
        <v>91</v>
      </c>
      <c r="D7" s="3">
        <v>134</v>
      </c>
      <c r="E7" s="6"/>
      <c r="F7" s="5">
        <v>9</v>
      </c>
      <c r="G7" s="5">
        <v>22</v>
      </c>
      <c r="H7" s="5">
        <v>50</v>
      </c>
      <c r="I7" s="6"/>
      <c r="J7" s="12">
        <f t="shared" si="0"/>
        <v>2.111111111111111</v>
      </c>
      <c r="K7" s="12">
        <f t="shared" si="0"/>
        <v>4.136363636363637</v>
      </c>
      <c r="L7" s="12">
        <f t="shared" si="0"/>
        <v>2.68</v>
      </c>
      <c r="M7" s="13">
        <f aca="true" t="shared" si="1" ref="M7:M20">AVERAGE(J7:L7)</f>
        <v>2.9758249158249157</v>
      </c>
    </row>
    <row r="8" spans="1:13" ht="12.75">
      <c r="A8" s="2" t="s">
        <v>22</v>
      </c>
      <c r="B8" s="3">
        <v>4708</v>
      </c>
      <c r="C8" s="3">
        <v>4560</v>
      </c>
      <c r="D8" s="3">
        <v>239</v>
      </c>
      <c r="E8" s="4"/>
      <c r="F8" s="5">
        <v>192</v>
      </c>
      <c r="G8" s="5">
        <v>237</v>
      </c>
      <c r="H8" s="5">
        <v>9</v>
      </c>
      <c r="I8" s="6"/>
      <c r="J8" s="12">
        <f t="shared" si="0"/>
        <v>24.520833333333332</v>
      </c>
      <c r="K8" s="12">
        <f t="shared" si="0"/>
        <v>19.240506329113924</v>
      </c>
      <c r="L8" s="12">
        <f t="shared" si="0"/>
        <v>26.555555555555557</v>
      </c>
      <c r="M8" s="13">
        <f t="shared" si="1"/>
        <v>23.438965072667603</v>
      </c>
    </row>
    <row r="9" spans="1:13" ht="12.75">
      <c r="A9" s="2" t="s">
        <v>23</v>
      </c>
      <c r="B9" s="3">
        <v>14090</v>
      </c>
      <c r="C9" s="3">
        <v>69032</v>
      </c>
      <c r="D9" s="3">
        <v>2963</v>
      </c>
      <c r="E9" s="6"/>
      <c r="F9" s="5">
        <v>855</v>
      </c>
      <c r="G9" s="5">
        <v>4041</v>
      </c>
      <c r="H9" s="5">
        <v>163</v>
      </c>
      <c r="I9" s="6"/>
      <c r="J9" s="12">
        <f t="shared" si="0"/>
        <v>16.47953216374269</v>
      </c>
      <c r="K9" s="12">
        <f t="shared" si="0"/>
        <v>17.082900272209848</v>
      </c>
      <c r="L9" s="12">
        <f t="shared" si="0"/>
        <v>18.177914110429448</v>
      </c>
      <c r="M9" s="13">
        <f t="shared" si="1"/>
        <v>17.24678218212733</v>
      </c>
    </row>
    <row r="10" spans="1:13" ht="12.75">
      <c r="A10" s="2" t="s">
        <v>24</v>
      </c>
      <c r="B10" s="3">
        <v>131</v>
      </c>
      <c r="C10" s="3">
        <v>2731</v>
      </c>
      <c r="D10" s="3">
        <v>30</v>
      </c>
      <c r="E10" s="6"/>
      <c r="F10" s="5">
        <v>8</v>
      </c>
      <c r="G10" s="5">
        <v>221</v>
      </c>
      <c r="H10" s="5">
        <v>2</v>
      </c>
      <c r="I10" s="6"/>
      <c r="J10" s="12">
        <f t="shared" si="0"/>
        <v>16.375</v>
      </c>
      <c r="K10" s="12">
        <f t="shared" si="0"/>
        <v>12.357466063348417</v>
      </c>
      <c r="L10" s="12">
        <f t="shared" si="0"/>
        <v>15</v>
      </c>
      <c r="M10" s="13">
        <f t="shared" si="1"/>
        <v>14.577488687782806</v>
      </c>
    </row>
    <row r="11" spans="1:13" ht="12.75">
      <c r="A11" s="2" t="s">
        <v>25</v>
      </c>
      <c r="B11" s="3">
        <v>2430</v>
      </c>
      <c r="C11" s="3">
        <v>3628</v>
      </c>
      <c r="D11" s="3">
        <v>137</v>
      </c>
      <c r="E11" s="6"/>
      <c r="F11" s="5">
        <v>132</v>
      </c>
      <c r="G11" s="5">
        <v>191</v>
      </c>
      <c r="H11" s="5">
        <v>7</v>
      </c>
      <c r="I11" s="6"/>
      <c r="J11" s="12">
        <f t="shared" si="0"/>
        <v>18.40909090909091</v>
      </c>
      <c r="K11" s="12">
        <f t="shared" si="0"/>
        <v>18.994764397905758</v>
      </c>
      <c r="L11" s="12">
        <f t="shared" si="0"/>
        <v>19.571428571428573</v>
      </c>
      <c r="M11" s="13">
        <f t="shared" si="1"/>
        <v>18.991761292808416</v>
      </c>
    </row>
    <row r="12" spans="1:13" ht="12.75">
      <c r="A12" s="2" t="s">
        <v>26</v>
      </c>
      <c r="B12" s="3">
        <v>0</v>
      </c>
      <c r="C12" s="3">
        <v>50</v>
      </c>
      <c r="D12" s="3">
        <v>0</v>
      </c>
      <c r="E12" s="6"/>
      <c r="F12" s="5">
        <v>0</v>
      </c>
      <c r="G12" s="5">
        <v>5</v>
      </c>
      <c r="H12" s="5">
        <v>0</v>
      </c>
      <c r="I12" s="6"/>
      <c r="J12" s="12">
        <v>0</v>
      </c>
      <c r="K12" s="12">
        <f aca="true" t="shared" si="2" ref="K12:K20">+C12/G12</f>
        <v>10</v>
      </c>
      <c r="L12" s="12">
        <v>0</v>
      </c>
      <c r="M12" s="13">
        <f t="shared" si="1"/>
        <v>3.3333333333333335</v>
      </c>
    </row>
    <row r="13" spans="1:13" ht="12.75">
      <c r="A13" s="2" t="s">
        <v>27</v>
      </c>
      <c r="B13" s="3">
        <v>176</v>
      </c>
      <c r="C13" s="3">
        <v>188</v>
      </c>
      <c r="D13" s="3">
        <v>26</v>
      </c>
      <c r="E13" s="6"/>
      <c r="F13" s="5">
        <v>13</v>
      </c>
      <c r="G13" s="5">
        <v>14</v>
      </c>
      <c r="H13" s="5">
        <v>2</v>
      </c>
      <c r="I13" s="6"/>
      <c r="J13" s="12">
        <f aca="true" t="shared" si="3" ref="J13:J20">+B13/F13</f>
        <v>13.538461538461538</v>
      </c>
      <c r="K13" s="12">
        <f t="shared" si="2"/>
        <v>13.428571428571429</v>
      </c>
      <c r="L13" s="12">
        <f aca="true" t="shared" si="4" ref="L13:L18">+D13/H13</f>
        <v>13</v>
      </c>
      <c r="M13" s="13">
        <f t="shared" si="1"/>
        <v>13.322344322344321</v>
      </c>
    </row>
    <row r="14" spans="1:13" ht="12.75">
      <c r="A14" s="2" t="s">
        <v>28</v>
      </c>
      <c r="B14" s="3">
        <v>204</v>
      </c>
      <c r="C14" s="3">
        <v>561</v>
      </c>
      <c r="D14" s="3">
        <v>115</v>
      </c>
      <c r="E14" s="6"/>
      <c r="F14" s="5">
        <v>17</v>
      </c>
      <c r="G14" s="5">
        <v>61</v>
      </c>
      <c r="H14" s="5">
        <v>10</v>
      </c>
      <c r="I14" s="6"/>
      <c r="J14" s="12">
        <f t="shared" si="3"/>
        <v>12</v>
      </c>
      <c r="K14" s="12">
        <f t="shared" si="2"/>
        <v>9.19672131147541</v>
      </c>
      <c r="L14" s="12">
        <f t="shared" si="4"/>
        <v>11.5</v>
      </c>
      <c r="M14" s="13">
        <f t="shared" si="1"/>
        <v>10.898907103825136</v>
      </c>
    </row>
    <row r="15" spans="1:13" ht="12.75">
      <c r="A15" s="2" t="s">
        <v>29</v>
      </c>
      <c r="B15" s="3">
        <v>1280</v>
      </c>
      <c r="C15" s="3">
        <v>538</v>
      </c>
      <c r="D15" s="3">
        <v>0</v>
      </c>
      <c r="E15" s="6"/>
      <c r="F15" s="5">
        <v>85</v>
      </c>
      <c r="G15" s="5">
        <v>46</v>
      </c>
      <c r="H15" s="5">
        <v>3</v>
      </c>
      <c r="I15" s="6"/>
      <c r="J15" s="12">
        <f t="shared" si="3"/>
        <v>15.058823529411764</v>
      </c>
      <c r="K15" s="12">
        <f t="shared" si="2"/>
        <v>11.695652173913043</v>
      </c>
      <c r="L15" s="12">
        <f t="shared" si="4"/>
        <v>0</v>
      </c>
      <c r="M15" s="13">
        <f t="shared" si="1"/>
        <v>8.918158567774936</v>
      </c>
    </row>
    <row r="16" spans="1:13" ht="12.75">
      <c r="A16" s="2" t="s">
        <v>30</v>
      </c>
      <c r="B16" s="3">
        <v>14493</v>
      </c>
      <c r="C16" s="3">
        <v>1895</v>
      </c>
      <c r="D16" s="3">
        <v>815</v>
      </c>
      <c r="E16" s="6"/>
      <c r="F16" s="5">
        <v>350</v>
      </c>
      <c r="G16" s="5">
        <v>72</v>
      </c>
      <c r="H16" s="5">
        <v>22</v>
      </c>
      <c r="I16" s="6"/>
      <c r="J16" s="12">
        <f t="shared" si="3"/>
        <v>41.40857142857143</v>
      </c>
      <c r="K16" s="12">
        <f t="shared" si="2"/>
        <v>26.319444444444443</v>
      </c>
      <c r="L16" s="12">
        <f t="shared" si="4"/>
        <v>37.04545454545455</v>
      </c>
      <c r="M16" s="13">
        <f t="shared" si="1"/>
        <v>34.92449013949014</v>
      </c>
    </row>
    <row r="17" spans="1:13" ht="12.75">
      <c r="A17" s="2" t="s">
        <v>31</v>
      </c>
      <c r="B17" s="3">
        <v>25</v>
      </c>
      <c r="C17" s="3">
        <v>108</v>
      </c>
      <c r="D17" s="3">
        <v>34</v>
      </c>
      <c r="E17" s="6"/>
      <c r="F17" s="5">
        <v>1</v>
      </c>
      <c r="G17" s="5">
        <v>6</v>
      </c>
      <c r="H17" s="5">
        <v>2</v>
      </c>
      <c r="I17" s="6"/>
      <c r="J17" s="12">
        <f t="shared" si="3"/>
        <v>25</v>
      </c>
      <c r="K17" s="12">
        <f t="shared" si="2"/>
        <v>18</v>
      </c>
      <c r="L17" s="12">
        <f t="shared" si="4"/>
        <v>17</v>
      </c>
      <c r="M17" s="13">
        <f t="shared" si="1"/>
        <v>20</v>
      </c>
    </row>
    <row r="18" spans="1:13" ht="12.75">
      <c r="A18" s="2" t="s">
        <v>32</v>
      </c>
      <c r="B18" s="3">
        <v>6488</v>
      </c>
      <c r="C18" s="3">
        <v>15910</v>
      </c>
      <c r="D18" s="3">
        <v>1285</v>
      </c>
      <c r="E18" s="6"/>
      <c r="F18" s="5">
        <v>361</v>
      </c>
      <c r="G18" s="5">
        <v>1053</v>
      </c>
      <c r="H18" s="5">
        <v>62</v>
      </c>
      <c r="I18" s="6"/>
      <c r="J18" s="12">
        <f t="shared" si="3"/>
        <v>17.97229916897507</v>
      </c>
      <c r="K18" s="12">
        <f t="shared" si="2"/>
        <v>15.109211775878443</v>
      </c>
      <c r="L18" s="12">
        <f t="shared" si="4"/>
        <v>20.725806451612904</v>
      </c>
      <c r="M18" s="13">
        <f t="shared" si="1"/>
        <v>17.935772465488807</v>
      </c>
    </row>
    <row r="19" spans="1:13" ht="12.75">
      <c r="A19" s="2" t="s">
        <v>41</v>
      </c>
      <c r="B19" s="3">
        <v>0</v>
      </c>
      <c r="C19" s="3">
        <v>0</v>
      </c>
      <c r="D19" s="3">
        <v>0</v>
      </c>
      <c r="E19" s="6"/>
      <c r="F19" s="5">
        <v>1</v>
      </c>
      <c r="G19" s="5">
        <v>1</v>
      </c>
      <c r="H19" s="5">
        <v>0</v>
      </c>
      <c r="I19" s="6"/>
      <c r="J19" s="12">
        <f t="shared" si="3"/>
        <v>0</v>
      </c>
      <c r="K19" s="12">
        <f t="shared" si="2"/>
        <v>0</v>
      </c>
      <c r="L19" s="12">
        <v>0</v>
      </c>
      <c r="M19" s="13">
        <f t="shared" si="1"/>
        <v>0</v>
      </c>
    </row>
    <row r="20" spans="1:13" ht="12.75">
      <c r="A20" s="9" t="s">
        <v>42</v>
      </c>
      <c r="B20" s="10">
        <v>44240</v>
      </c>
      <c r="C20" s="10">
        <v>101204</v>
      </c>
      <c r="D20" s="10">
        <v>5810</v>
      </c>
      <c r="E20" s="11"/>
      <c r="F20" s="10">
        <v>2035</v>
      </c>
      <c r="G20" s="10">
        <v>6078</v>
      </c>
      <c r="H20" s="10">
        <v>335</v>
      </c>
      <c r="I20" s="11"/>
      <c r="J20" s="24">
        <f t="shared" si="3"/>
        <v>21.73955773955774</v>
      </c>
      <c r="K20" s="24">
        <f t="shared" si="2"/>
        <v>16.650871997367556</v>
      </c>
      <c r="L20" s="24">
        <f>+D20/H20</f>
        <v>17.34328358208955</v>
      </c>
      <c r="M20" s="25">
        <f t="shared" si="1"/>
        <v>18.577904439671617</v>
      </c>
    </row>
  </sheetData>
  <printOptions/>
  <pageMargins left="0.37" right="0.32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Kishchuk - Vector Research</dc:creator>
  <cp:keywords/>
  <dc:description/>
  <cp:lastModifiedBy>Paul Kishchuk - Vector Research</cp:lastModifiedBy>
  <cp:lastPrinted>2005-12-23T21:20:02Z</cp:lastPrinted>
  <dcterms:created xsi:type="dcterms:W3CDTF">2005-11-24T21:11:26Z</dcterms:created>
  <dcterms:modified xsi:type="dcterms:W3CDTF">2005-12-23T21:20:06Z</dcterms:modified>
  <cp:category/>
  <cp:version/>
  <cp:contentType/>
  <cp:contentStatus/>
</cp:coreProperties>
</file>