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8" windowWidth="12120" windowHeight="7188" activeTab="0"/>
  </bookViews>
  <sheets>
    <sheet name="BH01" sheetId="1" r:id="rId1"/>
    <sheet name="BH02" sheetId="2" r:id="rId2"/>
    <sheet name="BH03" sheetId="3" r:id="rId3"/>
    <sheet name="BH04" sheetId="4" r:id="rId4"/>
  </sheets>
  <definedNames>
    <definedName name="CRITERIA" localSheetId="1">'BH02'!$A$3:$J$104</definedName>
    <definedName name="CRITERIA" localSheetId="2">'BH03'!$A$3:$J$104</definedName>
    <definedName name="CRITERIA" localSheetId="3">'BH04'!$A$3:$J$104</definedName>
    <definedName name="CRITERIA">'BH01'!$A$3:$J$104</definedName>
    <definedName name="_xlnm.Print_Area" localSheetId="0">'BH01'!$A$45:$I$100</definedName>
    <definedName name="_xlnm.Print_Area" localSheetId="1">'BH02'!$A$45:$I$100</definedName>
    <definedName name="_xlnm.Print_Area" localSheetId="2">'BH03'!$A$45:$I$100</definedName>
    <definedName name="_xlnm.Print_Area" localSheetId="3">'BH04'!$A$45:$I$100</definedName>
  </definedNames>
  <calcPr fullCalcOnLoad="1"/>
</workbook>
</file>

<file path=xl/sharedStrings.xml><?xml version="1.0" encoding="utf-8"?>
<sst xmlns="http://schemas.openxmlformats.org/spreadsheetml/2006/main" count="216" uniqueCount="35">
  <si>
    <t>Date Installed:</t>
  </si>
  <si>
    <t>Elevation (m):</t>
  </si>
  <si>
    <t>Length of Cable (m):</t>
  </si>
  <si>
    <t>BEAD NO:</t>
  </si>
  <si>
    <t>DEPTH BELOW GRADE</t>
  </si>
  <si>
    <t>ELEVATION</t>
  </si>
  <si>
    <t>Correction</t>
  </si>
  <si>
    <t>(m)</t>
  </si>
  <si>
    <t xml:space="preserve"> (m)</t>
  </si>
  <si>
    <t>k-ohms</t>
  </si>
  <si>
    <t>(°C)</t>
  </si>
  <si>
    <t>Ground Temperature Cable No:</t>
  </si>
  <si>
    <t>Borehole:</t>
  </si>
  <si>
    <t>Ground Temperature Profile</t>
  </si>
  <si>
    <t>MAV 11580.028 PGT-19 Temp.XLS</t>
  </si>
  <si>
    <t>Date</t>
  </si>
  <si>
    <t>W14103083-BH01</t>
  </si>
  <si>
    <t>Lead Length (m):</t>
  </si>
  <si>
    <t>Number of Beads:</t>
  </si>
  <si>
    <t>W14103083</t>
  </si>
  <si>
    <t>Fall 2012 Geotechnical Drilling and Instrumentation</t>
  </si>
  <si>
    <t>Mount Nansen Mine Site, Yukon</t>
  </si>
  <si>
    <t>Mount Nansen Mine Site</t>
  </si>
  <si>
    <t>GTC 2364</t>
  </si>
  <si>
    <t>Ground Surface</t>
  </si>
  <si>
    <t>End of Borehole</t>
  </si>
  <si>
    <t>W14103083-BH02</t>
  </si>
  <si>
    <t>GTC 2365</t>
  </si>
  <si>
    <t>W14103083-BH03</t>
  </si>
  <si>
    <t>GTC 2362</t>
  </si>
  <si>
    <t>W14103083-BH04</t>
  </si>
  <si>
    <t>GTC 2363</t>
  </si>
  <si>
    <t>Field Data</t>
  </si>
  <si>
    <t>Sorted Depth</t>
  </si>
  <si>
    <t>Depth (m)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</si>
</sst>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yy\-mm\-dd"/>
    <numFmt numFmtId="174" formatCode="0.000"/>
    <numFmt numFmtId="175" formatCode="0.000E+00;\ĝ"/>
    <numFmt numFmtId="176" formatCode="0.000E+00;\㦔"/>
    <numFmt numFmtId="177" formatCode="0.00E+00;\㦔"/>
    <numFmt numFmtId="178" formatCode="0.0E+00;\㦔"/>
    <numFmt numFmtId="179" formatCode="0.0000000"/>
    <numFmt numFmtId="180" formatCode="0.000000"/>
    <numFmt numFmtId="181" formatCode="0.00000"/>
    <numFmt numFmtId="182" formatCode="0.0000"/>
    <numFmt numFmtId="183" formatCode="[$-409]h:mm:ss\ AM/PM"/>
    <numFmt numFmtId="184" formatCode="[$-409]dddd\,\ mmmm\ dd\,\ yyyy"/>
    <numFmt numFmtId="185" formatCode="[$-409]d\-mmm\-yy;@"/>
  </numFmts>
  <fonts count="62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9"/>
      <name val="Geneva"/>
      <family val="0"/>
    </font>
    <font>
      <b/>
      <sz val="9"/>
      <name val="Geneva"/>
      <family val="0"/>
    </font>
    <font>
      <sz val="8"/>
      <name val="Geneva"/>
      <family val="0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Helv"/>
      <family val="0"/>
    </font>
    <font>
      <i/>
      <sz val="5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color indexed="12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10"/>
      <color indexed="8"/>
      <name val="Geneva"/>
      <family val="0"/>
    </font>
    <font>
      <sz val="7.35"/>
      <color indexed="8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23"/>
      <name val="Arial"/>
      <family val="2"/>
    </font>
    <font>
      <sz val="8"/>
      <color indexed="23"/>
      <name val="Geneva"/>
      <family val="0"/>
    </font>
    <font>
      <sz val="11"/>
      <name val="Calibri"/>
      <family val="0"/>
    </font>
    <font>
      <b/>
      <sz val="10"/>
      <color indexed="8"/>
      <name val="Geneva"/>
      <family val="0"/>
    </font>
    <font>
      <b/>
      <sz val="10"/>
      <color indexed="8"/>
      <name val="Calibri"/>
      <family val="0"/>
    </font>
    <font>
      <u val="single"/>
      <sz val="10"/>
      <color indexed="8"/>
      <name val="Calibri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 tint="-0.4999699890613556"/>
      <name val="Arial"/>
      <family val="2"/>
    </font>
    <font>
      <sz val="8"/>
      <color theme="0" tint="-0.4999699890613556"/>
      <name val="Genev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2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11" fillId="0" borderId="0" xfId="0" applyFont="1" applyAlignment="1">
      <alignment vertical="top"/>
    </xf>
    <xf numFmtId="172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173" fontId="13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11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173" fontId="13" fillId="0" borderId="13" xfId="0" applyNumberFormat="1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172" fontId="13" fillId="0" borderId="18" xfId="0" applyNumberFormat="1" applyFont="1" applyBorder="1" applyAlignment="1">
      <alignment horizontal="center"/>
    </xf>
    <xf numFmtId="2" fontId="13" fillId="0" borderId="17" xfId="0" applyNumberFormat="1" applyFont="1" applyBorder="1" applyAlignment="1">
      <alignment horizontal="center"/>
    </xf>
    <xf numFmtId="2" fontId="13" fillId="0" borderId="19" xfId="0" applyNumberFormat="1" applyFont="1" applyBorder="1" applyAlignment="1">
      <alignment horizontal="center"/>
    </xf>
    <xf numFmtId="172" fontId="13" fillId="0" borderId="15" xfId="0" applyNumberFormat="1" applyFont="1" applyBorder="1" applyAlignment="1">
      <alignment horizontal="center"/>
    </xf>
    <xf numFmtId="2" fontId="13" fillId="0" borderId="16" xfId="0" applyNumberFormat="1" applyFont="1" applyBorder="1" applyAlignment="1">
      <alignment horizontal="center"/>
    </xf>
    <xf numFmtId="0" fontId="14" fillId="0" borderId="0" xfId="0" applyFont="1" applyAlignment="1">
      <alignment/>
    </xf>
    <xf numFmtId="2" fontId="14" fillId="0" borderId="0" xfId="0" applyNumberFormat="1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172" fontId="14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2" fontId="15" fillId="0" borderId="0" xfId="0" applyNumberFormat="1" applyFont="1" applyAlignment="1">
      <alignment horizontal="center"/>
    </xf>
    <xf numFmtId="182" fontId="14" fillId="0" borderId="0" xfId="0" applyNumberFormat="1" applyFont="1" applyAlignment="1">
      <alignment/>
    </xf>
    <xf numFmtId="17" fontId="7" fillId="0" borderId="10" xfId="0" applyNumberFormat="1" applyFont="1" applyBorder="1" applyAlignment="1" quotePrefix="1">
      <alignment horizontal="right"/>
    </xf>
    <xf numFmtId="173" fontId="4" fillId="0" borderId="0" xfId="0" applyNumberFormat="1" applyFont="1" applyAlignment="1">
      <alignment/>
    </xf>
    <xf numFmtId="185" fontId="13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185" fontId="13" fillId="0" borderId="20" xfId="0" applyNumberFormat="1" applyFont="1" applyBorder="1" applyAlignment="1">
      <alignment horizontal="center" vertical="center"/>
    </xf>
    <xf numFmtId="2" fontId="13" fillId="0" borderId="18" xfId="0" applyNumberFormat="1" applyFont="1" applyBorder="1" applyAlignment="1">
      <alignment horizontal="center"/>
    </xf>
    <xf numFmtId="2" fontId="13" fillId="0" borderId="15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2" fontId="13" fillId="0" borderId="13" xfId="0" applyNumberFormat="1" applyFont="1" applyBorder="1" applyAlignment="1">
      <alignment horizontal="center"/>
    </xf>
    <xf numFmtId="172" fontId="13" fillId="0" borderId="17" xfId="0" applyNumberFormat="1" applyFont="1" applyBorder="1" applyAlignment="1">
      <alignment horizontal="center"/>
    </xf>
    <xf numFmtId="0" fontId="60" fillId="0" borderId="11" xfId="0" applyFont="1" applyBorder="1" applyAlignment="1">
      <alignment horizontal="center" vertical="top" wrapText="1"/>
    </xf>
    <xf numFmtId="185" fontId="60" fillId="0" borderId="20" xfId="0" applyNumberFormat="1" applyFont="1" applyBorder="1" applyAlignment="1">
      <alignment horizontal="center" vertical="center"/>
    </xf>
    <xf numFmtId="0" fontId="60" fillId="0" borderId="14" xfId="0" applyFont="1" applyBorder="1" applyAlignment="1">
      <alignment horizontal="center"/>
    </xf>
    <xf numFmtId="0" fontId="60" fillId="0" borderId="16" xfId="0" applyFont="1" applyBorder="1" applyAlignment="1">
      <alignment horizontal="center"/>
    </xf>
    <xf numFmtId="0" fontId="60" fillId="0" borderId="11" xfId="0" applyFont="1" applyBorder="1" applyAlignment="1">
      <alignment horizontal="center"/>
    </xf>
    <xf numFmtId="2" fontId="60" fillId="0" borderId="13" xfId="0" applyNumberFormat="1" applyFont="1" applyBorder="1" applyAlignment="1">
      <alignment horizontal="center"/>
    </xf>
    <xf numFmtId="0" fontId="60" fillId="0" borderId="17" xfId="0" applyFont="1" applyBorder="1" applyAlignment="1">
      <alignment horizontal="center"/>
    </xf>
    <xf numFmtId="2" fontId="60" fillId="0" borderId="19" xfId="0" applyNumberFormat="1" applyFont="1" applyBorder="1" applyAlignment="1">
      <alignment horizontal="center"/>
    </xf>
    <xf numFmtId="2" fontId="60" fillId="0" borderId="17" xfId="0" applyNumberFormat="1" applyFont="1" applyBorder="1" applyAlignment="1">
      <alignment horizontal="center"/>
    </xf>
    <xf numFmtId="0" fontId="6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7275"/>
          <c:y val="0.0125"/>
          <c:w val="0.69825"/>
          <c:h val="0.8585"/>
        </c:manualLayout>
      </c:layout>
      <c:scatterChart>
        <c:scatterStyle val="lineMarker"/>
        <c:varyColors val="0"/>
        <c:ser>
          <c:idx val="0"/>
          <c:order val="0"/>
          <c:tx>
            <c:strRef>
              <c:f>'BH01'!$F$14</c:f>
              <c:strCache>
                <c:ptCount val="1"/>
                <c:pt idx="0">
                  <c:v>11-Oct-12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'BH01'!$F$16:$F$23</c:f>
              <c:numCache/>
            </c:numRef>
          </c:xVal>
          <c:yVal>
            <c:numRef>
              <c:f>'BH01'!$B$16:$B$23</c:f>
              <c:numCache/>
            </c:numRef>
          </c:yVal>
          <c:smooth val="0"/>
        </c:ser>
        <c:ser>
          <c:idx val="1"/>
          <c:order val="1"/>
          <c:tx>
            <c:strRef>
              <c:f>'BH01'!$H$14</c:f>
              <c:strCache>
                <c:ptCount val="1"/>
                <c:pt idx="0">
                  <c:v>20-Nov-12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xVal>
            <c:numRef>
              <c:f>'BH01'!$H$16:$H$23</c:f>
              <c:numCache/>
            </c:numRef>
          </c:xVal>
          <c:yVal>
            <c:numRef>
              <c:f>'BH01'!$B$16:$B$23</c:f>
              <c:numCache/>
            </c:numRef>
          </c:yVal>
          <c:smooth val="0"/>
        </c:ser>
        <c:ser>
          <c:idx val="2"/>
          <c:order val="2"/>
          <c:tx>
            <c:strRef>
              <c:f>'BH01'!$G$3</c:f>
              <c:strCache>
                <c:ptCount val="1"/>
                <c:pt idx="0">
                  <c:v>Ground Surface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'BH01'!$G$5:$H$5</c:f>
              <c:numCache/>
            </c:numRef>
          </c:xVal>
          <c:yVal>
            <c:numRef>
              <c:f>'BH01'!$G$4:$H$4</c:f>
              <c:numCache/>
            </c:numRef>
          </c:yVal>
          <c:smooth val="0"/>
        </c:ser>
        <c:ser>
          <c:idx val="3"/>
          <c:order val="3"/>
          <c:tx>
            <c:strRef>
              <c:f>'BH01'!$G$6</c:f>
              <c:strCache>
                <c:ptCount val="1"/>
                <c:pt idx="0">
                  <c:v>End of Borehole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'BH01'!$G$8:$H$8</c:f>
              <c:numCache/>
            </c:numRef>
          </c:xVal>
          <c:yVal>
            <c:numRef>
              <c:f>'BH01'!$G$7:$H$7</c:f>
              <c:numCache/>
            </c:numRef>
          </c:yVal>
          <c:smooth val="0"/>
        </c:ser>
        <c:axId val="39556203"/>
        <c:axId val="20461508"/>
      </c:scatterChart>
      <c:valAx>
        <c:axId val="39556203"/>
        <c:scaling>
          <c:orientation val="minMax"/>
          <c:max val="5"/>
          <c:min val="-5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TEMPERATURE (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C)</a:t>
                </a:r>
              </a:p>
            </c:rich>
          </c:tx>
          <c:layout>
            <c:manualLayout>
              <c:xMode val="factor"/>
              <c:yMode val="factor"/>
              <c:x val="0.261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high"/>
        <c:spPr>
          <a:ln w="12700">
            <a:solidFill>
              <a:srgbClr val="000000"/>
            </a:solidFill>
          </a:ln>
        </c:spPr>
        <c:crossAx val="20461508"/>
        <c:crossesAt val="300"/>
        <c:crossBetween val="midCat"/>
        <c:dispUnits/>
        <c:majorUnit val="1"/>
        <c:minorUnit val="0.5"/>
      </c:valAx>
      <c:valAx>
        <c:axId val="20461508"/>
        <c:scaling>
          <c:orientation val="maxMin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DEPTH (m)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cross"/>
        <c:minorTickMark val="out"/>
        <c:tickLblPos val="nextTo"/>
        <c:spPr>
          <a:ln w="12700">
            <a:solidFill>
              <a:srgbClr val="000000"/>
            </a:solidFill>
          </a:ln>
        </c:spPr>
        <c:crossAx val="39556203"/>
        <c:crossesAt val="-5"/>
        <c:crossBetween val="midCat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8005"/>
          <c:y val="0.162"/>
          <c:w val="0.15075"/>
          <c:h val="0.0502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7375"/>
          <c:y val="0.013"/>
          <c:w val="0.68975"/>
          <c:h val="0.858"/>
        </c:manualLayout>
      </c:layout>
      <c:scatterChart>
        <c:scatterStyle val="lineMarker"/>
        <c:varyColors val="0"/>
        <c:ser>
          <c:idx val="0"/>
          <c:order val="0"/>
          <c:tx>
            <c:strRef>
              <c:f>'BH02'!$F$14</c:f>
              <c:strCache>
                <c:ptCount val="1"/>
                <c:pt idx="0">
                  <c:v>11-Oct-12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'BH02'!$F$16:$F$23</c:f>
              <c:numCache/>
            </c:numRef>
          </c:xVal>
          <c:yVal>
            <c:numRef>
              <c:f>'BH02'!$B$16:$B$23</c:f>
              <c:numCache/>
            </c:numRef>
          </c:yVal>
          <c:smooth val="0"/>
        </c:ser>
        <c:ser>
          <c:idx val="1"/>
          <c:order val="1"/>
          <c:tx>
            <c:strRef>
              <c:f>'BH02'!$H$14</c:f>
              <c:strCache>
                <c:ptCount val="1"/>
                <c:pt idx="0">
                  <c:v>20-Nov-12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xVal>
            <c:numRef>
              <c:f>'BH02'!$H$16:$H$23</c:f>
              <c:numCache/>
            </c:numRef>
          </c:xVal>
          <c:yVal>
            <c:numRef>
              <c:f>'BH02'!$B$16:$B$23</c:f>
              <c:numCache/>
            </c:numRef>
          </c:yVal>
          <c:smooth val="0"/>
        </c:ser>
        <c:ser>
          <c:idx val="2"/>
          <c:order val="2"/>
          <c:tx>
            <c:strRef>
              <c:f>'BH02'!$G$3</c:f>
              <c:strCache>
                <c:ptCount val="1"/>
                <c:pt idx="0">
                  <c:v>Ground Surface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'BH02'!$G$5:$H$5</c:f>
              <c:numCache/>
            </c:numRef>
          </c:xVal>
          <c:yVal>
            <c:numRef>
              <c:f>'BH02'!$G$4:$H$4</c:f>
              <c:numCache/>
            </c:numRef>
          </c:yVal>
          <c:smooth val="0"/>
        </c:ser>
        <c:ser>
          <c:idx val="3"/>
          <c:order val="3"/>
          <c:tx>
            <c:strRef>
              <c:f>'BH02'!$G$6</c:f>
              <c:strCache>
                <c:ptCount val="1"/>
                <c:pt idx="0">
                  <c:v>End of Borehole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'BH02'!$G$8:$H$8</c:f>
              <c:numCache/>
            </c:numRef>
          </c:xVal>
          <c:yVal>
            <c:numRef>
              <c:f>'BH02'!$G$7:$H$7</c:f>
              <c:numCache/>
            </c:numRef>
          </c:yVal>
          <c:smooth val="0"/>
        </c:ser>
        <c:axId val="49935845"/>
        <c:axId val="46769422"/>
      </c:scatterChart>
      <c:valAx>
        <c:axId val="49935845"/>
        <c:scaling>
          <c:orientation val="minMax"/>
          <c:max val="5"/>
          <c:min val="-5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TEMPERATURE (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°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C)</a:t>
                </a:r>
              </a:p>
            </c:rich>
          </c:tx>
          <c:layout>
            <c:manualLayout>
              <c:xMode val="factor"/>
              <c:yMode val="factor"/>
              <c:x val="0.261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high"/>
        <c:spPr>
          <a:ln w="12700">
            <a:solidFill>
              <a:srgbClr val="000000"/>
            </a:solidFill>
          </a:ln>
        </c:spPr>
        <c:crossAx val="46769422"/>
        <c:crossesAt val="300"/>
        <c:crossBetween val="midCat"/>
        <c:dispUnits/>
        <c:majorUnit val="1"/>
        <c:minorUnit val="0.5"/>
      </c:valAx>
      <c:valAx>
        <c:axId val="46769422"/>
        <c:scaling>
          <c:orientation val="maxMin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DEPTH (m)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cross"/>
        <c:minorTickMark val="out"/>
        <c:tickLblPos val="nextTo"/>
        <c:spPr>
          <a:ln w="12700">
            <a:solidFill>
              <a:srgbClr val="000000"/>
            </a:solidFill>
          </a:ln>
        </c:spPr>
        <c:crossAx val="49935845"/>
        <c:crossesAt val="-5"/>
        <c:crossBetween val="midCat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8005"/>
          <c:y val="0.162"/>
          <c:w val="0.1535"/>
          <c:h val="0.049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7375"/>
          <c:y val="0.013"/>
          <c:w val="0.68975"/>
          <c:h val="0.858"/>
        </c:manualLayout>
      </c:layout>
      <c:scatterChart>
        <c:scatterStyle val="lineMarker"/>
        <c:varyColors val="0"/>
        <c:ser>
          <c:idx val="0"/>
          <c:order val="0"/>
          <c:tx>
            <c:strRef>
              <c:f>'BH03'!$H$14</c:f>
              <c:strCache>
                <c:ptCount val="1"/>
                <c:pt idx="0">
                  <c:v>11-Oct-12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'BH03'!$H$16:$H$26</c:f>
              <c:numCache/>
            </c:numRef>
          </c:xVal>
          <c:yVal>
            <c:numRef>
              <c:f>'BH03'!$G$16:$G$26</c:f>
              <c:numCache/>
            </c:numRef>
          </c:yVal>
          <c:smooth val="0"/>
        </c:ser>
        <c:ser>
          <c:idx val="1"/>
          <c:order val="1"/>
          <c:tx>
            <c:strRef>
              <c:f>'BH03'!$L$14</c:f>
              <c:strCache>
                <c:ptCount val="1"/>
                <c:pt idx="0">
                  <c:v>20-Nov-12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xVal>
            <c:numRef>
              <c:f>'BH03'!$L$16:$L$26</c:f>
              <c:numCache/>
            </c:numRef>
          </c:xVal>
          <c:yVal>
            <c:numRef>
              <c:f>'BH03'!$K$16:$K$26</c:f>
              <c:numCache/>
            </c:numRef>
          </c:yVal>
          <c:smooth val="0"/>
        </c:ser>
        <c:ser>
          <c:idx val="3"/>
          <c:order val="2"/>
          <c:tx>
            <c:strRef>
              <c:f>'BH03'!$G$6</c:f>
              <c:strCache>
                <c:ptCount val="1"/>
                <c:pt idx="0">
                  <c:v>End of Borehole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'BH03'!$G$8:$H$8</c:f>
              <c:numCache/>
            </c:numRef>
          </c:xVal>
          <c:yVal>
            <c:numRef>
              <c:f>'BH03'!$G$7:$H$7</c:f>
              <c:numCache/>
            </c:numRef>
          </c:yVal>
          <c:smooth val="0"/>
        </c:ser>
        <c:ser>
          <c:idx val="2"/>
          <c:order val="3"/>
          <c:tx>
            <c:strRef>
              <c:f>'BH03'!$G$3</c:f>
              <c:strCache>
                <c:ptCount val="1"/>
                <c:pt idx="0">
                  <c:v>Ground Surface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'BH03'!$G$5:$H$5</c:f>
              <c:numCache/>
            </c:numRef>
          </c:xVal>
          <c:yVal>
            <c:numRef>
              <c:f>'BH03'!$G$4:$H$4</c:f>
              <c:numCache/>
            </c:numRef>
          </c:yVal>
          <c:smooth val="0"/>
        </c:ser>
        <c:axId val="18271615"/>
        <c:axId val="30226808"/>
      </c:scatterChart>
      <c:valAx>
        <c:axId val="18271615"/>
        <c:scaling>
          <c:orientation val="minMax"/>
          <c:max val="5"/>
          <c:min val="-5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TEMPERATURE (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°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C)</a:t>
                </a:r>
              </a:p>
            </c:rich>
          </c:tx>
          <c:layout>
            <c:manualLayout>
              <c:xMode val="factor"/>
              <c:yMode val="factor"/>
              <c:x val="0.261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high"/>
        <c:spPr>
          <a:ln w="12700">
            <a:solidFill>
              <a:srgbClr val="000000"/>
            </a:solidFill>
          </a:ln>
        </c:spPr>
        <c:crossAx val="30226808"/>
        <c:crossesAt val="300"/>
        <c:crossBetween val="midCat"/>
        <c:dispUnits/>
        <c:majorUnit val="1"/>
        <c:minorUnit val="0.5"/>
      </c:valAx>
      <c:valAx>
        <c:axId val="30226808"/>
        <c:scaling>
          <c:orientation val="maxMin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DEPTH (m)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cross"/>
        <c:minorTickMark val="out"/>
        <c:tickLblPos val="nextTo"/>
        <c:spPr>
          <a:ln w="12700">
            <a:solidFill>
              <a:srgbClr val="000000"/>
            </a:solidFill>
          </a:ln>
        </c:spPr>
        <c:crossAx val="18271615"/>
        <c:crossesAt val="-5"/>
        <c:crossBetween val="midCat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8005"/>
          <c:y val="0.162"/>
          <c:w val="0.1535"/>
          <c:h val="0.047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7375"/>
          <c:y val="0.013"/>
          <c:w val="0.68975"/>
          <c:h val="0.858"/>
        </c:manualLayout>
      </c:layout>
      <c:scatterChart>
        <c:scatterStyle val="lineMarker"/>
        <c:varyColors val="0"/>
        <c:ser>
          <c:idx val="0"/>
          <c:order val="0"/>
          <c:tx>
            <c:strRef>
              <c:f>'BH04'!$H$14</c:f>
              <c:strCache>
                <c:ptCount val="1"/>
                <c:pt idx="0">
                  <c:v>11-Oct-12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'BH04'!$H$16:$H$26</c:f>
              <c:numCache/>
            </c:numRef>
          </c:xVal>
          <c:yVal>
            <c:numRef>
              <c:f>'BH04'!$G$16:$G$26</c:f>
              <c:numCache/>
            </c:numRef>
          </c:yVal>
          <c:smooth val="0"/>
        </c:ser>
        <c:ser>
          <c:idx val="1"/>
          <c:order val="1"/>
          <c:tx>
            <c:strRef>
              <c:f>'BH04'!$L$14</c:f>
              <c:strCache>
                <c:ptCount val="1"/>
                <c:pt idx="0">
                  <c:v>20-Nov-12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xVal>
            <c:numRef>
              <c:f>'BH04'!$L$16:$L$26</c:f>
              <c:numCache/>
            </c:numRef>
          </c:xVal>
          <c:yVal>
            <c:numRef>
              <c:f>'BH04'!$K$16:$K$26</c:f>
              <c:numCache/>
            </c:numRef>
          </c:yVal>
          <c:smooth val="0"/>
        </c:ser>
        <c:ser>
          <c:idx val="2"/>
          <c:order val="2"/>
          <c:tx>
            <c:strRef>
              <c:f>'BH04'!$G$3</c:f>
              <c:strCache>
                <c:ptCount val="1"/>
                <c:pt idx="0">
                  <c:v>Ground Surface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'BH04'!$G$5:$H$5</c:f>
              <c:numCache/>
            </c:numRef>
          </c:xVal>
          <c:yVal>
            <c:numRef>
              <c:f>'BH04'!$G$4:$H$4</c:f>
              <c:numCache/>
            </c:numRef>
          </c:yVal>
          <c:smooth val="0"/>
        </c:ser>
        <c:ser>
          <c:idx val="3"/>
          <c:order val="3"/>
          <c:tx>
            <c:strRef>
              <c:f>'BH04'!$G$6</c:f>
              <c:strCache>
                <c:ptCount val="1"/>
                <c:pt idx="0">
                  <c:v>End of Borehole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'BH04'!$G$8:$H$8</c:f>
              <c:numCache/>
            </c:numRef>
          </c:xVal>
          <c:yVal>
            <c:numRef>
              <c:f>'BH04'!$G$7:$H$7</c:f>
              <c:numCache/>
            </c:numRef>
          </c:yVal>
          <c:smooth val="0"/>
        </c:ser>
        <c:axId val="3605817"/>
        <c:axId val="32452354"/>
      </c:scatterChart>
      <c:valAx>
        <c:axId val="3605817"/>
        <c:scaling>
          <c:orientation val="minMax"/>
          <c:max val="5"/>
          <c:min val="-5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TEMPERATURE (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°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C)</a:t>
                </a:r>
              </a:p>
            </c:rich>
          </c:tx>
          <c:layout>
            <c:manualLayout>
              <c:xMode val="factor"/>
              <c:yMode val="factor"/>
              <c:x val="0.261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high"/>
        <c:spPr>
          <a:ln w="12700">
            <a:solidFill>
              <a:srgbClr val="000000"/>
            </a:solidFill>
          </a:ln>
        </c:spPr>
        <c:crossAx val="32452354"/>
        <c:crossesAt val="300"/>
        <c:crossBetween val="midCat"/>
        <c:dispUnits/>
        <c:majorUnit val="1"/>
        <c:minorUnit val="0.5"/>
      </c:valAx>
      <c:valAx>
        <c:axId val="32452354"/>
        <c:scaling>
          <c:orientation val="maxMin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DEPTH (m)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cross"/>
        <c:minorTickMark val="out"/>
        <c:tickLblPos val="nextTo"/>
        <c:spPr>
          <a:ln w="12700">
            <a:solidFill>
              <a:srgbClr val="000000"/>
            </a:solidFill>
          </a:ln>
        </c:spPr>
        <c:crossAx val="3605817"/>
        <c:crossesAt val="-5"/>
        <c:crossBetween val="midCat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8005"/>
          <c:y val="0.162"/>
          <c:w val="0.1535"/>
          <c:h val="0.049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0.12525</cdr:x>
      <cdr:y>0.77925</cdr:y>
    </cdr:from>
    <cdr:to>
      <cdr:x>0.375</cdr:x>
      <cdr:y>0.80725</cdr:y>
    </cdr:to>
    <cdr:sp>
      <cdr:nvSpPr>
        <cdr:cNvPr id="1" name="TextBox 1"/>
        <cdr:cNvSpPr txBox="1">
          <a:spLocks noChangeArrowheads="1"/>
        </cdr:cNvSpPr>
      </cdr:nvSpPr>
      <cdr:spPr>
        <a:xfrm>
          <a:off x="742950" y="5562600"/>
          <a:ext cx="149542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OF BOREHOLE</a:t>
          </a:r>
        </a:p>
      </cdr:txBody>
    </cdr:sp>
  </cdr:relSizeAnchor>
  <cdr:relSizeAnchor xmlns:cdr="http://schemas.openxmlformats.org/drawingml/2006/chartDrawing">
    <cdr:from>
      <cdr:x>0.11475</cdr:x>
      <cdr:y>-0.003</cdr:y>
    </cdr:from>
    <cdr:to>
      <cdr:x>0.36425</cdr:x>
      <cdr:y>0.025</cdr:y>
    </cdr:to>
    <cdr:sp>
      <cdr:nvSpPr>
        <cdr:cNvPr id="2" name="TextBox 1"/>
        <cdr:cNvSpPr txBox="1">
          <a:spLocks noChangeArrowheads="1"/>
        </cdr:cNvSpPr>
      </cdr:nvSpPr>
      <cdr:spPr>
        <a:xfrm>
          <a:off x="685800" y="-19049"/>
          <a:ext cx="149542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GROUND SURFACE</a:t>
          </a:r>
        </a:p>
      </cdr:txBody>
    </cdr:sp>
  </cdr:relSizeAnchor>
  <cdr:relSizeAnchor xmlns:cdr="http://schemas.openxmlformats.org/drawingml/2006/chartDrawing">
    <cdr:from>
      <cdr:x>0.01575</cdr:x>
      <cdr:y>0.8995</cdr:y>
    </cdr:from>
    <cdr:to>
      <cdr:x>0.9905</cdr:x>
      <cdr:y>0.995</cdr:y>
    </cdr:to>
    <cdr:sp>
      <cdr:nvSpPr>
        <cdr:cNvPr id="3" name="TextBox 1"/>
        <cdr:cNvSpPr txBox="1">
          <a:spLocks noChangeArrowheads="1"/>
        </cdr:cNvSpPr>
      </cdr:nvSpPr>
      <cdr:spPr>
        <a:xfrm>
          <a:off x="85725" y="6419850"/>
          <a:ext cx="5838825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Notes: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-Ground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temperature readings provided by client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485775</xdr:colOff>
      <xdr:row>47</xdr:row>
      <xdr:rowOff>152400</xdr:rowOff>
    </xdr:from>
    <xdr:to>
      <xdr:col>8</xdr:col>
      <xdr:colOff>0</xdr:colOff>
      <xdr:row>92</xdr:row>
      <xdr:rowOff>9525</xdr:rowOff>
    </xdr:to>
    <xdr:graphicFrame>
      <xdr:nvGraphicFramePr>
        <xdr:cNvPr id="1" name="Chart 13"/>
        <xdr:cNvGraphicFramePr/>
      </xdr:nvGraphicFramePr>
      <xdr:xfrm>
        <a:off x="485775" y="7934325"/>
        <a:ext cx="5991225" cy="714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0.12525</cdr:x>
      <cdr:y>0.728</cdr:y>
    </cdr:from>
    <cdr:to>
      <cdr:x>0.3665</cdr:x>
      <cdr:y>0.756</cdr:y>
    </cdr:to>
    <cdr:sp>
      <cdr:nvSpPr>
        <cdr:cNvPr id="1" name="TextBox 1"/>
        <cdr:cNvSpPr txBox="1">
          <a:spLocks noChangeArrowheads="1"/>
        </cdr:cNvSpPr>
      </cdr:nvSpPr>
      <cdr:spPr>
        <a:xfrm>
          <a:off x="742950" y="5200650"/>
          <a:ext cx="1447800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OF BOREHOLE</a:t>
          </a:r>
        </a:p>
      </cdr:txBody>
    </cdr:sp>
  </cdr:relSizeAnchor>
  <cdr:relSizeAnchor xmlns:cdr="http://schemas.openxmlformats.org/drawingml/2006/chartDrawing">
    <cdr:from>
      <cdr:x>0.11475</cdr:x>
      <cdr:y>-0.003</cdr:y>
    </cdr:from>
    <cdr:to>
      <cdr:x>0.3615</cdr:x>
      <cdr:y>0.025</cdr:y>
    </cdr:to>
    <cdr:sp>
      <cdr:nvSpPr>
        <cdr:cNvPr id="2" name="TextBox 1"/>
        <cdr:cNvSpPr txBox="1">
          <a:spLocks noChangeArrowheads="1"/>
        </cdr:cNvSpPr>
      </cdr:nvSpPr>
      <cdr:spPr>
        <a:xfrm>
          <a:off x="685800" y="-19049"/>
          <a:ext cx="147637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GROUND SURFACE</a:t>
          </a:r>
        </a:p>
      </cdr:txBody>
    </cdr:sp>
  </cdr:relSizeAnchor>
  <cdr:relSizeAnchor xmlns:cdr="http://schemas.openxmlformats.org/drawingml/2006/chartDrawing">
    <cdr:from>
      <cdr:x>0.01125</cdr:x>
      <cdr:y>0.89825</cdr:y>
    </cdr:from>
    <cdr:to>
      <cdr:x>0.986</cdr:x>
      <cdr:y>0.994</cdr:y>
    </cdr:to>
    <cdr:sp>
      <cdr:nvSpPr>
        <cdr:cNvPr id="3" name="TextBox 1"/>
        <cdr:cNvSpPr txBox="1">
          <a:spLocks noChangeArrowheads="1"/>
        </cdr:cNvSpPr>
      </cdr:nvSpPr>
      <cdr:spPr>
        <a:xfrm>
          <a:off x="66675" y="6410325"/>
          <a:ext cx="5838825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Notes: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-Ground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temperature readings provided by client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-Data for 20-Nov-12 not provided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485775</xdr:colOff>
      <xdr:row>47</xdr:row>
      <xdr:rowOff>152400</xdr:rowOff>
    </xdr:from>
    <xdr:to>
      <xdr:col>8</xdr:col>
      <xdr:colOff>0</xdr:colOff>
      <xdr:row>92</xdr:row>
      <xdr:rowOff>9525</xdr:rowOff>
    </xdr:to>
    <xdr:graphicFrame>
      <xdr:nvGraphicFramePr>
        <xdr:cNvPr id="1" name="Chart 13"/>
        <xdr:cNvGraphicFramePr/>
      </xdr:nvGraphicFramePr>
      <xdr:xfrm>
        <a:off x="485775" y="7934325"/>
        <a:ext cx="5991225" cy="714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0.12525</cdr:x>
      <cdr:y>0.6855</cdr:y>
    </cdr:from>
    <cdr:to>
      <cdr:x>0.37225</cdr:x>
      <cdr:y>0.7135</cdr:y>
    </cdr:to>
    <cdr:sp>
      <cdr:nvSpPr>
        <cdr:cNvPr id="1" name="TextBox 1"/>
        <cdr:cNvSpPr txBox="1">
          <a:spLocks noChangeArrowheads="1"/>
        </cdr:cNvSpPr>
      </cdr:nvSpPr>
      <cdr:spPr>
        <a:xfrm>
          <a:off x="742950" y="4895850"/>
          <a:ext cx="147637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OF BOREHOLE</a:t>
          </a:r>
        </a:p>
      </cdr:txBody>
    </cdr:sp>
  </cdr:relSizeAnchor>
  <cdr:relSizeAnchor xmlns:cdr="http://schemas.openxmlformats.org/drawingml/2006/chartDrawing">
    <cdr:from>
      <cdr:x>0.11475</cdr:x>
      <cdr:y>-0.003</cdr:y>
    </cdr:from>
    <cdr:to>
      <cdr:x>0.3615</cdr:x>
      <cdr:y>0.025</cdr:y>
    </cdr:to>
    <cdr:sp>
      <cdr:nvSpPr>
        <cdr:cNvPr id="2" name="TextBox 1"/>
        <cdr:cNvSpPr txBox="1">
          <a:spLocks noChangeArrowheads="1"/>
        </cdr:cNvSpPr>
      </cdr:nvSpPr>
      <cdr:spPr>
        <a:xfrm>
          <a:off x="685800" y="-19049"/>
          <a:ext cx="147637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GROUND SURFACE</a:t>
          </a:r>
        </a:p>
      </cdr:txBody>
    </cdr:sp>
  </cdr:relSizeAnchor>
  <cdr:relSizeAnchor xmlns:cdr="http://schemas.openxmlformats.org/drawingml/2006/chartDrawing">
    <cdr:from>
      <cdr:x>0.015</cdr:x>
      <cdr:y>0.9005</cdr:y>
    </cdr:from>
    <cdr:to>
      <cdr:x>0.991</cdr:x>
      <cdr:y>0.9945</cdr:y>
    </cdr:to>
    <cdr:sp>
      <cdr:nvSpPr>
        <cdr:cNvPr id="3" name="TextBox 1"/>
        <cdr:cNvSpPr txBox="1">
          <a:spLocks noChangeArrowheads="1"/>
        </cdr:cNvSpPr>
      </cdr:nvSpPr>
      <cdr:spPr>
        <a:xfrm>
          <a:off x="85725" y="6429375"/>
          <a:ext cx="5848350" cy="676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Notes: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-Ground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temperature readings provided by client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485775</xdr:colOff>
      <xdr:row>47</xdr:row>
      <xdr:rowOff>152400</xdr:rowOff>
    </xdr:from>
    <xdr:to>
      <xdr:col>8</xdr:col>
      <xdr:colOff>0</xdr:colOff>
      <xdr:row>92</xdr:row>
      <xdr:rowOff>9525</xdr:rowOff>
    </xdr:to>
    <xdr:graphicFrame>
      <xdr:nvGraphicFramePr>
        <xdr:cNvPr id="1" name="Chart 13"/>
        <xdr:cNvGraphicFramePr/>
      </xdr:nvGraphicFramePr>
      <xdr:xfrm>
        <a:off x="485775" y="7934325"/>
        <a:ext cx="5991225" cy="714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0.12825</cdr:x>
      <cdr:y>0.72625</cdr:y>
    </cdr:from>
    <cdr:to>
      <cdr:x>0.36775</cdr:x>
      <cdr:y>0.75525</cdr:y>
    </cdr:to>
    <cdr:sp>
      <cdr:nvSpPr>
        <cdr:cNvPr id="1" name="TextBox 1"/>
        <cdr:cNvSpPr txBox="1">
          <a:spLocks noChangeArrowheads="1"/>
        </cdr:cNvSpPr>
      </cdr:nvSpPr>
      <cdr:spPr>
        <a:xfrm>
          <a:off x="762000" y="5181600"/>
          <a:ext cx="1438275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OF BOREHOLE</a:t>
          </a:r>
        </a:p>
      </cdr:txBody>
    </cdr:sp>
  </cdr:relSizeAnchor>
  <cdr:relSizeAnchor xmlns:cdr="http://schemas.openxmlformats.org/drawingml/2006/chartDrawing">
    <cdr:from>
      <cdr:x>0.11475</cdr:x>
      <cdr:y>-0.003</cdr:y>
    </cdr:from>
    <cdr:to>
      <cdr:x>0.3615</cdr:x>
      <cdr:y>0.025</cdr:y>
    </cdr:to>
    <cdr:sp>
      <cdr:nvSpPr>
        <cdr:cNvPr id="2" name="TextBox 1"/>
        <cdr:cNvSpPr txBox="1">
          <a:spLocks noChangeArrowheads="1"/>
        </cdr:cNvSpPr>
      </cdr:nvSpPr>
      <cdr:spPr>
        <a:xfrm>
          <a:off x="685800" y="-19049"/>
          <a:ext cx="147637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GROUND SURFACE</a:t>
          </a:r>
        </a:p>
      </cdr:txBody>
    </cdr:sp>
  </cdr:relSizeAnchor>
  <cdr:relSizeAnchor xmlns:cdr="http://schemas.openxmlformats.org/drawingml/2006/chartDrawing">
    <cdr:from>
      <cdr:x>0.01325</cdr:x>
      <cdr:y>0.90275</cdr:y>
    </cdr:from>
    <cdr:to>
      <cdr:x>0.988</cdr:x>
      <cdr:y>0.9985</cdr:y>
    </cdr:to>
    <cdr:sp>
      <cdr:nvSpPr>
        <cdr:cNvPr id="3" name="TextBox 3"/>
        <cdr:cNvSpPr txBox="1">
          <a:spLocks noChangeArrowheads="1"/>
        </cdr:cNvSpPr>
      </cdr:nvSpPr>
      <cdr:spPr>
        <a:xfrm>
          <a:off x="76200" y="6448425"/>
          <a:ext cx="5838825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Notes: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-Ground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temperature readings provided by client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-Data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 15m bead on 20-Nov-12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not provided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485775</xdr:colOff>
      <xdr:row>47</xdr:row>
      <xdr:rowOff>152400</xdr:rowOff>
    </xdr:from>
    <xdr:to>
      <xdr:col>8</xdr:col>
      <xdr:colOff>0</xdr:colOff>
      <xdr:row>92</xdr:row>
      <xdr:rowOff>9525</xdr:rowOff>
    </xdr:to>
    <xdr:graphicFrame>
      <xdr:nvGraphicFramePr>
        <xdr:cNvPr id="1" name="Chart 13"/>
        <xdr:cNvGraphicFramePr/>
      </xdr:nvGraphicFramePr>
      <xdr:xfrm>
        <a:off x="485775" y="7934325"/>
        <a:ext cx="5991225" cy="714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AR125"/>
  <sheetViews>
    <sheetView tabSelected="1" zoomScalePageLayoutView="0" workbookViewId="0" topLeftCell="A1">
      <selection activeCell="A1" sqref="A1"/>
    </sheetView>
  </sheetViews>
  <sheetFormatPr defaultColWidth="11.50390625" defaultRowHeight="12.75"/>
  <cols>
    <col min="1" max="4" width="12.625" style="0" customWidth="1"/>
    <col min="5" max="9" width="8.625" style="0" customWidth="1"/>
    <col min="10" max="10" width="7.50390625" style="0" customWidth="1"/>
    <col min="11" max="11" width="6.50390625" style="0" customWidth="1"/>
    <col min="12" max="12" width="7.50390625" style="0" customWidth="1"/>
    <col min="13" max="13" width="6.50390625" style="0" customWidth="1"/>
    <col min="14" max="14" width="7.50390625" style="0" customWidth="1"/>
    <col min="15" max="15" width="6.50390625" style="0" customWidth="1"/>
    <col min="16" max="16" width="7.50390625" style="0" customWidth="1"/>
    <col min="17" max="17" width="6.50390625" style="0" customWidth="1"/>
    <col min="18" max="19" width="7.50390625" style="0" customWidth="1"/>
    <col min="20" max="20" width="8.50390625" style="0" customWidth="1"/>
    <col min="21" max="28" width="7.50390625" style="0" customWidth="1"/>
    <col min="29" max="31" width="8.00390625" style="0" customWidth="1"/>
    <col min="32" max="54" width="7.50390625" style="0" customWidth="1"/>
    <col min="55" max="56" width="8.625" style="0" customWidth="1"/>
    <col min="57" max="66" width="7.625" style="0" customWidth="1"/>
  </cols>
  <sheetData>
    <row r="2" ht="12.75">
      <c r="F2" s="7"/>
    </row>
    <row r="3" spans="1:40" ht="12.75">
      <c r="A3" s="29" t="s">
        <v>11</v>
      </c>
      <c r="B3" s="29"/>
      <c r="C3" s="30">
        <v>2364</v>
      </c>
      <c r="D3" s="30"/>
      <c r="E3" s="9"/>
      <c r="F3" s="9"/>
      <c r="G3" s="9" t="s">
        <v>24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</row>
    <row r="4" spans="1:40" ht="12.75">
      <c r="A4" s="29" t="s">
        <v>12</v>
      </c>
      <c r="B4" s="29"/>
      <c r="C4" s="30" t="s">
        <v>16</v>
      </c>
      <c r="D4" s="30"/>
      <c r="E4" s="9"/>
      <c r="F4" s="9"/>
      <c r="G4" s="9">
        <v>0</v>
      </c>
      <c r="H4" s="9">
        <v>0</v>
      </c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</row>
    <row r="5" spans="1:40" ht="12.75">
      <c r="A5" s="29" t="s">
        <v>0</v>
      </c>
      <c r="B5" s="29"/>
      <c r="C5" s="56">
        <v>41183</v>
      </c>
      <c r="D5" s="30"/>
      <c r="E5" s="9"/>
      <c r="F5" s="9"/>
      <c r="G5" s="9">
        <v>-10</v>
      </c>
      <c r="H5" s="9">
        <v>10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</row>
    <row r="6" spans="1:26" ht="12.75">
      <c r="A6" s="29" t="s">
        <v>1</v>
      </c>
      <c r="B6" s="29"/>
      <c r="C6" s="32">
        <v>1094.83</v>
      </c>
      <c r="D6" s="29"/>
      <c r="E6" s="9"/>
      <c r="F6" s="9"/>
      <c r="G6" s="9" t="s">
        <v>25</v>
      </c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2.75">
      <c r="A7" s="29" t="s">
        <v>2</v>
      </c>
      <c r="B7" s="29"/>
      <c r="C7" s="33">
        <v>17</v>
      </c>
      <c r="D7" s="31"/>
      <c r="E7" s="9"/>
      <c r="F7" s="9"/>
      <c r="G7" s="9">
        <v>14.6</v>
      </c>
      <c r="H7" s="9">
        <v>14.6</v>
      </c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2.75">
      <c r="A8" s="29" t="s">
        <v>17</v>
      </c>
      <c r="B8" s="29"/>
      <c r="C8" s="33">
        <v>2</v>
      </c>
      <c r="D8" s="32"/>
      <c r="E8" s="12"/>
      <c r="F8" s="9"/>
      <c r="G8" s="9">
        <v>-10</v>
      </c>
      <c r="H8" s="9">
        <v>10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2.75">
      <c r="A9" s="29" t="s">
        <v>18</v>
      </c>
      <c r="B9" s="29"/>
      <c r="C9" s="57">
        <v>8</v>
      </c>
      <c r="D9" s="33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4:26" ht="12.75">
      <c r="D10" s="33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4:26" ht="12.75">
      <c r="D11" s="2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2" ht="12.75">
      <c r="A12" s="29"/>
      <c r="B12" s="29"/>
      <c r="C12" s="29"/>
      <c r="D12" s="2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ht="12.7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6" s="1" customFormat="1" ht="25.5" customHeight="1">
      <c r="A14" s="34" t="s">
        <v>3</v>
      </c>
      <c r="B14" s="35" t="s">
        <v>4</v>
      </c>
      <c r="C14" s="35" t="s">
        <v>5</v>
      </c>
      <c r="D14" s="34" t="s">
        <v>6</v>
      </c>
      <c r="E14" s="34" t="s">
        <v>15</v>
      </c>
      <c r="F14" s="60">
        <v>41193</v>
      </c>
      <c r="G14" s="34" t="s">
        <v>15</v>
      </c>
      <c r="H14" s="60">
        <v>41233</v>
      </c>
      <c r="I14" s="34" t="s">
        <v>15</v>
      </c>
      <c r="J14" s="36"/>
      <c r="K14" s="34" t="s">
        <v>15</v>
      </c>
      <c r="L14" s="36"/>
      <c r="M14" s="34" t="s">
        <v>15</v>
      </c>
      <c r="N14" s="36"/>
      <c r="O14" s="34" t="s">
        <v>15</v>
      </c>
      <c r="P14" s="36"/>
      <c r="Q14" s="34" t="s">
        <v>15</v>
      </c>
      <c r="R14" s="36"/>
      <c r="S14" s="34" t="s">
        <v>15</v>
      </c>
      <c r="T14" s="36"/>
      <c r="U14" s="34" t="s">
        <v>15</v>
      </c>
      <c r="V14" s="36"/>
      <c r="W14"/>
      <c r="X14"/>
      <c r="Y14"/>
      <c r="Z14" s="3"/>
    </row>
    <row r="15" spans="1:26" s="2" customFormat="1" ht="12.75">
      <c r="A15" s="37"/>
      <c r="B15" s="38" t="s">
        <v>7</v>
      </c>
      <c r="C15" s="38" t="s">
        <v>8</v>
      </c>
      <c r="D15" s="39" t="s">
        <v>10</v>
      </c>
      <c r="E15" s="37" t="s">
        <v>9</v>
      </c>
      <c r="F15" s="39" t="s">
        <v>10</v>
      </c>
      <c r="G15" s="37" t="s">
        <v>9</v>
      </c>
      <c r="H15" s="39" t="s">
        <v>10</v>
      </c>
      <c r="I15" s="37" t="s">
        <v>9</v>
      </c>
      <c r="J15" s="39" t="s">
        <v>10</v>
      </c>
      <c r="K15" s="37" t="s">
        <v>9</v>
      </c>
      <c r="L15" s="39" t="s">
        <v>10</v>
      </c>
      <c r="M15" s="37" t="s">
        <v>9</v>
      </c>
      <c r="N15" s="39" t="s">
        <v>10</v>
      </c>
      <c r="O15" s="37" t="s">
        <v>9</v>
      </c>
      <c r="P15" s="39" t="s">
        <v>10</v>
      </c>
      <c r="Q15" s="37" t="s">
        <v>9</v>
      </c>
      <c r="R15" s="39" t="s">
        <v>10</v>
      </c>
      <c r="S15" s="37" t="s">
        <v>9</v>
      </c>
      <c r="T15" s="39" t="s">
        <v>10</v>
      </c>
      <c r="U15" s="37" t="s">
        <v>9</v>
      </c>
      <c r="V15" s="39" t="s">
        <v>10</v>
      </c>
      <c r="W15"/>
      <c r="X15"/>
      <c r="Y15"/>
      <c r="Z15"/>
    </row>
    <row r="16" spans="1:26" s="2" customFormat="1" ht="12.75">
      <c r="A16" s="40">
        <v>1</v>
      </c>
      <c r="B16" s="40">
        <v>0.6</v>
      </c>
      <c r="C16" s="40">
        <f>$C$6-B16</f>
        <v>1094.23</v>
      </c>
      <c r="D16" s="40">
        <v>-0.06</v>
      </c>
      <c r="E16" s="63">
        <v>24</v>
      </c>
      <c r="F16" s="64">
        <f aca="true" t="shared" si="0" ref="F16:F26">IF(E16&gt;0.1,333.5*((E16)^-0.07168)+(2.5*(LOG(E16/16.325))^2-273+$D16),"")</f>
        <v>-7.430200494406108</v>
      </c>
      <c r="G16" s="63">
        <v>35.2</v>
      </c>
      <c r="H16" s="64">
        <f aca="true" t="shared" si="1" ref="H16:H26">IF(G16&gt;0.1,333.5*((G16)^-0.07168)+(2.5*(LOG(G16/16.325))^2-273+$D16),"")</f>
        <v>-14.413071057358138</v>
      </c>
      <c r="I16" s="42"/>
      <c r="J16" s="43">
        <f aca="true" t="shared" si="2" ref="J16:J26">IF(I16&gt;0.1,333.5*((I16)^-0.07168)+(2.5*(LOG(I16/16.325))^2-273+$D16),"")</f>
      </c>
      <c r="K16" s="40"/>
      <c r="L16" s="43">
        <f aca="true" t="shared" si="3" ref="L16:L26">IF(K16&gt;0.1,333.5*((K16)^-0.07168)+(2.5*(LOG(K16/16.325))^2-273+$D16),"")</f>
      </c>
      <c r="M16" s="40"/>
      <c r="N16" s="43">
        <f aca="true" t="shared" si="4" ref="N16:N26">IF(M16&gt;0.1,333.5*((M16)^-0.07168)+(2.5*(LOG(M16/16.325))^2-273+$D16),"")</f>
      </c>
      <c r="O16" s="40"/>
      <c r="P16" s="43">
        <f aca="true" t="shared" si="5" ref="P16:P26">IF(O16&gt;0.1,333.5*((O16)^-0.07168)+(2.5*(LOG(O16/16.325))^2-273+$D16),"")</f>
      </c>
      <c r="Q16" s="40"/>
      <c r="R16" s="43">
        <f aca="true" t="shared" si="6" ref="R16:R26">IF(Q16&gt;0.1,333.5*((Q16)^-0.07168)+(2.5*(LOG(Q16/16.325))^2-273+$D16),"")</f>
      </c>
      <c r="S16" s="40"/>
      <c r="T16" s="43">
        <f aca="true" t="shared" si="7" ref="T16:V26">IF(S16&gt;0.1,333.5*((S16)^-0.07168)+(2.5*(LOG(S16/16.325))^2-273+$D16),"")</f>
      </c>
      <c r="U16" s="58"/>
      <c r="V16" s="43">
        <f t="shared" si="7"/>
      </c>
      <c r="W16"/>
      <c r="X16"/>
      <c r="Y16"/>
      <c r="Z16"/>
    </row>
    <row r="17" spans="1:26" s="2" customFormat="1" ht="12.75">
      <c r="A17" s="40">
        <v>2</v>
      </c>
      <c r="B17" s="40">
        <v>1.6</v>
      </c>
      <c r="C17" s="40">
        <f aca="true" t="shared" si="8" ref="C17:C23">$C$6-B17</f>
        <v>1093.23</v>
      </c>
      <c r="D17" s="40">
        <v>-0.04</v>
      </c>
      <c r="E17" s="40">
        <v>13.41</v>
      </c>
      <c r="F17" s="43">
        <f t="shared" si="0"/>
        <v>3.851968201142995</v>
      </c>
      <c r="G17" s="40">
        <v>15.67</v>
      </c>
      <c r="H17" s="43">
        <f t="shared" si="1"/>
        <v>0.7606953624168113</v>
      </c>
      <c r="I17" s="42"/>
      <c r="J17" s="43">
        <f t="shared" si="2"/>
      </c>
      <c r="K17" s="40"/>
      <c r="L17" s="43">
        <f t="shared" si="3"/>
      </c>
      <c r="M17" s="40"/>
      <c r="N17" s="43">
        <f t="shared" si="4"/>
      </c>
      <c r="O17" s="40"/>
      <c r="P17" s="43">
        <f t="shared" si="5"/>
      </c>
      <c r="Q17" s="40"/>
      <c r="R17" s="43">
        <f t="shared" si="6"/>
      </c>
      <c r="S17" s="40"/>
      <c r="T17" s="43">
        <f t="shared" si="7"/>
      </c>
      <c r="U17" s="59"/>
      <c r="V17" s="43">
        <f t="shared" si="7"/>
      </c>
      <c r="W17"/>
      <c r="X17"/>
      <c r="Y17"/>
      <c r="Z17"/>
    </row>
    <row r="18" spans="1:26" s="2" customFormat="1" ht="12.75">
      <c r="A18" s="40">
        <f aca="true" t="shared" si="9" ref="A18:A23">A17+1</f>
        <v>3</v>
      </c>
      <c r="B18" s="40">
        <v>3.6</v>
      </c>
      <c r="C18" s="40">
        <f t="shared" si="8"/>
        <v>1091.23</v>
      </c>
      <c r="D18" s="40">
        <v>-0.06</v>
      </c>
      <c r="E18" s="40">
        <v>14.38</v>
      </c>
      <c r="F18" s="43">
        <f t="shared" si="0"/>
        <v>2.4387570785397656</v>
      </c>
      <c r="G18" s="40">
        <v>15.29</v>
      </c>
      <c r="H18" s="43">
        <f t="shared" si="1"/>
        <v>1.2241505456316872</v>
      </c>
      <c r="I18" s="42"/>
      <c r="J18" s="43">
        <f t="shared" si="2"/>
      </c>
      <c r="K18" s="40"/>
      <c r="L18" s="43">
        <f t="shared" si="3"/>
      </c>
      <c r="M18" s="40"/>
      <c r="N18" s="43">
        <f t="shared" si="4"/>
      </c>
      <c r="O18" s="40"/>
      <c r="P18" s="43">
        <f t="shared" si="5"/>
      </c>
      <c r="Q18" s="40"/>
      <c r="R18" s="43">
        <f t="shared" si="6"/>
      </c>
      <c r="S18" s="40"/>
      <c r="T18" s="43">
        <f t="shared" si="7"/>
      </c>
      <c r="U18" s="59"/>
      <c r="V18" s="43">
        <f t="shared" si="7"/>
      </c>
      <c r="W18"/>
      <c r="X18"/>
      <c r="Y18"/>
      <c r="Z18"/>
    </row>
    <row r="19" spans="1:26" s="2" customFormat="1" ht="12.75">
      <c r="A19" s="40">
        <f t="shared" si="9"/>
        <v>4</v>
      </c>
      <c r="B19" s="40">
        <v>5.6</v>
      </c>
      <c r="C19" s="40">
        <f t="shared" si="8"/>
        <v>1089.23</v>
      </c>
      <c r="D19" s="40">
        <v>-0.02</v>
      </c>
      <c r="E19" s="40">
        <v>16.35</v>
      </c>
      <c r="F19" s="43">
        <f t="shared" si="0"/>
        <v>-0.05253460140681909</v>
      </c>
      <c r="G19" s="40">
        <v>16.36</v>
      </c>
      <c r="H19" s="43">
        <f t="shared" si="1"/>
        <v>-0.06449678317784446</v>
      </c>
      <c r="I19" s="42"/>
      <c r="J19" s="43">
        <f t="shared" si="2"/>
      </c>
      <c r="K19" s="40"/>
      <c r="L19" s="43">
        <f t="shared" si="3"/>
      </c>
      <c r="M19" s="40"/>
      <c r="N19" s="43">
        <f t="shared" si="4"/>
      </c>
      <c r="O19" s="40"/>
      <c r="P19" s="43">
        <f t="shared" si="5"/>
      </c>
      <c r="Q19" s="40"/>
      <c r="R19" s="43">
        <f t="shared" si="6"/>
      </c>
      <c r="S19" s="40"/>
      <c r="T19" s="43">
        <f t="shared" si="7"/>
      </c>
      <c r="U19" s="59"/>
      <c r="V19" s="43">
        <f t="shared" si="7"/>
      </c>
      <c r="W19"/>
      <c r="X19"/>
      <c r="Y19"/>
      <c r="Z19"/>
    </row>
    <row r="20" spans="1:26" s="2" customFormat="1" ht="12.75">
      <c r="A20" s="40">
        <f t="shared" si="9"/>
        <v>5</v>
      </c>
      <c r="B20" s="40">
        <v>7.6</v>
      </c>
      <c r="C20" s="40">
        <f t="shared" si="8"/>
        <v>1087.23</v>
      </c>
      <c r="D20" s="40">
        <v>-0.06</v>
      </c>
      <c r="E20" s="40">
        <v>16.36</v>
      </c>
      <c r="F20" s="43">
        <f t="shared" si="0"/>
        <v>-0.10449678317786493</v>
      </c>
      <c r="G20" s="40">
        <v>16.37</v>
      </c>
      <c r="H20" s="43">
        <f t="shared" si="1"/>
        <v>-0.11645077926692693</v>
      </c>
      <c r="I20" s="42"/>
      <c r="J20" s="43">
        <f t="shared" si="2"/>
      </c>
      <c r="K20" s="40"/>
      <c r="L20" s="43">
        <f t="shared" si="3"/>
      </c>
      <c r="M20" s="40"/>
      <c r="N20" s="43">
        <f t="shared" si="4"/>
      </c>
      <c r="O20" s="40"/>
      <c r="P20" s="43">
        <f t="shared" si="5"/>
      </c>
      <c r="Q20" s="40"/>
      <c r="R20" s="43">
        <f t="shared" si="6"/>
      </c>
      <c r="S20" s="40"/>
      <c r="T20" s="43">
        <f t="shared" si="7"/>
      </c>
      <c r="U20" s="59"/>
      <c r="V20" s="43">
        <f t="shared" si="7"/>
      </c>
      <c r="W20"/>
      <c r="X20"/>
      <c r="Y20"/>
      <c r="Z20"/>
    </row>
    <row r="21" spans="1:26" s="2" customFormat="1" ht="12.75">
      <c r="A21" s="40">
        <f t="shared" si="9"/>
        <v>6</v>
      </c>
      <c r="B21" s="40">
        <v>9.6</v>
      </c>
      <c r="C21" s="40">
        <f t="shared" si="8"/>
        <v>1085.23</v>
      </c>
      <c r="D21" s="40">
        <v>-0.01</v>
      </c>
      <c r="E21" s="40">
        <v>16.43</v>
      </c>
      <c r="F21" s="43">
        <f t="shared" si="0"/>
        <v>-0.13800344619113503</v>
      </c>
      <c r="G21" s="40">
        <v>16.47</v>
      </c>
      <c r="H21" s="43">
        <f t="shared" si="1"/>
        <v>-0.18554283999571908</v>
      </c>
      <c r="I21" s="42"/>
      <c r="J21" s="43">
        <f t="shared" si="2"/>
      </c>
      <c r="K21" s="40"/>
      <c r="L21" s="43">
        <f t="shared" si="3"/>
      </c>
      <c r="M21" s="40"/>
      <c r="N21" s="43">
        <f t="shared" si="4"/>
      </c>
      <c r="O21" s="40"/>
      <c r="P21" s="43">
        <f t="shared" si="5"/>
      </c>
      <c r="Q21" s="40"/>
      <c r="R21" s="43">
        <f t="shared" si="6"/>
      </c>
      <c r="S21" s="40"/>
      <c r="T21" s="43">
        <f t="shared" si="7"/>
      </c>
      <c r="U21" s="59"/>
      <c r="V21" s="43">
        <f t="shared" si="7"/>
      </c>
      <c r="W21"/>
      <c r="X21"/>
      <c r="Y21"/>
      <c r="Z21"/>
    </row>
    <row r="22" spans="1:26" s="2" customFormat="1" ht="12.75">
      <c r="A22" s="40">
        <f t="shared" si="9"/>
        <v>7</v>
      </c>
      <c r="B22" s="40">
        <v>11.6</v>
      </c>
      <c r="C22" s="40">
        <f t="shared" si="8"/>
        <v>1083.23</v>
      </c>
      <c r="D22" s="40">
        <v>-0.04</v>
      </c>
      <c r="E22" s="40">
        <v>16.45</v>
      </c>
      <c r="F22" s="43">
        <f t="shared" si="0"/>
        <v>-0.19178932590079967</v>
      </c>
      <c r="G22" s="40">
        <v>16.47</v>
      </c>
      <c r="H22" s="43">
        <f t="shared" si="1"/>
        <v>-0.21554283999574864</v>
      </c>
      <c r="I22" s="42"/>
      <c r="J22" s="43">
        <f t="shared" si="2"/>
      </c>
      <c r="K22" s="40"/>
      <c r="L22" s="43">
        <f t="shared" si="3"/>
      </c>
      <c r="M22" s="40"/>
      <c r="N22" s="43">
        <f t="shared" si="4"/>
      </c>
      <c r="O22" s="40"/>
      <c r="P22" s="43">
        <f t="shared" si="5"/>
      </c>
      <c r="Q22" s="40"/>
      <c r="R22" s="43">
        <f t="shared" si="6"/>
      </c>
      <c r="S22" s="40"/>
      <c r="T22" s="43">
        <f t="shared" si="7"/>
      </c>
      <c r="U22" s="59"/>
      <c r="V22" s="43">
        <f t="shared" si="7"/>
      </c>
      <c r="W22"/>
      <c r="X22"/>
      <c r="Y22"/>
      <c r="Z22"/>
    </row>
    <row r="23" spans="1:26" s="2" customFormat="1" ht="12.75">
      <c r="A23" s="40">
        <f t="shared" si="9"/>
        <v>8</v>
      </c>
      <c r="B23" s="40">
        <v>14.6</v>
      </c>
      <c r="C23" s="40">
        <f t="shared" si="8"/>
        <v>1080.23</v>
      </c>
      <c r="D23" s="40">
        <v>-0.01</v>
      </c>
      <c r="E23" s="40">
        <v>16.54</v>
      </c>
      <c r="F23" s="43">
        <f t="shared" si="0"/>
        <v>-0.2684264547271482</v>
      </c>
      <c r="G23" s="40">
        <v>16.57</v>
      </c>
      <c r="H23" s="43">
        <f t="shared" si="1"/>
        <v>-0.3038278182070826</v>
      </c>
      <c r="I23" s="42"/>
      <c r="J23" s="43">
        <f t="shared" si="2"/>
      </c>
      <c r="K23" s="40"/>
      <c r="L23" s="43">
        <f t="shared" si="3"/>
      </c>
      <c r="M23" s="40"/>
      <c r="N23" s="43">
        <f t="shared" si="4"/>
      </c>
      <c r="O23" s="40"/>
      <c r="P23" s="43">
        <f t="shared" si="5"/>
      </c>
      <c r="Q23" s="40"/>
      <c r="R23" s="43">
        <f t="shared" si="6"/>
      </c>
      <c r="S23" s="40"/>
      <c r="T23" s="43">
        <f t="shared" si="7"/>
      </c>
      <c r="U23" s="59"/>
      <c r="V23" s="43">
        <f t="shared" si="7"/>
      </c>
      <c r="W23"/>
      <c r="X23"/>
      <c r="Y23"/>
      <c r="Z23"/>
    </row>
    <row r="24" spans="1:26" s="2" customFormat="1" ht="12.75">
      <c r="A24" s="40"/>
      <c r="B24" s="41"/>
      <c r="C24" s="41"/>
      <c r="D24" s="61"/>
      <c r="E24" s="42"/>
      <c r="F24" s="43">
        <f t="shared" si="0"/>
      </c>
      <c r="G24" s="40"/>
      <c r="H24" s="43">
        <f t="shared" si="1"/>
      </c>
      <c r="I24" s="42"/>
      <c r="J24" s="43">
        <f t="shared" si="2"/>
      </c>
      <c r="K24" s="40"/>
      <c r="L24" s="43">
        <f t="shared" si="3"/>
      </c>
      <c r="M24" s="40"/>
      <c r="N24" s="43">
        <f t="shared" si="4"/>
      </c>
      <c r="O24" s="40"/>
      <c r="P24" s="43">
        <f t="shared" si="5"/>
      </c>
      <c r="Q24" s="40"/>
      <c r="R24" s="43">
        <f t="shared" si="6"/>
      </c>
      <c r="S24" s="40"/>
      <c r="T24" s="43">
        <f t="shared" si="7"/>
      </c>
      <c r="U24" s="59"/>
      <c r="V24" s="43">
        <f t="shared" si="7"/>
      </c>
      <c r="W24"/>
      <c r="X24"/>
      <c r="Y24"/>
      <c r="Z24"/>
    </row>
    <row r="25" spans="1:26" s="2" customFormat="1" ht="12.75">
      <c r="A25" s="40"/>
      <c r="B25" s="41"/>
      <c r="C25" s="41"/>
      <c r="D25" s="61"/>
      <c r="E25" s="42"/>
      <c r="F25" s="43">
        <f t="shared" si="0"/>
      </c>
      <c r="G25" s="40"/>
      <c r="H25" s="43">
        <f t="shared" si="1"/>
      </c>
      <c r="I25" s="42"/>
      <c r="J25" s="43">
        <f t="shared" si="2"/>
      </c>
      <c r="K25" s="40"/>
      <c r="L25" s="43">
        <f t="shared" si="3"/>
      </c>
      <c r="M25" s="40"/>
      <c r="N25" s="43">
        <f t="shared" si="4"/>
      </c>
      <c r="O25" s="40"/>
      <c r="P25" s="43">
        <f t="shared" si="5"/>
      </c>
      <c r="Q25" s="40"/>
      <c r="R25" s="43">
        <f t="shared" si="6"/>
      </c>
      <c r="S25" s="40"/>
      <c r="T25" s="43">
        <f t="shared" si="7"/>
      </c>
      <c r="U25" s="59"/>
      <c r="V25" s="43">
        <f t="shared" si="7"/>
      </c>
      <c r="W25"/>
      <c r="X25"/>
      <c r="Y25"/>
      <c r="Z25"/>
    </row>
    <row r="26" spans="1:26" s="2" customFormat="1" ht="12.75">
      <c r="A26" s="40"/>
      <c r="B26" s="41"/>
      <c r="C26" s="41"/>
      <c r="D26" s="61"/>
      <c r="E26" s="42"/>
      <c r="F26" s="43">
        <f t="shared" si="0"/>
      </c>
      <c r="G26" s="40"/>
      <c r="H26" s="43">
        <f t="shared" si="1"/>
      </c>
      <c r="I26" s="42"/>
      <c r="J26" s="43">
        <f t="shared" si="2"/>
      </c>
      <c r="K26" s="40"/>
      <c r="L26" s="43">
        <f t="shared" si="3"/>
      </c>
      <c r="M26" s="40"/>
      <c r="N26" s="43">
        <f t="shared" si="4"/>
      </c>
      <c r="O26" s="40"/>
      <c r="P26" s="43">
        <f t="shared" si="5"/>
      </c>
      <c r="Q26" s="40"/>
      <c r="R26" s="43">
        <f t="shared" si="6"/>
      </c>
      <c r="S26" s="40"/>
      <c r="T26" s="43">
        <f t="shared" si="7"/>
      </c>
      <c r="U26" s="59"/>
      <c r="V26" s="43">
        <f t="shared" si="7"/>
      </c>
      <c r="W26"/>
      <c r="X26"/>
      <c r="Y26"/>
      <c r="Z26"/>
    </row>
    <row r="27" spans="1:26" s="2" customFormat="1" ht="12.75">
      <c r="A27" s="40"/>
      <c r="B27" s="41"/>
      <c r="C27" s="41"/>
      <c r="D27" s="61"/>
      <c r="E27" s="42"/>
      <c r="F27" s="43"/>
      <c r="G27" s="40"/>
      <c r="H27" s="43"/>
      <c r="I27" s="40"/>
      <c r="J27" s="43"/>
      <c r="K27" s="40"/>
      <c r="L27" s="43"/>
      <c r="M27" s="40"/>
      <c r="N27" s="43"/>
      <c r="O27" s="40"/>
      <c r="P27" s="43"/>
      <c r="Q27" s="40"/>
      <c r="R27" s="43"/>
      <c r="S27" s="40"/>
      <c r="T27" s="43"/>
      <c r="U27" s="40"/>
      <c r="V27" s="43"/>
      <c r="W27"/>
      <c r="X27"/>
      <c r="Y27"/>
      <c r="Z27"/>
    </row>
    <row r="28" spans="1:26" s="2" customFormat="1" ht="12.75">
      <c r="A28" s="40"/>
      <c r="B28" s="41"/>
      <c r="C28" s="41"/>
      <c r="D28" s="61"/>
      <c r="E28" s="40"/>
      <c r="F28" s="43"/>
      <c r="G28" s="40"/>
      <c r="H28" s="43"/>
      <c r="I28" s="40"/>
      <c r="J28" s="43"/>
      <c r="K28" s="40"/>
      <c r="L28" s="43"/>
      <c r="M28" s="40"/>
      <c r="N28" s="43"/>
      <c r="O28" s="40"/>
      <c r="P28" s="43"/>
      <c r="Q28" s="40"/>
      <c r="R28" s="43"/>
      <c r="S28" s="40"/>
      <c r="T28" s="43"/>
      <c r="U28" s="40"/>
      <c r="V28" s="43"/>
      <c r="W28"/>
      <c r="X28"/>
      <c r="Y28"/>
      <c r="Z28"/>
    </row>
    <row r="29" spans="1:26" s="2" customFormat="1" ht="12.75">
      <c r="A29" s="40"/>
      <c r="B29" s="41"/>
      <c r="C29" s="41"/>
      <c r="D29" s="61"/>
      <c r="E29" s="40"/>
      <c r="F29" s="43"/>
      <c r="G29" s="40"/>
      <c r="H29" s="43"/>
      <c r="I29" s="40"/>
      <c r="J29" s="43"/>
      <c r="K29" s="40"/>
      <c r="L29" s="43"/>
      <c r="M29" s="40"/>
      <c r="N29" s="43"/>
      <c r="O29" s="40"/>
      <c r="P29" s="43"/>
      <c r="Q29" s="40"/>
      <c r="R29" s="43"/>
      <c r="S29" s="40"/>
      <c r="T29" s="43"/>
      <c r="U29" s="40"/>
      <c r="V29" s="43"/>
      <c r="W29"/>
      <c r="X29"/>
      <c r="Y29"/>
      <c r="Z29"/>
    </row>
    <row r="30" spans="1:26" s="2" customFormat="1" ht="12.75">
      <c r="A30" s="40"/>
      <c r="B30" s="41"/>
      <c r="C30" s="41"/>
      <c r="D30" s="61"/>
      <c r="E30" s="40"/>
      <c r="F30" s="43"/>
      <c r="G30" s="40"/>
      <c r="H30" s="43"/>
      <c r="I30" s="40"/>
      <c r="J30" s="43"/>
      <c r="K30" s="40"/>
      <c r="L30" s="43"/>
      <c r="M30" s="40"/>
      <c r="N30" s="43"/>
      <c r="O30" s="40"/>
      <c r="P30" s="43"/>
      <c r="Q30" s="40"/>
      <c r="R30" s="43"/>
      <c r="S30" s="40"/>
      <c r="T30" s="43"/>
      <c r="U30" s="40"/>
      <c r="V30" s="43"/>
      <c r="W30"/>
      <c r="X30"/>
      <c r="Y30"/>
      <c r="Z30"/>
    </row>
    <row r="31" spans="1:26" s="2" customFormat="1" ht="12.75">
      <c r="A31" s="37"/>
      <c r="B31" s="44"/>
      <c r="C31" s="44"/>
      <c r="D31" s="62"/>
      <c r="E31" s="37"/>
      <c r="F31" s="45"/>
      <c r="G31" s="37"/>
      <c r="H31" s="45"/>
      <c r="I31" s="37"/>
      <c r="J31" s="45"/>
      <c r="K31" s="37"/>
      <c r="L31" s="45"/>
      <c r="M31" s="37"/>
      <c r="N31" s="45"/>
      <c r="O31" s="37"/>
      <c r="P31" s="45"/>
      <c r="Q31" s="37"/>
      <c r="R31" s="45"/>
      <c r="S31" s="37"/>
      <c r="T31" s="45"/>
      <c r="U31" s="37"/>
      <c r="V31" s="45"/>
      <c r="W31"/>
      <c r="X31"/>
      <c r="Y31"/>
      <c r="Z31"/>
    </row>
    <row r="32" spans="1:26" s="2" customFormat="1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1:26" s="2" customFormat="1" ht="12.75">
      <c r="A33"/>
      <c r="B33" s="46"/>
      <c r="C33" s="46"/>
      <c r="D33" s="53"/>
      <c r="E33" s="48"/>
      <c r="F33" s="48"/>
      <c r="G33" s="46"/>
      <c r="H33" s="46"/>
      <c r="I33" s="49"/>
      <c r="J33"/>
      <c r="K33"/>
      <c r="L33" s="28"/>
      <c r="M33"/>
      <c r="N33"/>
      <c r="O33"/>
      <c r="P33" s="46"/>
      <c r="Q33" s="46"/>
      <c r="S33" s="48"/>
      <c r="U33"/>
      <c r="V33" s="53"/>
      <c r="W33"/>
      <c r="X33"/>
      <c r="Y33"/>
      <c r="Z33"/>
    </row>
    <row r="34" spans="1:44" s="2" customFormat="1" ht="12.75">
      <c r="A34"/>
      <c r="B34" s="46"/>
      <c r="C34" s="46"/>
      <c r="D34" s="46"/>
      <c r="E34" s="48"/>
      <c r="F34" s="49"/>
      <c r="G34" s="46"/>
      <c r="H34" s="46"/>
      <c r="I34" s="49"/>
      <c r="J34"/>
      <c r="K34"/>
      <c r="L34" s="5"/>
      <c r="M34"/>
      <c r="N34"/>
      <c r="O34"/>
      <c r="P34" s="46"/>
      <c r="Q34" s="46"/>
      <c r="S34" s="48"/>
      <c r="U34"/>
      <c r="V34" s="46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</row>
    <row r="35" spans="1:28" ht="12.75">
      <c r="A35" s="5"/>
      <c r="B35" s="46"/>
      <c r="C35" s="46"/>
      <c r="D35" s="46"/>
      <c r="E35" s="46"/>
      <c r="F35" s="46"/>
      <c r="G35" s="46"/>
      <c r="H35" s="46"/>
      <c r="I35" s="48"/>
      <c r="J35" s="5"/>
      <c r="L35" s="5"/>
      <c r="P35" s="46"/>
      <c r="Q35" s="46"/>
      <c r="S35" s="46"/>
      <c r="V35" s="46"/>
      <c r="AB35" s="4"/>
    </row>
    <row r="36" spans="1:22" ht="12.75">
      <c r="A36" s="5"/>
      <c r="B36" s="46"/>
      <c r="C36" s="46"/>
      <c r="D36" s="47"/>
      <c r="E36" s="46"/>
      <c r="F36" s="46"/>
      <c r="G36" s="46"/>
      <c r="H36" s="46"/>
      <c r="I36" s="48"/>
      <c r="J36" s="5"/>
      <c r="L36" s="28"/>
      <c r="P36" s="46"/>
      <c r="Q36" s="46"/>
      <c r="S36" s="46"/>
      <c r="V36" s="47"/>
    </row>
    <row r="37" spans="1:22" ht="12.75">
      <c r="A37" s="5"/>
      <c r="B37" s="46"/>
      <c r="C37" s="46"/>
      <c r="D37" s="46"/>
      <c r="E37" s="46"/>
      <c r="F37" s="46"/>
      <c r="G37" s="46"/>
      <c r="H37" s="46"/>
      <c r="I37" s="48"/>
      <c r="J37" s="5"/>
      <c r="L37" s="5"/>
      <c r="P37" s="46"/>
      <c r="Q37" s="46"/>
      <c r="S37" s="46"/>
      <c r="V37" s="46"/>
    </row>
    <row r="38" spans="1:22" ht="12.75">
      <c r="A38" s="5"/>
      <c r="B38" s="46"/>
      <c r="C38" s="46"/>
      <c r="D38" s="50"/>
      <c r="E38" s="46"/>
      <c r="F38" s="46"/>
      <c r="G38" s="46"/>
      <c r="H38" s="46"/>
      <c r="I38" s="48"/>
      <c r="J38" s="5"/>
      <c r="L38" s="27"/>
      <c r="P38" s="46"/>
      <c r="Q38" s="46"/>
      <c r="S38" s="46"/>
      <c r="V38" s="50"/>
    </row>
    <row r="39" spans="1:10" ht="12.75">
      <c r="A39" s="5"/>
      <c r="B39" s="46"/>
      <c r="C39" s="46"/>
      <c r="D39" s="46"/>
      <c r="E39" s="46"/>
      <c r="F39" s="46"/>
      <c r="G39" s="46"/>
      <c r="H39" s="46"/>
      <c r="I39" s="46"/>
      <c r="J39" s="5"/>
    </row>
    <row r="40" spans="1:10" ht="12.7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ht="12.7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ht="12.7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ht="12.75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ht="12.7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ht="12.75">
      <c r="A45" s="13"/>
      <c r="B45" s="14"/>
      <c r="C45" s="14"/>
      <c r="D45" s="15" t="s">
        <v>20</v>
      </c>
      <c r="G45" s="15"/>
      <c r="H45" s="15"/>
      <c r="I45" s="15"/>
      <c r="J45" s="5"/>
    </row>
    <row r="46" spans="1:10" ht="13.5" thickBot="1">
      <c r="A46" s="16" t="s">
        <v>19</v>
      </c>
      <c r="B46" s="17"/>
      <c r="C46" s="17"/>
      <c r="D46" s="18" t="s">
        <v>21</v>
      </c>
      <c r="E46" s="19"/>
      <c r="F46" s="18"/>
      <c r="G46" s="18"/>
      <c r="H46" s="18"/>
      <c r="I46" s="54">
        <f>MAX(14:14)</f>
        <v>41233</v>
      </c>
      <c r="J46" s="55"/>
    </row>
    <row r="47" spans="1:10" ht="12.7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ht="12.7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12.7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2.7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2.7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2.7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2.7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2.7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2.7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2.7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12.7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12.7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12.7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2.7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2.7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12.7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2.7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2.7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2.7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2.7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2.7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2.7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2.7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2.7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12.7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12.7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12.7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ht="12.7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ht="12.7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ht="12.7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ht="12.7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ht="12.7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ht="12.7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ht="12.7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ht="12.7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ht="12.7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ht="12.7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ht="12.7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ht="12.7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ht="12.7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ht="12.7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ht="12.7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ht="12.7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ht="12.7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ht="12.7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ht="12.7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2.75">
      <c r="A93" s="5"/>
      <c r="D93" s="3"/>
      <c r="F93" s="5"/>
      <c r="G93" s="5"/>
      <c r="H93" s="5"/>
      <c r="I93" s="5"/>
      <c r="J93" s="5"/>
    </row>
    <row r="94" spans="1:10" ht="12.75">
      <c r="A94" s="5"/>
      <c r="B94" s="5"/>
      <c r="D94" s="5"/>
      <c r="E94" s="5"/>
      <c r="F94" s="5"/>
      <c r="G94" s="5"/>
      <c r="H94" s="5"/>
      <c r="I94" s="5"/>
      <c r="J94" s="5"/>
    </row>
    <row r="95" spans="1:10" ht="15">
      <c r="A95" s="5"/>
      <c r="B95" s="5"/>
      <c r="C95" s="5"/>
      <c r="E95" s="5"/>
      <c r="F95" s="5"/>
      <c r="G95" s="5"/>
      <c r="H95" s="21" t="s">
        <v>23</v>
      </c>
      <c r="I95" s="5"/>
      <c r="J95" s="5"/>
    </row>
    <row r="96" spans="4:10" ht="12.75">
      <c r="D96" s="22"/>
      <c r="E96" s="23"/>
      <c r="F96" s="23"/>
      <c r="H96" s="24" t="s">
        <v>13</v>
      </c>
      <c r="J96" s="5"/>
    </row>
    <row r="97" spans="1:10" ht="12.75">
      <c r="A97" s="25"/>
      <c r="D97" s="25"/>
      <c r="E97" s="25"/>
      <c r="F97" s="25"/>
      <c r="G97" s="25"/>
      <c r="H97" s="24" t="s">
        <v>16</v>
      </c>
      <c r="J97" s="5"/>
    </row>
    <row r="98" spans="1:10" ht="13.5" thickBot="1">
      <c r="A98" s="19"/>
      <c r="B98" s="19"/>
      <c r="C98" s="19"/>
      <c r="D98" s="19"/>
      <c r="E98" s="19"/>
      <c r="F98" s="19"/>
      <c r="G98" s="19"/>
      <c r="H98" s="20" t="s">
        <v>22</v>
      </c>
      <c r="J98" s="5"/>
    </row>
    <row r="99" spans="1:10" ht="12.75">
      <c r="A99" s="26" t="s">
        <v>14</v>
      </c>
      <c r="J99" s="5"/>
    </row>
    <row r="100" ht="12.75">
      <c r="J100" s="5"/>
    </row>
    <row r="101" spans="1:10" ht="12.75">
      <c r="A101" s="5"/>
      <c r="B101" s="3"/>
      <c r="C101" s="10"/>
      <c r="D101" s="8"/>
      <c r="G101" s="5"/>
      <c r="H101" s="5"/>
      <c r="I101" s="5"/>
      <c r="J101" s="5"/>
    </row>
    <row r="102" spans="1:10" ht="12.75">
      <c r="A102" s="5"/>
      <c r="B102" s="11"/>
      <c r="C102" s="11"/>
      <c r="D102" s="3"/>
      <c r="G102" s="5"/>
      <c r="H102" s="5"/>
      <c r="I102" s="5"/>
      <c r="J102" s="5"/>
    </row>
    <row r="103" spans="1:10" ht="12.75">
      <c r="A103" s="5"/>
      <c r="B103" s="10"/>
      <c r="C103" s="10"/>
      <c r="D103" s="3"/>
      <c r="G103" s="5"/>
      <c r="H103" s="5"/>
      <c r="I103" s="5"/>
      <c r="J103" s="5"/>
    </row>
    <row r="104" spans="1:10" ht="12.75">
      <c r="A104" s="5"/>
      <c r="B104" s="5"/>
      <c r="E104" s="5"/>
      <c r="F104" s="5"/>
      <c r="G104" s="5"/>
      <c r="H104" s="5"/>
      <c r="I104" s="5"/>
      <c r="J104" s="5"/>
    </row>
    <row r="105" spans="1:10" ht="12.75">
      <c r="A105" s="5"/>
      <c r="B105" s="5"/>
      <c r="C105" s="5"/>
      <c r="D105" s="5"/>
      <c r="E105" s="5"/>
      <c r="F105" s="6"/>
      <c r="G105" s="5"/>
      <c r="H105" s="5"/>
      <c r="I105" s="5"/>
      <c r="J105" s="5"/>
    </row>
    <row r="106" spans="1:10" ht="12.7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8" ht="12.75">
      <c r="A108" s="51"/>
    </row>
    <row r="109" ht="12.75">
      <c r="A109" s="51"/>
    </row>
    <row r="110" ht="12.75">
      <c r="A110" s="52"/>
    </row>
    <row r="111" ht="12.75">
      <c r="A111" s="52"/>
    </row>
    <row r="112" ht="12.75">
      <c r="A112" s="52"/>
    </row>
    <row r="113" ht="12.75">
      <c r="A113" s="52"/>
    </row>
    <row r="114" ht="12.75">
      <c r="A114" s="52"/>
    </row>
    <row r="115" ht="12.75">
      <c r="A115" s="52"/>
    </row>
    <row r="116" ht="12.75">
      <c r="A116" s="52"/>
    </row>
    <row r="117" ht="12.75">
      <c r="A117" s="52"/>
    </row>
    <row r="118" ht="12.75">
      <c r="A118" s="52"/>
    </row>
    <row r="119" ht="12.75">
      <c r="A119" s="52"/>
    </row>
    <row r="120" ht="12.75">
      <c r="A120" s="52"/>
    </row>
    <row r="121" ht="12.75">
      <c r="A121" s="52"/>
    </row>
    <row r="122" ht="12.75">
      <c r="A122" s="52"/>
    </row>
    <row r="123" ht="12.75">
      <c r="A123" s="52"/>
    </row>
    <row r="124" ht="12.75">
      <c r="A124" s="52"/>
    </row>
    <row r="125" ht="12.75">
      <c r="A125" s="52"/>
    </row>
  </sheetData>
  <sheetProtection/>
  <printOptions horizontalCentered="1"/>
  <pageMargins left="0.5905511811023623" right="0.5905511811023623" top="0.5905511811023623" bottom="0.1968503937007874" header="0.1968503937007874" footer="0.1968503937007874"/>
  <pageSetup fitToHeight="1" fitToWidth="1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AR125"/>
  <sheetViews>
    <sheetView zoomScalePageLayoutView="0" workbookViewId="0" topLeftCell="A58">
      <selection activeCell="J86" sqref="J86"/>
    </sheetView>
  </sheetViews>
  <sheetFormatPr defaultColWidth="11.50390625" defaultRowHeight="12.75"/>
  <cols>
    <col min="1" max="4" width="12.625" style="0" customWidth="1"/>
    <col min="5" max="9" width="8.625" style="0" customWidth="1"/>
    <col min="10" max="10" width="7.50390625" style="0" customWidth="1"/>
    <col min="11" max="11" width="6.50390625" style="0" customWidth="1"/>
    <col min="12" max="12" width="7.50390625" style="0" customWidth="1"/>
    <col min="13" max="13" width="6.50390625" style="0" customWidth="1"/>
    <col min="14" max="14" width="7.50390625" style="0" customWidth="1"/>
    <col min="15" max="15" width="6.50390625" style="0" customWidth="1"/>
    <col min="16" max="16" width="7.50390625" style="0" customWidth="1"/>
    <col min="17" max="17" width="6.50390625" style="0" customWidth="1"/>
    <col min="18" max="19" width="7.50390625" style="0" customWidth="1"/>
    <col min="20" max="20" width="8.50390625" style="0" customWidth="1"/>
    <col min="21" max="28" width="7.50390625" style="0" customWidth="1"/>
    <col min="29" max="31" width="8.00390625" style="0" customWidth="1"/>
    <col min="32" max="54" width="7.50390625" style="0" customWidth="1"/>
    <col min="55" max="56" width="8.625" style="0" customWidth="1"/>
    <col min="57" max="66" width="7.625" style="0" customWidth="1"/>
  </cols>
  <sheetData>
    <row r="2" ht="12.75">
      <c r="F2" s="7"/>
    </row>
    <row r="3" spans="1:40" ht="12.75">
      <c r="A3" s="29" t="s">
        <v>11</v>
      </c>
      <c r="B3" s="29"/>
      <c r="C3" s="30">
        <v>2365</v>
      </c>
      <c r="D3" s="30"/>
      <c r="E3" s="9"/>
      <c r="F3" s="9"/>
      <c r="G3" s="9" t="s">
        <v>24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</row>
    <row r="4" spans="1:40" ht="12.75">
      <c r="A4" s="29" t="s">
        <v>12</v>
      </c>
      <c r="B4" s="29"/>
      <c r="C4" s="30" t="s">
        <v>26</v>
      </c>
      <c r="D4" s="30"/>
      <c r="E4" s="9"/>
      <c r="F4" s="9"/>
      <c r="G4" s="9">
        <v>0</v>
      </c>
      <c r="H4" s="9">
        <v>0</v>
      </c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</row>
    <row r="5" spans="1:40" ht="12.75">
      <c r="A5" s="29" t="s">
        <v>0</v>
      </c>
      <c r="B5" s="29"/>
      <c r="C5" s="56">
        <v>41184</v>
      </c>
      <c r="D5" s="30"/>
      <c r="E5" s="9"/>
      <c r="F5" s="9"/>
      <c r="G5" s="9">
        <v>-10</v>
      </c>
      <c r="H5" s="9">
        <v>10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</row>
    <row r="6" spans="1:26" ht="12.75">
      <c r="A6" s="29" t="s">
        <v>1</v>
      </c>
      <c r="B6" s="29"/>
      <c r="C6" s="32">
        <v>1091.62</v>
      </c>
      <c r="D6" s="29"/>
      <c r="E6" s="9"/>
      <c r="F6" s="9"/>
      <c r="G6" s="9" t="s">
        <v>25</v>
      </c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2.75">
      <c r="A7" s="29" t="s">
        <v>2</v>
      </c>
      <c r="B7" s="29"/>
      <c r="C7" s="33">
        <v>14</v>
      </c>
      <c r="D7" s="31"/>
      <c r="E7" s="9"/>
      <c r="F7" s="9"/>
      <c r="G7" s="9">
        <v>13.7</v>
      </c>
      <c r="H7" s="9">
        <v>13.7</v>
      </c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2.75">
      <c r="A8" s="29" t="s">
        <v>17</v>
      </c>
      <c r="B8" s="29"/>
      <c r="C8" s="33">
        <v>2</v>
      </c>
      <c r="D8" s="32"/>
      <c r="E8" s="12"/>
      <c r="F8" s="9"/>
      <c r="G8" s="9">
        <v>-10</v>
      </c>
      <c r="H8" s="9">
        <v>10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2.75">
      <c r="A9" s="29" t="s">
        <v>18</v>
      </c>
      <c r="B9" s="29"/>
      <c r="C9" s="57">
        <v>7</v>
      </c>
      <c r="D9" s="33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4:26" ht="12.75">
      <c r="D10" s="33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4:26" ht="12.75">
      <c r="D11" s="2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2" ht="12.75">
      <c r="A12" s="29"/>
      <c r="B12" s="29"/>
      <c r="C12" s="29"/>
      <c r="D12" s="2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ht="12.7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6" s="1" customFormat="1" ht="25.5" customHeight="1">
      <c r="A14" s="34" t="s">
        <v>3</v>
      </c>
      <c r="B14" s="35" t="s">
        <v>4</v>
      </c>
      <c r="C14" s="35" t="s">
        <v>5</v>
      </c>
      <c r="D14" s="34" t="s">
        <v>6</v>
      </c>
      <c r="E14" s="34" t="s">
        <v>15</v>
      </c>
      <c r="F14" s="60">
        <v>41193</v>
      </c>
      <c r="G14" s="34" t="s">
        <v>15</v>
      </c>
      <c r="H14" s="60">
        <v>41233</v>
      </c>
      <c r="I14" s="34" t="s">
        <v>15</v>
      </c>
      <c r="J14" s="36"/>
      <c r="K14" s="34" t="s">
        <v>15</v>
      </c>
      <c r="L14" s="36"/>
      <c r="M14" s="34" t="s">
        <v>15</v>
      </c>
      <c r="N14" s="36"/>
      <c r="O14" s="34" t="s">
        <v>15</v>
      </c>
      <c r="P14" s="36"/>
      <c r="Q14" s="34" t="s">
        <v>15</v>
      </c>
      <c r="R14" s="36"/>
      <c r="S14" s="34" t="s">
        <v>15</v>
      </c>
      <c r="T14" s="36"/>
      <c r="U14" s="34" t="s">
        <v>15</v>
      </c>
      <c r="V14" s="36"/>
      <c r="W14"/>
      <c r="X14"/>
      <c r="Y14"/>
      <c r="Z14" s="3"/>
    </row>
    <row r="15" spans="1:26" s="2" customFormat="1" ht="12.75">
      <c r="A15" s="37"/>
      <c r="B15" s="38" t="s">
        <v>7</v>
      </c>
      <c r="C15" s="38" t="s">
        <v>8</v>
      </c>
      <c r="D15" s="39" t="s">
        <v>10</v>
      </c>
      <c r="E15" s="37" t="s">
        <v>9</v>
      </c>
      <c r="F15" s="39" t="s">
        <v>10</v>
      </c>
      <c r="G15" s="37" t="s">
        <v>9</v>
      </c>
      <c r="H15" s="39" t="s">
        <v>10</v>
      </c>
      <c r="I15" s="37" t="s">
        <v>9</v>
      </c>
      <c r="J15" s="39" t="s">
        <v>10</v>
      </c>
      <c r="K15" s="37" t="s">
        <v>9</v>
      </c>
      <c r="L15" s="39" t="s">
        <v>10</v>
      </c>
      <c r="M15" s="37" t="s">
        <v>9</v>
      </c>
      <c r="N15" s="39" t="s">
        <v>10</v>
      </c>
      <c r="O15" s="37" t="s">
        <v>9</v>
      </c>
      <c r="P15" s="39" t="s">
        <v>10</v>
      </c>
      <c r="Q15" s="37" t="s">
        <v>9</v>
      </c>
      <c r="R15" s="39" t="s">
        <v>10</v>
      </c>
      <c r="S15" s="37" t="s">
        <v>9</v>
      </c>
      <c r="T15" s="39" t="s">
        <v>10</v>
      </c>
      <c r="U15" s="37" t="s">
        <v>9</v>
      </c>
      <c r="V15" s="39" t="s">
        <v>10</v>
      </c>
      <c r="W15"/>
      <c r="X15"/>
      <c r="Y15"/>
      <c r="Z15"/>
    </row>
    <row r="16" spans="1:26" s="2" customFormat="1" ht="12.75">
      <c r="A16" s="40">
        <v>1</v>
      </c>
      <c r="B16" s="40">
        <v>1.7</v>
      </c>
      <c r="C16" s="40">
        <f>$C$6-B16</f>
        <v>1089.9199999999998</v>
      </c>
      <c r="D16" s="40">
        <v>0</v>
      </c>
      <c r="E16" s="63">
        <v>13.1</v>
      </c>
      <c r="F16" s="64">
        <f aca="true" t="shared" si="0" ref="F16:F26">IF(E16&gt;0.1,333.5*((E16)^-0.07168)+(2.5*(LOG(E16/16.325))^2-273+$D16),"")</f>
        <v>4.361128666028549</v>
      </c>
      <c r="G16" s="63" t="e">
        <v>#N/A</v>
      </c>
      <c r="H16" s="64" t="e">
        <f aca="true" t="shared" si="1" ref="H16:H26">IF(G16&gt;0.1,333.5*((G16)^-0.07168)+(2.5*(LOG(G16/16.325))^2-273+$D16),"")</f>
        <v>#N/A</v>
      </c>
      <c r="I16" s="42"/>
      <c r="J16" s="43">
        <f aca="true" t="shared" si="2" ref="J16:J26">IF(I16&gt;0.1,333.5*((I16)^-0.07168)+(2.5*(LOG(I16/16.325))^2-273+$D16),"")</f>
      </c>
      <c r="K16" s="40"/>
      <c r="L16" s="43">
        <f aca="true" t="shared" si="3" ref="L16:L26">IF(K16&gt;0.1,333.5*((K16)^-0.07168)+(2.5*(LOG(K16/16.325))^2-273+$D16),"")</f>
      </c>
      <c r="M16" s="40"/>
      <c r="N16" s="43">
        <f aca="true" t="shared" si="4" ref="N16:N26">IF(M16&gt;0.1,333.5*((M16)^-0.07168)+(2.5*(LOG(M16/16.325))^2-273+$D16),"")</f>
      </c>
      <c r="O16" s="40"/>
      <c r="P16" s="43">
        <f aca="true" t="shared" si="5" ref="P16:P26">IF(O16&gt;0.1,333.5*((O16)^-0.07168)+(2.5*(LOG(O16/16.325))^2-273+$D16),"")</f>
      </c>
      <c r="Q16" s="40"/>
      <c r="R16" s="43">
        <f aca="true" t="shared" si="6" ref="R16:R26">IF(Q16&gt;0.1,333.5*((Q16)^-0.07168)+(2.5*(LOG(Q16/16.325))^2-273+$D16),"")</f>
      </c>
      <c r="S16" s="40"/>
      <c r="T16" s="43">
        <f aca="true" t="shared" si="7" ref="T16:V26">IF(S16&gt;0.1,333.5*((S16)^-0.07168)+(2.5*(LOG(S16/16.325))^2-273+$D16),"")</f>
      </c>
      <c r="U16" s="58"/>
      <c r="V16" s="43">
        <f t="shared" si="7"/>
      </c>
      <c r="W16"/>
      <c r="X16"/>
      <c r="Y16"/>
      <c r="Z16"/>
    </row>
    <row r="17" spans="1:26" s="2" customFormat="1" ht="12.75">
      <c r="A17" s="40">
        <v>2</v>
      </c>
      <c r="B17" s="40">
        <v>3.7</v>
      </c>
      <c r="C17" s="40">
        <f aca="true" t="shared" si="8" ref="C17:C22">$C$6-B17</f>
        <v>1087.9199999999998</v>
      </c>
      <c r="D17" s="40">
        <v>-0.03</v>
      </c>
      <c r="E17" s="40">
        <v>14.08</v>
      </c>
      <c r="F17" s="43">
        <f t="shared" si="0"/>
        <v>2.888134090175072</v>
      </c>
      <c r="G17" s="40" t="e">
        <v>#N/A</v>
      </c>
      <c r="H17" s="43" t="e">
        <f t="shared" si="1"/>
        <v>#N/A</v>
      </c>
      <c r="I17" s="42"/>
      <c r="J17" s="43">
        <f t="shared" si="2"/>
      </c>
      <c r="K17" s="40"/>
      <c r="L17" s="43">
        <f t="shared" si="3"/>
      </c>
      <c r="M17" s="40"/>
      <c r="N17" s="43">
        <f t="shared" si="4"/>
      </c>
      <c r="O17" s="40"/>
      <c r="P17" s="43">
        <f t="shared" si="5"/>
      </c>
      <c r="Q17" s="40"/>
      <c r="R17" s="43">
        <f t="shared" si="6"/>
      </c>
      <c r="S17" s="40"/>
      <c r="T17" s="43">
        <f t="shared" si="7"/>
      </c>
      <c r="U17" s="59"/>
      <c r="V17" s="43">
        <f t="shared" si="7"/>
      </c>
      <c r="W17"/>
      <c r="X17"/>
      <c r="Y17"/>
      <c r="Z17"/>
    </row>
    <row r="18" spans="1:26" s="2" customFormat="1" ht="12.75">
      <c r="A18" s="40">
        <f>A17+1</f>
        <v>3</v>
      </c>
      <c r="B18" s="40">
        <v>5.7</v>
      </c>
      <c r="C18" s="40">
        <f t="shared" si="8"/>
        <v>1085.9199999999998</v>
      </c>
      <c r="D18" s="40">
        <v>-0.02</v>
      </c>
      <c r="E18" s="40">
        <v>16.34</v>
      </c>
      <c r="F18" s="43">
        <f t="shared" si="0"/>
        <v>-0.04056422337816912</v>
      </c>
      <c r="G18" s="40" t="e">
        <v>#N/A</v>
      </c>
      <c r="H18" s="43" t="e">
        <f t="shared" si="1"/>
        <v>#N/A</v>
      </c>
      <c r="I18" s="42"/>
      <c r="J18" s="43">
        <f t="shared" si="2"/>
      </c>
      <c r="K18" s="40"/>
      <c r="L18" s="43">
        <f t="shared" si="3"/>
      </c>
      <c r="M18" s="40"/>
      <c r="N18" s="43">
        <f t="shared" si="4"/>
      </c>
      <c r="O18" s="40"/>
      <c r="P18" s="43">
        <f t="shared" si="5"/>
      </c>
      <c r="Q18" s="40"/>
      <c r="R18" s="43">
        <f t="shared" si="6"/>
      </c>
      <c r="S18" s="40"/>
      <c r="T18" s="43">
        <f t="shared" si="7"/>
      </c>
      <c r="U18" s="59"/>
      <c r="V18" s="43">
        <f t="shared" si="7"/>
      </c>
      <c r="W18"/>
      <c r="X18"/>
      <c r="Y18"/>
      <c r="Z18"/>
    </row>
    <row r="19" spans="1:26" s="2" customFormat="1" ht="12.75">
      <c r="A19" s="40">
        <f>A18+1</f>
        <v>4</v>
      </c>
      <c r="B19" s="40">
        <v>7.7</v>
      </c>
      <c r="C19" s="40">
        <f t="shared" si="8"/>
        <v>1083.9199999999998</v>
      </c>
      <c r="D19" s="40">
        <v>0.02</v>
      </c>
      <c r="E19" s="40">
        <v>16.38</v>
      </c>
      <c r="F19" s="43">
        <f t="shared" si="0"/>
        <v>-0.0483966002295233</v>
      </c>
      <c r="G19" s="40" t="e">
        <v>#N/A</v>
      </c>
      <c r="H19" s="43" t="e">
        <f t="shared" si="1"/>
        <v>#N/A</v>
      </c>
      <c r="I19" s="42"/>
      <c r="J19" s="43">
        <f t="shared" si="2"/>
      </c>
      <c r="K19" s="40"/>
      <c r="L19" s="43">
        <f t="shared" si="3"/>
      </c>
      <c r="M19" s="40"/>
      <c r="N19" s="43">
        <f t="shared" si="4"/>
      </c>
      <c r="O19" s="40"/>
      <c r="P19" s="43">
        <f t="shared" si="5"/>
      </c>
      <c r="Q19" s="40"/>
      <c r="R19" s="43">
        <f t="shared" si="6"/>
      </c>
      <c r="S19" s="40"/>
      <c r="T19" s="43">
        <f t="shared" si="7"/>
      </c>
      <c r="U19" s="59"/>
      <c r="V19" s="43">
        <f t="shared" si="7"/>
      </c>
      <c r="W19"/>
      <c r="X19"/>
      <c r="Y19"/>
      <c r="Z19"/>
    </row>
    <row r="20" spans="1:26" s="2" customFormat="1" ht="12.75">
      <c r="A20" s="40">
        <f>A19+1</f>
        <v>5</v>
      </c>
      <c r="B20" s="40">
        <v>9.7</v>
      </c>
      <c r="C20" s="40">
        <f t="shared" si="8"/>
        <v>1081.9199999999998</v>
      </c>
      <c r="D20" s="40">
        <v>0.02</v>
      </c>
      <c r="E20" s="40">
        <v>16.41</v>
      </c>
      <c r="F20" s="43">
        <f t="shared" si="0"/>
        <v>-0.08418511761414038</v>
      </c>
      <c r="G20" s="40" t="e">
        <v>#N/A</v>
      </c>
      <c r="H20" s="43" t="e">
        <f t="shared" si="1"/>
        <v>#N/A</v>
      </c>
      <c r="I20" s="42"/>
      <c r="J20" s="43">
        <f t="shared" si="2"/>
      </c>
      <c r="K20" s="40"/>
      <c r="L20" s="43">
        <f t="shared" si="3"/>
      </c>
      <c r="M20" s="40"/>
      <c r="N20" s="43">
        <f t="shared" si="4"/>
      </c>
      <c r="O20" s="40"/>
      <c r="P20" s="43">
        <f t="shared" si="5"/>
      </c>
      <c r="Q20" s="40"/>
      <c r="R20" s="43">
        <f t="shared" si="6"/>
      </c>
      <c r="S20" s="40"/>
      <c r="T20" s="43">
        <f t="shared" si="7"/>
      </c>
      <c r="U20" s="59"/>
      <c r="V20" s="43">
        <f t="shared" si="7"/>
      </c>
      <c r="W20"/>
      <c r="X20"/>
      <c r="Y20"/>
      <c r="Z20"/>
    </row>
    <row r="21" spans="1:26" s="2" customFormat="1" ht="12.75">
      <c r="A21" s="40">
        <f>A20+1</f>
        <v>6</v>
      </c>
      <c r="B21" s="40">
        <v>11.7</v>
      </c>
      <c r="C21" s="40">
        <f t="shared" si="8"/>
        <v>1079.9199999999998</v>
      </c>
      <c r="D21" s="40">
        <v>-0.08</v>
      </c>
      <c r="E21" s="40">
        <v>16.32</v>
      </c>
      <c r="F21" s="43">
        <f t="shared" si="0"/>
        <v>-0.07659883614513774</v>
      </c>
      <c r="G21" s="40" t="e">
        <v>#N/A</v>
      </c>
      <c r="H21" s="43" t="e">
        <f t="shared" si="1"/>
        <v>#N/A</v>
      </c>
      <c r="I21" s="42"/>
      <c r="J21" s="43">
        <f t="shared" si="2"/>
      </c>
      <c r="K21" s="40"/>
      <c r="L21" s="43">
        <f t="shared" si="3"/>
      </c>
      <c r="M21" s="40"/>
      <c r="N21" s="43">
        <f t="shared" si="4"/>
      </c>
      <c r="O21" s="40"/>
      <c r="P21" s="43">
        <f t="shared" si="5"/>
      </c>
      <c r="Q21" s="40"/>
      <c r="R21" s="43">
        <f t="shared" si="6"/>
      </c>
      <c r="S21" s="40"/>
      <c r="T21" s="43">
        <f t="shared" si="7"/>
      </c>
      <c r="U21" s="59"/>
      <c r="V21" s="43">
        <f t="shared" si="7"/>
      </c>
      <c r="W21"/>
      <c r="X21"/>
      <c r="Y21"/>
      <c r="Z21"/>
    </row>
    <row r="22" spans="1:26" s="2" customFormat="1" ht="12.75">
      <c r="A22" s="40">
        <f>A21+1</f>
        <v>7</v>
      </c>
      <c r="B22" s="40">
        <v>13.7</v>
      </c>
      <c r="C22" s="40">
        <f t="shared" si="8"/>
        <v>1077.9199999999998</v>
      </c>
      <c r="D22" s="40">
        <v>-0.02</v>
      </c>
      <c r="E22" s="40">
        <v>16.36</v>
      </c>
      <c r="F22" s="43">
        <f t="shared" si="0"/>
        <v>-0.06449678317784446</v>
      </c>
      <c r="G22" s="40" t="e">
        <v>#N/A</v>
      </c>
      <c r="H22" s="43" t="e">
        <f t="shared" si="1"/>
        <v>#N/A</v>
      </c>
      <c r="I22" s="42"/>
      <c r="J22" s="43">
        <f t="shared" si="2"/>
      </c>
      <c r="K22" s="40"/>
      <c r="L22" s="43">
        <f t="shared" si="3"/>
      </c>
      <c r="M22" s="40"/>
      <c r="N22" s="43">
        <f t="shared" si="4"/>
      </c>
      <c r="O22" s="40"/>
      <c r="P22" s="43">
        <f t="shared" si="5"/>
      </c>
      <c r="Q22" s="40"/>
      <c r="R22" s="43">
        <f t="shared" si="6"/>
      </c>
      <c r="S22" s="40"/>
      <c r="T22" s="43">
        <f t="shared" si="7"/>
      </c>
      <c r="U22" s="59"/>
      <c r="V22" s="43">
        <f t="shared" si="7"/>
      </c>
      <c r="W22"/>
      <c r="X22"/>
      <c r="Y22"/>
      <c r="Z22"/>
    </row>
    <row r="23" spans="1:26" s="2" customFormat="1" ht="12.75">
      <c r="A23" s="40"/>
      <c r="B23" s="40"/>
      <c r="C23" s="40"/>
      <c r="D23" s="40"/>
      <c r="E23" s="40"/>
      <c r="F23" s="43"/>
      <c r="G23" s="40"/>
      <c r="H23" s="43"/>
      <c r="I23" s="42"/>
      <c r="J23" s="43">
        <f t="shared" si="2"/>
      </c>
      <c r="K23" s="40"/>
      <c r="L23" s="43">
        <f t="shared" si="3"/>
      </c>
      <c r="M23" s="40"/>
      <c r="N23" s="43">
        <f t="shared" si="4"/>
      </c>
      <c r="O23" s="40"/>
      <c r="P23" s="43">
        <f t="shared" si="5"/>
      </c>
      <c r="Q23" s="40"/>
      <c r="R23" s="43">
        <f t="shared" si="6"/>
      </c>
      <c r="S23" s="40"/>
      <c r="T23" s="43">
        <f t="shared" si="7"/>
      </c>
      <c r="U23" s="59"/>
      <c r="V23" s="43">
        <f t="shared" si="7"/>
      </c>
      <c r="W23"/>
      <c r="X23"/>
      <c r="Y23"/>
      <c r="Z23"/>
    </row>
    <row r="24" spans="1:26" s="2" customFormat="1" ht="12.75">
      <c r="A24" s="40"/>
      <c r="B24" s="41"/>
      <c r="C24" s="41"/>
      <c r="D24" s="61"/>
      <c r="E24" s="42"/>
      <c r="F24" s="43">
        <f t="shared" si="0"/>
      </c>
      <c r="G24" s="40"/>
      <c r="H24" s="43">
        <f t="shared" si="1"/>
      </c>
      <c r="I24" s="42"/>
      <c r="J24" s="43">
        <f t="shared" si="2"/>
      </c>
      <c r="K24" s="40"/>
      <c r="L24" s="43">
        <f t="shared" si="3"/>
      </c>
      <c r="M24" s="40"/>
      <c r="N24" s="43">
        <f t="shared" si="4"/>
      </c>
      <c r="O24" s="40"/>
      <c r="P24" s="43">
        <f t="shared" si="5"/>
      </c>
      <c r="Q24" s="40"/>
      <c r="R24" s="43">
        <f t="shared" si="6"/>
      </c>
      <c r="S24" s="40"/>
      <c r="T24" s="43">
        <f t="shared" si="7"/>
      </c>
      <c r="U24" s="59"/>
      <c r="V24" s="43">
        <f t="shared" si="7"/>
      </c>
      <c r="W24"/>
      <c r="X24"/>
      <c r="Y24"/>
      <c r="Z24"/>
    </row>
    <row r="25" spans="1:26" s="2" customFormat="1" ht="12.75">
      <c r="A25" s="40"/>
      <c r="B25" s="41"/>
      <c r="C25" s="41"/>
      <c r="D25" s="61"/>
      <c r="E25" s="42"/>
      <c r="F25" s="43">
        <f t="shared" si="0"/>
      </c>
      <c r="G25" s="40"/>
      <c r="H25" s="43">
        <f t="shared" si="1"/>
      </c>
      <c r="I25" s="42"/>
      <c r="J25" s="43">
        <f t="shared" si="2"/>
      </c>
      <c r="K25" s="40"/>
      <c r="L25" s="43">
        <f t="shared" si="3"/>
      </c>
      <c r="M25" s="40"/>
      <c r="N25" s="43">
        <f t="shared" si="4"/>
      </c>
      <c r="O25" s="40"/>
      <c r="P25" s="43">
        <f t="shared" si="5"/>
      </c>
      <c r="Q25" s="40"/>
      <c r="R25" s="43">
        <f t="shared" si="6"/>
      </c>
      <c r="S25" s="40"/>
      <c r="T25" s="43">
        <f t="shared" si="7"/>
      </c>
      <c r="U25" s="59"/>
      <c r="V25" s="43">
        <f t="shared" si="7"/>
      </c>
      <c r="W25"/>
      <c r="X25"/>
      <c r="Y25"/>
      <c r="Z25"/>
    </row>
    <row r="26" spans="1:26" s="2" customFormat="1" ht="12.75">
      <c r="A26" s="40"/>
      <c r="B26" s="41"/>
      <c r="C26" s="41"/>
      <c r="D26" s="61"/>
      <c r="E26" s="42"/>
      <c r="F26" s="43">
        <f t="shared" si="0"/>
      </c>
      <c r="G26" s="40"/>
      <c r="H26" s="43">
        <f t="shared" si="1"/>
      </c>
      <c r="I26" s="42"/>
      <c r="J26" s="43">
        <f t="shared" si="2"/>
      </c>
      <c r="K26" s="40"/>
      <c r="L26" s="43">
        <f t="shared" si="3"/>
      </c>
      <c r="M26" s="40"/>
      <c r="N26" s="43">
        <f t="shared" si="4"/>
      </c>
      <c r="O26" s="40"/>
      <c r="P26" s="43">
        <f t="shared" si="5"/>
      </c>
      <c r="Q26" s="40"/>
      <c r="R26" s="43">
        <f t="shared" si="6"/>
      </c>
      <c r="S26" s="40"/>
      <c r="T26" s="43">
        <f t="shared" si="7"/>
      </c>
      <c r="U26" s="59"/>
      <c r="V26" s="43">
        <f t="shared" si="7"/>
      </c>
      <c r="W26"/>
      <c r="X26"/>
      <c r="Y26"/>
      <c r="Z26"/>
    </row>
    <row r="27" spans="1:26" s="2" customFormat="1" ht="12.75">
      <c r="A27" s="40"/>
      <c r="B27" s="41"/>
      <c r="C27" s="41"/>
      <c r="D27" s="61"/>
      <c r="E27" s="42"/>
      <c r="F27" s="43"/>
      <c r="G27" s="40"/>
      <c r="H27" s="43"/>
      <c r="I27" s="40"/>
      <c r="J27" s="43"/>
      <c r="K27" s="40"/>
      <c r="L27" s="43"/>
      <c r="M27" s="40"/>
      <c r="N27" s="43"/>
      <c r="O27" s="40"/>
      <c r="P27" s="43"/>
      <c r="Q27" s="40"/>
      <c r="R27" s="43"/>
      <c r="S27" s="40"/>
      <c r="T27" s="43"/>
      <c r="U27" s="40"/>
      <c r="V27" s="43"/>
      <c r="W27"/>
      <c r="X27"/>
      <c r="Y27"/>
      <c r="Z27"/>
    </row>
    <row r="28" spans="1:26" s="2" customFormat="1" ht="12.75">
      <c r="A28" s="40"/>
      <c r="B28" s="41"/>
      <c r="C28" s="41"/>
      <c r="D28" s="61"/>
      <c r="E28" s="40"/>
      <c r="F28" s="43"/>
      <c r="G28" s="40"/>
      <c r="H28" s="43"/>
      <c r="I28" s="40"/>
      <c r="J28" s="43"/>
      <c r="K28" s="40"/>
      <c r="L28" s="43"/>
      <c r="M28" s="40"/>
      <c r="N28" s="43"/>
      <c r="O28" s="40"/>
      <c r="P28" s="43"/>
      <c r="Q28" s="40"/>
      <c r="R28" s="43"/>
      <c r="S28" s="40"/>
      <c r="T28" s="43"/>
      <c r="U28" s="40"/>
      <c r="V28" s="43"/>
      <c r="W28"/>
      <c r="X28"/>
      <c r="Y28"/>
      <c r="Z28"/>
    </row>
    <row r="29" spans="1:26" s="2" customFormat="1" ht="12.75">
      <c r="A29" s="40"/>
      <c r="B29" s="41"/>
      <c r="C29" s="41"/>
      <c r="D29" s="61"/>
      <c r="E29" s="40"/>
      <c r="F29" s="43"/>
      <c r="G29" s="40"/>
      <c r="H29" s="43"/>
      <c r="I29" s="40"/>
      <c r="J29" s="43"/>
      <c r="K29" s="40"/>
      <c r="L29" s="43"/>
      <c r="M29" s="40"/>
      <c r="N29" s="43"/>
      <c r="O29" s="40"/>
      <c r="P29" s="43"/>
      <c r="Q29" s="40"/>
      <c r="R29" s="43"/>
      <c r="S29" s="40"/>
      <c r="T29" s="43"/>
      <c r="U29" s="40"/>
      <c r="V29" s="43"/>
      <c r="W29"/>
      <c r="X29"/>
      <c r="Y29"/>
      <c r="Z29"/>
    </row>
    <row r="30" spans="1:26" s="2" customFormat="1" ht="12.75">
      <c r="A30" s="40"/>
      <c r="B30" s="41"/>
      <c r="C30" s="41"/>
      <c r="D30" s="61"/>
      <c r="E30" s="40"/>
      <c r="F30" s="43"/>
      <c r="G30" s="40"/>
      <c r="H30" s="43"/>
      <c r="I30" s="40"/>
      <c r="J30" s="43"/>
      <c r="K30" s="40"/>
      <c r="L30" s="43"/>
      <c r="M30" s="40"/>
      <c r="N30" s="43"/>
      <c r="O30" s="40"/>
      <c r="P30" s="43"/>
      <c r="Q30" s="40"/>
      <c r="R30" s="43"/>
      <c r="S30" s="40"/>
      <c r="T30" s="43"/>
      <c r="U30" s="40"/>
      <c r="V30" s="43"/>
      <c r="W30"/>
      <c r="X30"/>
      <c r="Y30"/>
      <c r="Z30"/>
    </row>
    <row r="31" spans="1:26" s="2" customFormat="1" ht="12.75">
      <c r="A31" s="37"/>
      <c r="B31" s="44"/>
      <c r="C31" s="44"/>
      <c r="D31" s="62"/>
      <c r="E31" s="37"/>
      <c r="F31" s="45"/>
      <c r="G31" s="37"/>
      <c r="H31" s="45"/>
      <c r="I31" s="37"/>
      <c r="J31" s="45"/>
      <c r="K31" s="37"/>
      <c r="L31" s="45"/>
      <c r="M31" s="37"/>
      <c r="N31" s="45"/>
      <c r="O31" s="37"/>
      <c r="P31" s="45"/>
      <c r="Q31" s="37"/>
      <c r="R31" s="45"/>
      <c r="S31" s="37"/>
      <c r="T31" s="45"/>
      <c r="U31" s="37"/>
      <c r="V31" s="45"/>
      <c r="W31"/>
      <c r="X31"/>
      <c r="Y31"/>
      <c r="Z31"/>
    </row>
    <row r="32" spans="1:26" s="2" customFormat="1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1:26" s="2" customFormat="1" ht="12.75">
      <c r="A33"/>
      <c r="B33" s="46"/>
      <c r="C33" s="46"/>
      <c r="D33" s="53"/>
      <c r="E33" s="48"/>
      <c r="F33" s="48"/>
      <c r="G33" s="46"/>
      <c r="H33" s="46"/>
      <c r="I33" s="49"/>
      <c r="J33"/>
      <c r="K33"/>
      <c r="L33" s="28"/>
      <c r="M33"/>
      <c r="N33"/>
      <c r="O33"/>
      <c r="P33" s="46"/>
      <c r="Q33" s="46"/>
      <c r="S33" s="48"/>
      <c r="U33"/>
      <c r="V33" s="53"/>
      <c r="W33"/>
      <c r="X33"/>
      <c r="Y33"/>
      <c r="Z33"/>
    </row>
    <row r="34" spans="1:44" s="2" customFormat="1" ht="12.75">
      <c r="A34"/>
      <c r="B34" s="46"/>
      <c r="C34" s="46"/>
      <c r="D34" s="46"/>
      <c r="E34" s="48"/>
      <c r="F34" s="49"/>
      <c r="G34" s="46"/>
      <c r="H34" s="46"/>
      <c r="I34" s="49"/>
      <c r="J34"/>
      <c r="K34"/>
      <c r="L34" s="5"/>
      <c r="M34"/>
      <c r="N34"/>
      <c r="O34"/>
      <c r="P34" s="46"/>
      <c r="Q34" s="46"/>
      <c r="S34" s="48"/>
      <c r="U34"/>
      <c r="V34" s="46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</row>
    <row r="35" spans="1:28" ht="12.75">
      <c r="A35" s="5"/>
      <c r="B35" s="46"/>
      <c r="C35" s="46"/>
      <c r="D35" s="46"/>
      <c r="E35" s="46"/>
      <c r="F35" s="46"/>
      <c r="G35" s="46"/>
      <c r="H35" s="46"/>
      <c r="I35" s="48"/>
      <c r="J35" s="5"/>
      <c r="L35" s="5"/>
      <c r="P35" s="46"/>
      <c r="Q35" s="46"/>
      <c r="S35" s="46"/>
      <c r="V35" s="46"/>
      <c r="AB35" s="4"/>
    </row>
    <row r="36" spans="1:22" ht="12.75">
      <c r="A36" s="5"/>
      <c r="B36" s="46"/>
      <c r="C36" s="46"/>
      <c r="D36" s="47"/>
      <c r="E36" s="46"/>
      <c r="F36" s="46"/>
      <c r="G36" s="46"/>
      <c r="H36" s="46"/>
      <c r="I36" s="48"/>
      <c r="J36" s="5"/>
      <c r="L36" s="28"/>
      <c r="P36" s="46"/>
      <c r="Q36" s="46"/>
      <c r="S36" s="46"/>
      <c r="V36" s="47"/>
    </row>
    <row r="37" spans="1:22" ht="12.75">
      <c r="A37" s="5"/>
      <c r="B37" s="46"/>
      <c r="C37" s="46"/>
      <c r="D37" s="46"/>
      <c r="E37" s="46"/>
      <c r="F37" s="46"/>
      <c r="G37" s="46"/>
      <c r="H37" s="46"/>
      <c r="I37" s="48"/>
      <c r="J37" s="5"/>
      <c r="L37" s="5"/>
      <c r="P37" s="46"/>
      <c r="Q37" s="46"/>
      <c r="S37" s="46"/>
      <c r="V37" s="46"/>
    </row>
    <row r="38" spans="1:22" ht="12.75">
      <c r="A38" s="5"/>
      <c r="B38" s="46"/>
      <c r="C38" s="46"/>
      <c r="D38" s="50"/>
      <c r="E38" s="46"/>
      <c r="F38" s="46"/>
      <c r="G38" s="46"/>
      <c r="H38" s="46"/>
      <c r="I38" s="48"/>
      <c r="J38" s="5"/>
      <c r="L38" s="27"/>
      <c r="P38" s="46"/>
      <c r="Q38" s="46"/>
      <c r="S38" s="46"/>
      <c r="V38" s="50"/>
    </row>
    <row r="39" spans="1:10" ht="12.75">
      <c r="A39" s="5"/>
      <c r="B39" s="46"/>
      <c r="C39" s="46"/>
      <c r="D39" s="46"/>
      <c r="E39" s="46"/>
      <c r="F39" s="46"/>
      <c r="G39" s="46"/>
      <c r="H39" s="46"/>
      <c r="I39" s="46"/>
      <c r="J39" s="5"/>
    </row>
    <row r="40" spans="1:10" ht="12.7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ht="12.7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ht="12.7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ht="12.75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ht="12.7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ht="12.75">
      <c r="A45" s="13"/>
      <c r="B45" s="14"/>
      <c r="C45" s="14"/>
      <c r="D45" s="15" t="s">
        <v>20</v>
      </c>
      <c r="G45" s="15"/>
      <c r="H45" s="15"/>
      <c r="I45" s="15"/>
      <c r="J45" s="5"/>
    </row>
    <row r="46" spans="1:10" ht="13.5" thickBot="1">
      <c r="A46" s="16" t="s">
        <v>19</v>
      </c>
      <c r="B46" s="17"/>
      <c r="C46" s="17"/>
      <c r="D46" s="18" t="s">
        <v>21</v>
      </c>
      <c r="E46" s="19"/>
      <c r="F46" s="18"/>
      <c r="G46" s="18"/>
      <c r="H46" s="18"/>
      <c r="I46" s="54">
        <f>MAX(14:14)</f>
        <v>41233</v>
      </c>
      <c r="J46" s="55"/>
    </row>
    <row r="47" spans="1:10" ht="12.7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ht="12.7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12.7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2.7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2.7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2.7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2.7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2.7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2.7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2.7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12.7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12.7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12.7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2.7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2.7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12.7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2.7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2.7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2.7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2.7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2.7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2.7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2.7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2.7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12.7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12.7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12.7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ht="12.7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ht="12.7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ht="12.7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ht="12.7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ht="12.7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ht="12.7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ht="12.7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ht="12.7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ht="12.7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ht="12.7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ht="12.7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ht="12.7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ht="12.7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ht="12.7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ht="12.7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ht="12.7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ht="12.7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ht="12.7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ht="12.7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2.75">
      <c r="A93" s="5"/>
      <c r="D93" s="3"/>
      <c r="F93" s="5"/>
      <c r="G93" s="5"/>
      <c r="H93" s="5"/>
      <c r="I93" s="5"/>
      <c r="J93" s="5"/>
    </row>
    <row r="94" spans="1:10" ht="12.75">
      <c r="A94" s="5"/>
      <c r="B94" s="5"/>
      <c r="D94" s="5"/>
      <c r="E94" s="5"/>
      <c r="F94" s="5"/>
      <c r="G94" s="5"/>
      <c r="H94" s="5"/>
      <c r="I94" s="5"/>
      <c r="J94" s="5"/>
    </row>
    <row r="95" spans="1:10" ht="15">
      <c r="A95" s="5"/>
      <c r="B95" s="5"/>
      <c r="C95" s="5"/>
      <c r="E95" s="5"/>
      <c r="F95" s="5"/>
      <c r="G95" s="5"/>
      <c r="H95" s="21" t="s">
        <v>27</v>
      </c>
      <c r="I95" s="5"/>
      <c r="J95" s="5"/>
    </row>
    <row r="96" spans="4:10" ht="12.75">
      <c r="D96" s="22"/>
      <c r="E96" s="23"/>
      <c r="F96" s="23"/>
      <c r="H96" s="24" t="s">
        <v>13</v>
      </c>
      <c r="J96" s="5"/>
    </row>
    <row r="97" spans="1:10" ht="12.75">
      <c r="A97" s="25"/>
      <c r="D97" s="25"/>
      <c r="E97" s="25"/>
      <c r="F97" s="25"/>
      <c r="G97" s="25"/>
      <c r="H97" s="24" t="s">
        <v>26</v>
      </c>
      <c r="J97" s="5"/>
    </row>
    <row r="98" spans="1:10" ht="13.5" thickBot="1">
      <c r="A98" s="19"/>
      <c r="B98" s="19"/>
      <c r="C98" s="19"/>
      <c r="D98" s="19"/>
      <c r="E98" s="19"/>
      <c r="F98" s="19"/>
      <c r="G98" s="19"/>
      <c r="H98" s="20" t="s">
        <v>22</v>
      </c>
      <c r="J98" s="5"/>
    </row>
    <row r="99" spans="1:10" ht="12.75">
      <c r="A99" s="26" t="s">
        <v>14</v>
      </c>
      <c r="J99" s="5"/>
    </row>
    <row r="100" ht="12.75">
      <c r="J100" s="5"/>
    </row>
    <row r="101" spans="1:10" ht="12.75">
      <c r="A101" s="5"/>
      <c r="B101" s="3"/>
      <c r="C101" s="10"/>
      <c r="D101" s="8"/>
      <c r="G101" s="5"/>
      <c r="H101" s="5"/>
      <c r="I101" s="5"/>
      <c r="J101" s="5"/>
    </row>
    <row r="102" spans="1:10" ht="12.75">
      <c r="A102" s="5"/>
      <c r="B102" s="11"/>
      <c r="C102" s="11"/>
      <c r="D102" s="3"/>
      <c r="G102" s="5"/>
      <c r="H102" s="5"/>
      <c r="I102" s="5"/>
      <c r="J102" s="5"/>
    </row>
    <row r="103" spans="1:10" ht="12.75">
      <c r="A103" s="5"/>
      <c r="B103" s="10"/>
      <c r="C103" s="10"/>
      <c r="D103" s="3"/>
      <c r="G103" s="5"/>
      <c r="H103" s="5"/>
      <c r="I103" s="5"/>
      <c r="J103" s="5"/>
    </row>
    <row r="104" spans="1:10" ht="12.75">
      <c r="A104" s="5"/>
      <c r="B104" s="5"/>
      <c r="E104" s="5"/>
      <c r="F104" s="5"/>
      <c r="G104" s="5"/>
      <c r="H104" s="5"/>
      <c r="I104" s="5"/>
      <c r="J104" s="5"/>
    </row>
    <row r="105" spans="1:10" ht="12.75">
      <c r="A105" s="5"/>
      <c r="B105" s="5"/>
      <c r="C105" s="5"/>
      <c r="D105" s="5"/>
      <c r="E105" s="5"/>
      <c r="F105" s="6"/>
      <c r="G105" s="5"/>
      <c r="H105" s="5"/>
      <c r="I105" s="5"/>
      <c r="J105" s="5"/>
    </row>
    <row r="106" spans="1:10" ht="12.7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8" ht="12.75">
      <c r="A108" s="51"/>
    </row>
    <row r="109" ht="12.75">
      <c r="A109" s="51"/>
    </row>
    <row r="110" ht="12.75">
      <c r="A110" s="52"/>
    </row>
    <row r="111" ht="12.75">
      <c r="A111" s="52"/>
    </row>
    <row r="112" ht="12.75">
      <c r="A112" s="52"/>
    </row>
    <row r="113" ht="12.75">
      <c r="A113" s="52"/>
    </row>
    <row r="114" ht="12.75">
      <c r="A114" s="52"/>
    </row>
    <row r="115" ht="12.75">
      <c r="A115" s="52"/>
    </row>
    <row r="116" ht="12.75">
      <c r="A116" s="52"/>
    </row>
    <row r="117" ht="12.75">
      <c r="A117" s="52"/>
    </row>
    <row r="118" ht="12.75">
      <c r="A118" s="52"/>
    </row>
    <row r="119" ht="12.75">
      <c r="A119" s="52"/>
    </row>
    <row r="120" ht="12.75">
      <c r="A120" s="52"/>
    </row>
    <row r="121" ht="12.75">
      <c r="A121" s="52"/>
    </row>
    <row r="122" ht="12.75">
      <c r="A122" s="52"/>
    </row>
    <row r="123" ht="12.75">
      <c r="A123" s="52"/>
    </row>
    <row r="124" ht="12.75">
      <c r="A124" s="52"/>
    </row>
    <row r="125" ht="12.75">
      <c r="A125" s="52"/>
    </row>
  </sheetData>
  <sheetProtection/>
  <printOptions horizontalCentered="1"/>
  <pageMargins left="0.5905511811023623" right="0.5905511811023623" top="0.5905511811023623" bottom="0.1968503937007874" header="0.1968503937007874" footer="0.1968503937007874"/>
  <pageSetup fitToHeight="1" fitToWidth="1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AR125"/>
  <sheetViews>
    <sheetView zoomScale="85" zoomScaleNormal="85" zoomScalePageLayoutView="0" workbookViewId="0" topLeftCell="A55">
      <selection activeCell="B94" sqref="B94"/>
    </sheetView>
  </sheetViews>
  <sheetFormatPr defaultColWidth="11.50390625" defaultRowHeight="12.75"/>
  <cols>
    <col min="1" max="4" width="12.625" style="0" customWidth="1"/>
    <col min="5" max="9" width="8.625" style="0" customWidth="1"/>
    <col min="10" max="10" width="7.50390625" style="0" customWidth="1"/>
    <col min="11" max="11" width="9.50390625" style="0" customWidth="1"/>
    <col min="12" max="12" width="10.125" style="0" customWidth="1"/>
    <col min="13" max="13" width="6.50390625" style="0" customWidth="1"/>
    <col min="14" max="14" width="7.50390625" style="0" customWidth="1"/>
    <col min="15" max="15" width="6.50390625" style="0" customWidth="1"/>
    <col min="16" max="16" width="7.50390625" style="0" customWidth="1"/>
    <col min="17" max="17" width="6.50390625" style="0" customWidth="1"/>
    <col min="18" max="19" width="7.50390625" style="0" customWidth="1"/>
    <col min="20" max="20" width="8.50390625" style="0" customWidth="1"/>
    <col min="21" max="28" width="7.50390625" style="0" customWidth="1"/>
    <col min="29" max="31" width="8.00390625" style="0" customWidth="1"/>
    <col min="32" max="54" width="7.50390625" style="0" customWidth="1"/>
    <col min="55" max="56" width="8.625" style="0" customWidth="1"/>
    <col min="57" max="66" width="7.625" style="0" customWidth="1"/>
  </cols>
  <sheetData>
    <row r="2" ht="12.75">
      <c r="F2" s="7"/>
    </row>
    <row r="3" spans="1:40" ht="12.75">
      <c r="A3" s="29" t="s">
        <v>11</v>
      </c>
      <c r="B3" s="29"/>
      <c r="C3" s="30">
        <v>2362</v>
      </c>
      <c r="D3" s="30"/>
      <c r="E3" s="9"/>
      <c r="F3" s="9"/>
      <c r="G3" s="9" t="s">
        <v>24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</row>
    <row r="4" spans="1:40" ht="12.75">
      <c r="A4" s="29" t="s">
        <v>12</v>
      </c>
      <c r="B4" s="29"/>
      <c r="C4" s="30" t="s">
        <v>28</v>
      </c>
      <c r="D4" s="30"/>
      <c r="E4" s="9"/>
      <c r="F4" s="9"/>
      <c r="G4" s="9">
        <v>0</v>
      </c>
      <c r="H4" s="9">
        <v>0</v>
      </c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</row>
    <row r="5" spans="1:40" ht="12.75">
      <c r="A5" s="29" t="s">
        <v>0</v>
      </c>
      <c r="B5" s="29"/>
      <c r="C5" s="56">
        <v>41184</v>
      </c>
      <c r="D5" s="30"/>
      <c r="E5" s="9"/>
      <c r="F5" s="9"/>
      <c r="G5" s="9">
        <v>-10</v>
      </c>
      <c r="H5" s="9">
        <v>10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</row>
    <row r="6" spans="1:26" ht="12.75">
      <c r="A6" s="29" t="s">
        <v>1</v>
      </c>
      <c r="B6" s="29"/>
      <c r="C6" s="32">
        <v>1099</v>
      </c>
      <c r="D6" s="29"/>
      <c r="E6" s="9"/>
      <c r="F6" s="9"/>
      <c r="G6" s="9" t="s">
        <v>25</v>
      </c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2.75">
      <c r="A7" s="29" t="s">
        <v>2</v>
      </c>
      <c r="B7" s="29"/>
      <c r="C7" s="33">
        <v>22</v>
      </c>
      <c r="D7" s="31"/>
      <c r="E7" s="9"/>
      <c r="F7" s="9"/>
      <c r="G7" s="9">
        <v>13</v>
      </c>
      <c r="H7" s="9">
        <v>13</v>
      </c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2.75">
      <c r="A8" s="29" t="s">
        <v>17</v>
      </c>
      <c r="B8" s="29"/>
      <c r="C8" s="33">
        <v>2</v>
      </c>
      <c r="D8" s="32"/>
      <c r="E8" s="12"/>
      <c r="F8" s="9"/>
      <c r="G8" s="9">
        <v>-10</v>
      </c>
      <c r="H8" s="9">
        <v>5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2.75">
      <c r="A9" s="29" t="s">
        <v>18</v>
      </c>
      <c r="B9" s="29"/>
      <c r="C9" s="57">
        <v>11</v>
      </c>
      <c r="D9" s="33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4:26" ht="12.75">
      <c r="D10" s="33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4:26" ht="12.75">
      <c r="D11" s="2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2" ht="12.75">
      <c r="A12" s="29"/>
      <c r="B12" s="29"/>
      <c r="C12" s="29"/>
      <c r="D12" s="2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ht="12.75">
      <c r="A13" s="9"/>
      <c r="B13" s="9"/>
      <c r="C13" s="9"/>
      <c r="D13" s="9"/>
      <c r="E13" s="75" t="s">
        <v>32</v>
      </c>
      <c r="F13" s="9"/>
      <c r="G13" s="9" t="s">
        <v>33</v>
      </c>
      <c r="H13" s="9"/>
      <c r="I13" s="75" t="s">
        <v>32</v>
      </c>
      <c r="J13" s="9"/>
      <c r="K13" s="9" t="s">
        <v>33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6" s="1" customFormat="1" ht="25.5" customHeight="1">
      <c r="A14" s="34" t="s">
        <v>3</v>
      </c>
      <c r="B14" s="35" t="s">
        <v>4</v>
      </c>
      <c r="C14" s="35" t="s">
        <v>5</v>
      </c>
      <c r="D14" s="34" t="s">
        <v>6</v>
      </c>
      <c r="E14" s="66" t="s">
        <v>15</v>
      </c>
      <c r="F14" s="67">
        <v>41193</v>
      </c>
      <c r="G14" s="34" t="s">
        <v>15</v>
      </c>
      <c r="H14" s="60">
        <v>41193</v>
      </c>
      <c r="I14" s="66" t="s">
        <v>15</v>
      </c>
      <c r="J14" s="67">
        <v>41233</v>
      </c>
      <c r="K14" s="34" t="s">
        <v>15</v>
      </c>
      <c r="L14" s="60">
        <v>41233</v>
      </c>
      <c r="M14" s="34" t="s">
        <v>15</v>
      </c>
      <c r="N14" s="36"/>
      <c r="O14" s="34" t="s">
        <v>15</v>
      </c>
      <c r="P14" s="36"/>
      <c r="Q14" s="34" t="s">
        <v>15</v>
      </c>
      <c r="R14" s="36"/>
      <c r="S14" s="34" t="s">
        <v>15</v>
      </c>
      <c r="T14" s="36"/>
      <c r="U14" s="34" t="s">
        <v>15</v>
      </c>
      <c r="V14" s="36"/>
      <c r="W14"/>
      <c r="X14"/>
      <c r="Y14"/>
      <c r="Z14" s="3"/>
    </row>
    <row r="15" spans="1:26" s="2" customFormat="1" ht="12.75">
      <c r="A15" s="37"/>
      <c r="B15" s="38" t="s">
        <v>7</v>
      </c>
      <c r="C15" s="38" t="s">
        <v>8</v>
      </c>
      <c r="D15" s="39" t="s">
        <v>10</v>
      </c>
      <c r="E15" s="68" t="s">
        <v>9</v>
      </c>
      <c r="F15" s="69" t="s">
        <v>10</v>
      </c>
      <c r="G15" s="37" t="s">
        <v>34</v>
      </c>
      <c r="H15" s="39" t="s">
        <v>10</v>
      </c>
      <c r="I15" s="68" t="s">
        <v>9</v>
      </c>
      <c r="J15" s="69" t="s">
        <v>10</v>
      </c>
      <c r="K15" s="37" t="s">
        <v>34</v>
      </c>
      <c r="L15" s="39" t="s">
        <v>10</v>
      </c>
      <c r="M15" s="37" t="s">
        <v>9</v>
      </c>
      <c r="N15" s="39" t="s">
        <v>10</v>
      </c>
      <c r="O15" s="37" t="s">
        <v>9</v>
      </c>
      <c r="P15" s="39" t="s">
        <v>10</v>
      </c>
      <c r="Q15" s="37" t="s">
        <v>9</v>
      </c>
      <c r="R15" s="39" t="s">
        <v>10</v>
      </c>
      <c r="S15" s="37" t="s">
        <v>9</v>
      </c>
      <c r="T15" s="39" t="s">
        <v>10</v>
      </c>
      <c r="U15" s="37" t="s">
        <v>9</v>
      </c>
      <c r="V15" s="39" t="s">
        <v>10</v>
      </c>
      <c r="W15"/>
      <c r="X15"/>
      <c r="Y15"/>
      <c r="Z15"/>
    </row>
    <row r="16" spans="1:26" s="2" customFormat="1" ht="12.75">
      <c r="A16" s="40">
        <v>1</v>
      </c>
      <c r="B16" s="40">
        <v>1</v>
      </c>
      <c r="C16" s="40">
        <f>$C$6-B16</f>
        <v>1098</v>
      </c>
      <c r="D16" s="40">
        <v>-0.03</v>
      </c>
      <c r="E16" s="70">
        <v>14.31</v>
      </c>
      <c r="F16" s="71">
        <f aca="true" t="shared" si="0" ref="F16:F26">IF(E16&gt;0.1,333.5*((E16)^-0.07168)+(2.5*(LOG(E16/16.325))^2-273+$D16),"")</f>
        <v>2.5657305604445924</v>
      </c>
      <c r="G16" s="63">
        <f>$B$16</f>
        <v>1</v>
      </c>
      <c r="H16" s="64">
        <f>F16</f>
        <v>2.5657305604445924</v>
      </c>
      <c r="I16" s="70">
        <v>16.1</v>
      </c>
      <c r="J16" s="71">
        <f aca="true" t="shared" si="1" ref="J16:J26">IF(I16&gt;0.1,333.5*((I16)^-0.07168)+(2.5*(LOG(I16/16.325))^2-273+$D16),"")</f>
        <v>0.23921158045556012</v>
      </c>
      <c r="K16" s="63">
        <f>$B$16</f>
        <v>1</v>
      </c>
      <c r="L16" s="64">
        <f>J16</f>
        <v>0.23921158045556012</v>
      </c>
      <c r="M16" s="40"/>
      <c r="N16" s="43">
        <f aca="true" t="shared" si="2" ref="N16:N26">IF(M16&gt;0.1,333.5*((M16)^-0.07168)+(2.5*(LOG(M16/16.325))^2-273+$D16),"")</f>
      </c>
      <c r="O16" s="40"/>
      <c r="P16" s="43">
        <f aca="true" t="shared" si="3" ref="P16:P26">IF(O16&gt;0.1,333.5*((O16)^-0.07168)+(2.5*(LOG(O16/16.325))^2-273+$D16),"")</f>
      </c>
      <c r="Q16" s="40"/>
      <c r="R16" s="43">
        <f aca="true" t="shared" si="4" ref="R16:R26">IF(Q16&gt;0.1,333.5*((Q16)^-0.07168)+(2.5*(LOG(Q16/16.325))^2-273+$D16),"")</f>
      </c>
      <c r="S16" s="40"/>
      <c r="T16" s="43">
        <f aca="true" t="shared" si="5" ref="T16:V26">IF(S16&gt;0.1,333.5*((S16)^-0.07168)+(2.5*(LOG(S16/16.325))^2-273+$D16),"")</f>
      </c>
      <c r="U16" s="58"/>
      <c r="V16" s="43">
        <f t="shared" si="5"/>
      </c>
      <c r="W16"/>
      <c r="X16"/>
      <c r="Y16"/>
      <c r="Z16"/>
    </row>
    <row r="17" spans="1:26" s="2" customFormat="1" ht="12.75">
      <c r="A17" s="40">
        <v>2</v>
      </c>
      <c r="B17" s="40">
        <v>3</v>
      </c>
      <c r="C17" s="40">
        <f aca="true" t="shared" si="6" ref="C17:C26">$C$6-B17</f>
        <v>1096</v>
      </c>
      <c r="D17" s="40">
        <v>-0.03</v>
      </c>
      <c r="E17" s="72">
        <v>15.31</v>
      </c>
      <c r="F17" s="73">
        <f t="shared" si="0"/>
        <v>1.2283717517217951</v>
      </c>
      <c r="G17" s="40">
        <f>$B$17</f>
        <v>3</v>
      </c>
      <c r="H17" s="43">
        <f>F17</f>
        <v>1.2283717517217951</v>
      </c>
      <c r="I17" s="72">
        <v>16.14</v>
      </c>
      <c r="J17" s="73">
        <f t="shared" si="1"/>
        <v>0.1905810176307341</v>
      </c>
      <c r="K17" s="40">
        <f>$B$17</f>
        <v>3</v>
      </c>
      <c r="L17" s="43">
        <f>J17</f>
        <v>0.1905810176307341</v>
      </c>
      <c r="M17" s="40"/>
      <c r="N17" s="43">
        <f t="shared" si="2"/>
      </c>
      <c r="O17" s="40"/>
      <c r="P17" s="43">
        <f t="shared" si="3"/>
      </c>
      <c r="Q17" s="40"/>
      <c r="R17" s="43">
        <f t="shared" si="4"/>
      </c>
      <c r="S17" s="40"/>
      <c r="T17" s="43">
        <f t="shared" si="5"/>
      </c>
      <c r="U17" s="59"/>
      <c r="V17" s="43">
        <f t="shared" si="5"/>
      </c>
      <c r="W17"/>
      <c r="X17"/>
      <c r="Y17"/>
      <c r="Z17"/>
    </row>
    <row r="18" spans="1:26" s="2" customFormat="1" ht="12.75">
      <c r="A18" s="40">
        <f aca="true" t="shared" si="7" ref="A18:A23">A17+1</f>
        <v>3</v>
      </c>
      <c r="B18" s="40">
        <v>5</v>
      </c>
      <c r="C18" s="40">
        <f t="shared" si="6"/>
        <v>1094</v>
      </c>
      <c r="D18" s="40">
        <v>-0.01</v>
      </c>
      <c r="E18" s="72">
        <v>16.32</v>
      </c>
      <c r="F18" s="73">
        <f t="shared" si="0"/>
        <v>-0.00659883614514456</v>
      </c>
      <c r="G18" s="40">
        <f>$B$18</f>
        <v>5</v>
      </c>
      <c r="H18" s="43">
        <f>F18</f>
        <v>-0.00659883614514456</v>
      </c>
      <c r="I18" s="72">
        <v>16.4</v>
      </c>
      <c r="J18" s="73">
        <f t="shared" si="1"/>
        <v>-0.1022637588975499</v>
      </c>
      <c r="K18" s="40">
        <f>$B$18</f>
        <v>5</v>
      </c>
      <c r="L18" s="43">
        <f>J18</f>
        <v>-0.1022637588975499</v>
      </c>
      <c r="M18" s="40"/>
      <c r="N18" s="43">
        <f t="shared" si="2"/>
      </c>
      <c r="O18" s="40"/>
      <c r="P18" s="43">
        <f t="shared" si="3"/>
      </c>
      <c r="Q18" s="40"/>
      <c r="R18" s="43">
        <f t="shared" si="4"/>
      </c>
      <c r="S18" s="40"/>
      <c r="T18" s="43">
        <f t="shared" si="5"/>
      </c>
      <c r="U18" s="59"/>
      <c r="V18" s="43">
        <f t="shared" si="5"/>
      </c>
      <c r="W18"/>
      <c r="X18"/>
      <c r="Y18"/>
      <c r="Z18"/>
    </row>
    <row r="19" spans="1:26" s="2" customFormat="1" ht="12.75">
      <c r="A19" s="40">
        <f t="shared" si="7"/>
        <v>4</v>
      </c>
      <c r="B19" s="40">
        <v>7</v>
      </c>
      <c r="C19" s="40">
        <f t="shared" si="6"/>
        <v>1092</v>
      </c>
      <c r="D19" s="40">
        <v>-0.03</v>
      </c>
      <c r="E19" s="72">
        <v>16.28</v>
      </c>
      <c r="F19" s="73">
        <f t="shared" si="0"/>
        <v>0.021430760978660146</v>
      </c>
      <c r="G19" s="65">
        <f>$B$26</f>
        <v>6</v>
      </c>
      <c r="H19" s="43">
        <f>F26</f>
        <v>-0.020564223378187307</v>
      </c>
      <c r="I19" s="72">
        <v>16.47</v>
      </c>
      <c r="J19" s="73">
        <f t="shared" si="1"/>
        <v>-0.2055428399957009</v>
      </c>
      <c r="K19" s="65">
        <f>$B$26</f>
        <v>6</v>
      </c>
      <c r="L19" s="43">
        <f>J26</f>
        <v>-0.34091812913914055</v>
      </c>
      <c r="M19" s="40"/>
      <c r="N19" s="43">
        <f t="shared" si="2"/>
      </c>
      <c r="O19" s="40"/>
      <c r="P19" s="43">
        <f t="shared" si="3"/>
      </c>
      <c r="Q19" s="40"/>
      <c r="R19" s="43">
        <f t="shared" si="4"/>
      </c>
      <c r="S19" s="40"/>
      <c r="T19" s="43">
        <f t="shared" si="5"/>
      </c>
      <c r="U19" s="59"/>
      <c r="V19" s="43">
        <f t="shared" si="5"/>
      </c>
      <c r="W19"/>
      <c r="X19"/>
      <c r="Y19"/>
      <c r="Z19"/>
    </row>
    <row r="20" spans="1:26" s="2" customFormat="1" ht="12.75">
      <c r="A20" s="40">
        <f t="shared" si="7"/>
        <v>5</v>
      </c>
      <c r="B20" s="40">
        <v>9</v>
      </c>
      <c r="C20" s="40">
        <f t="shared" si="6"/>
        <v>1090</v>
      </c>
      <c r="D20" s="40">
        <v>0.02</v>
      </c>
      <c r="E20" s="72">
        <v>16.32</v>
      </c>
      <c r="F20" s="73">
        <f t="shared" si="0"/>
        <v>0.023401163854828155</v>
      </c>
      <c r="G20" s="40">
        <f>$B$19</f>
        <v>7</v>
      </c>
      <c r="H20" s="43">
        <f>F19</f>
        <v>0.021430760978660146</v>
      </c>
      <c r="I20" s="72">
        <v>16.54</v>
      </c>
      <c r="J20" s="73">
        <f t="shared" si="1"/>
        <v>-0.2384264547271755</v>
      </c>
      <c r="K20" s="40">
        <f>$B$19</f>
        <v>7</v>
      </c>
      <c r="L20" s="43">
        <f>J19</f>
        <v>-0.2055428399957009</v>
      </c>
      <c r="M20" s="40"/>
      <c r="N20" s="43">
        <f t="shared" si="2"/>
      </c>
      <c r="O20" s="40"/>
      <c r="P20" s="43">
        <f t="shared" si="3"/>
      </c>
      <c r="Q20" s="40"/>
      <c r="R20" s="43">
        <f t="shared" si="4"/>
      </c>
      <c r="S20" s="40"/>
      <c r="T20" s="43">
        <f t="shared" si="5"/>
      </c>
      <c r="U20" s="59"/>
      <c r="V20" s="43">
        <f t="shared" si="5"/>
      </c>
      <c r="W20"/>
      <c r="X20"/>
      <c r="Y20"/>
      <c r="Z20"/>
    </row>
    <row r="21" spans="1:26" s="2" customFormat="1" ht="12.75">
      <c r="A21" s="40">
        <f t="shared" si="7"/>
        <v>6</v>
      </c>
      <c r="B21" s="40">
        <v>11</v>
      </c>
      <c r="C21" s="40">
        <f t="shared" si="6"/>
        <v>1088</v>
      </c>
      <c r="D21" s="40">
        <v>-0.03</v>
      </c>
      <c r="E21" s="72">
        <v>14.76</v>
      </c>
      <c r="F21" s="73" t="e">
        <v>#N/A</v>
      </c>
      <c r="G21" s="65">
        <f>$B$25</f>
        <v>8</v>
      </c>
      <c r="H21" s="43">
        <f>F25</f>
        <v>0.007399463529623063</v>
      </c>
      <c r="I21" s="72">
        <v>16.53</v>
      </c>
      <c r="J21" s="73">
        <f t="shared" si="1"/>
        <v>-0.2766100164204772</v>
      </c>
      <c r="K21" s="65">
        <f>$B$25</f>
        <v>8</v>
      </c>
      <c r="L21" s="43">
        <f>J25</f>
        <v>-0.11226375889754081</v>
      </c>
      <c r="M21" s="40"/>
      <c r="N21" s="43">
        <f t="shared" si="2"/>
      </c>
      <c r="O21" s="40"/>
      <c r="P21" s="43">
        <f t="shared" si="3"/>
      </c>
      <c r="Q21" s="40"/>
      <c r="R21" s="43">
        <f t="shared" si="4"/>
      </c>
      <c r="S21" s="40"/>
      <c r="T21" s="43">
        <f t="shared" si="5"/>
      </c>
      <c r="U21" s="59"/>
      <c r="V21" s="43">
        <f t="shared" si="5"/>
      </c>
      <c r="W21"/>
      <c r="X21"/>
      <c r="Y21"/>
      <c r="Z21"/>
    </row>
    <row r="22" spans="1:26" s="2" customFormat="1" ht="12.75">
      <c r="A22" s="40">
        <f t="shared" si="7"/>
        <v>7</v>
      </c>
      <c r="B22" s="40">
        <v>13</v>
      </c>
      <c r="C22" s="40">
        <f t="shared" si="6"/>
        <v>1086</v>
      </c>
      <c r="D22" s="40">
        <v>0.02</v>
      </c>
      <c r="E22" s="72">
        <v>16.47</v>
      </c>
      <c r="F22" s="73">
        <f t="shared" si="0"/>
        <v>-0.15554283999574636</v>
      </c>
      <c r="G22" s="40">
        <f>$B$20</f>
        <v>9</v>
      </c>
      <c r="H22" s="43">
        <f>F20</f>
        <v>0.023401163854828155</v>
      </c>
      <c r="I22" s="72">
        <v>16.61</v>
      </c>
      <c r="J22" s="73">
        <f t="shared" si="1"/>
        <v>-0.32091812913915874</v>
      </c>
      <c r="K22" s="40">
        <f>$B$20</f>
        <v>9</v>
      </c>
      <c r="L22" s="43">
        <f>J20</f>
        <v>-0.2384264547271755</v>
      </c>
      <c r="M22" s="40"/>
      <c r="N22" s="43">
        <f t="shared" si="2"/>
      </c>
      <c r="O22" s="40"/>
      <c r="P22" s="43">
        <f t="shared" si="3"/>
      </c>
      <c r="Q22" s="40"/>
      <c r="R22" s="43">
        <f t="shared" si="4"/>
      </c>
      <c r="S22" s="40"/>
      <c r="T22" s="43">
        <f t="shared" si="5"/>
      </c>
      <c r="U22" s="59"/>
      <c r="V22" s="43">
        <f t="shared" si="5"/>
      </c>
      <c r="W22"/>
      <c r="X22"/>
      <c r="Y22"/>
      <c r="Z22"/>
    </row>
    <row r="23" spans="1:26" s="2" customFormat="1" ht="12.75">
      <c r="A23" s="40">
        <f t="shared" si="7"/>
        <v>8</v>
      </c>
      <c r="B23" s="40">
        <v>12</v>
      </c>
      <c r="C23" s="40">
        <f t="shared" si="6"/>
        <v>1087</v>
      </c>
      <c r="D23" s="40">
        <v>0.02</v>
      </c>
      <c r="E23" s="72">
        <v>16.42</v>
      </c>
      <c r="F23" s="73">
        <f t="shared" si="0"/>
        <v>-0.09609834322668576</v>
      </c>
      <c r="G23" s="65">
        <f>$B$24</f>
        <v>10</v>
      </c>
      <c r="H23" s="43">
        <f>F25</f>
        <v>0.007399463529623063</v>
      </c>
      <c r="I23" s="72">
        <v>16.61</v>
      </c>
      <c r="J23" s="73">
        <f t="shared" si="1"/>
        <v>-0.32091812913915874</v>
      </c>
      <c r="K23" s="65">
        <f>$B$24</f>
        <v>10</v>
      </c>
      <c r="L23" s="43">
        <f>J25</f>
        <v>-0.11226375889754081</v>
      </c>
      <c r="M23" s="40"/>
      <c r="N23" s="43">
        <f t="shared" si="2"/>
      </c>
      <c r="O23" s="40"/>
      <c r="P23" s="43">
        <f t="shared" si="3"/>
      </c>
      <c r="Q23" s="40"/>
      <c r="R23" s="43">
        <f t="shared" si="4"/>
      </c>
      <c r="S23" s="40"/>
      <c r="T23" s="43">
        <f t="shared" si="5"/>
      </c>
      <c r="U23" s="59"/>
      <c r="V23" s="43">
        <f t="shared" si="5"/>
      </c>
      <c r="W23"/>
      <c r="X23"/>
      <c r="Y23"/>
      <c r="Z23"/>
    </row>
    <row r="24" spans="1:26" s="2" customFormat="1" ht="12.75">
      <c r="A24" s="40">
        <v>9</v>
      </c>
      <c r="B24" s="41">
        <v>10</v>
      </c>
      <c r="C24" s="40">
        <f t="shared" si="6"/>
        <v>1089</v>
      </c>
      <c r="D24" s="61">
        <v>-0.02</v>
      </c>
      <c r="E24" s="74">
        <v>16.22</v>
      </c>
      <c r="F24" s="73">
        <f t="shared" si="0"/>
        <v>0.1037234981984625</v>
      </c>
      <c r="G24" s="40">
        <f>$B$21</f>
        <v>11</v>
      </c>
      <c r="H24" s="43" t="e">
        <f>F21</f>
        <v>#N/A</v>
      </c>
      <c r="I24" s="72">
        <v>16.48</v>
      </c>
      <c r="J24" s="73">
        <f t="shared" si="1"/>
        <v>-0.20740748586831614</v>
      </c>
      <c r="K24" s="40">
        <f>$B$21</f>
        <v>11</v>
      </c>
      <c r="L24" s="43">
        <f>J21</f>
        <v>-0.2766100164204772</v>
      </c>
      <c r="M24" s="40"/>
      <c r="N24" s="43">
        <f t="shared" si="2"/>
      </c>
      <c r="O24" s="40"/>
      <c r="P24" s="43">
        <f t="shared" si="3"/>
      </c>
      <c r="Q24" s="40"/>
      <c r="R24" s="43">
        <f t="shared" si="4"/>
      </c>
      <c r="S24" s="40"/>
      <c r="T24" s="43">
        <f t="shared" si="5"/>
      </c>
      <c r="U24" s="59"/>
      <c r="V24" s="43">
        <f t="shared" si="5"/>
      </c>
      <c r="W24"/>
      <c r="X24"/>
      <c r="Y24"/>
      <c r="Z24"/>
    </row>
    <row r="25" spans="1:26" s="2" customFormat="1" ht="12.75">
      <c r="A25" s="40">
        <v>10</v>
      </c>
      <c r="B25" s="41">
        <v>8</v>
      </c>
      <c r="C25" s="40">
        <f t="shared" si="6"/>
        <v>1091</v>
      </c>
      <c r="D25" s="61">
        <v>-0.02</v>
      </c>
      <c r="E25" s="74">
        <v>16.3</v>
      </c>
      <c r="F25" s="73">
        <f t="shared" si="0"/>
        <v>0.007399463529623063</v>
      </c>
      <c r="G25" s="40">
        <f>$B$23</f>
        <v>12</v>
      </c>
      <c r="H25" s="43">
        <f>F23</f>
        <v>-0.09609834322668576</v>
      </c>
      <c r="I25" s="72">
        <v>16.4</v>
      </c>
      <c r="J25" s="73">
        <f t="shared" si="1"/>
        <v>-0.11226375889754081</v>
      </c>
      <c r="K25" s="40">
        <f>$B$23</f>
        <v>12</v>
      </c>
      <c r="L25" s="43">
        <f>J23</f>
        <v>-0.32091812913915874</v>
      </c>
      <c r="M25" s="40"/>
      <c r="N25" s="43">
        <f t="shared" si="2"/>
      </c>
      <c r="O25" s="40"/>
      <c r="P25" s="43">
        <f t="shared" si="3"/>
      </c>
      <c r="Q25" s="40"/>
      <c r="R25" s="43">
        <f t="shared" si="4"/>
      </c>
      <c r="S25" s="40"/>
      <c r="T25" s="43">
        <f t="shared" si="5"/>
      </c>
      <c r="U25" s="59"/>
      <c r="V25" s="43">
        <f t="shared" si="5"/>
      </c>
      <c r="W25"/>
      <c r="X25"/>
      <c r="Y25"/>
      <c r="Z25"/>
    </row>
    <row r="26" spans="1:26" s="2" customFormat="1" ht="12.75">
      <c r="A26" s="40">
        <v>11</v>
      </c>
      <c r="B26" s="41">
        <v>6</v>
      </c>
      <c r="C26" s="40">
        <f t="shared" si="6"/>
        <v>1093</v>
      </c>
      <c r="D26" s="61">
        <v>0</v>
      </c>
      <c r="E26" s="74">
        <v>16.34</v>
      </c>
      <c r="F26" s="73">
        <f t="shared" si="0"/>
        <v>-0.020564223378187307</v>
      </c>
      <c r="G26" s="40">
        <f>$B$22</f>
        <v>13</v>
      </c>
      <c r="H26" s="43">
        <f>F22</f>
        <v>-0.15554283999574636</v>
      </c>
      <c r="I26" s="72">
        <v>16.61</v>
      </c>
      <c r="J26" s="73">
        <f t="shared" si="1"/>
        <v>-0.34091812913914055</v>
      </c>
      <c r="K26" s="40">
        <f>$B$22</f>
        <v>13</v>
      </c>
      <c r="L26" s="43">
        <f>J22</f>
        <v>-0.32091812913915874</v>
      </c>
      <c r="M26" s="40"/>
      <c r="N26" s="43">
        <f t="shared" si="2"/>
      </c>
      <c r="O26" s="40"/>
      <c r="P26" s="43">
        <f t="shared" si="3"/>
      </c>
      <c r="Q26" s="40"/>
      <c r="R26" s="43">
        <f t="shared" si="4"/>
      </c>
      <c r="S26" s="40"/>
      <c r="T26" s="43">
        <f t="shared" si="5"/>
      </c>
      <c r="U26" s="59"/>
      <c r="V26" s="43">
        <f t="shared" si="5"/>
      </c>
      <c r="W26"/>
      <c r="X26"/>
      <c r="Y26"/>
      <c r="Z26"/>
    </row>
    <row r="27" spans="1:26" s="2" customFormat="1" ht="12.75">
      <c r="A27" s="40"/>
      <c r="B27" s="41"/>
      <c r="C27" s="41"/>
      <c r="D27" s="61"/>
      <c r="E27" s="42"/>
      <c r="F27" s="43"/>
      <c r="G27" s="40"/>
      <c r="H27" s="43"/>
      <c r="I27" s="40"/>
      <c r="J27" s="43"/>
      <c r="K27" s="40"/>
      <c r="L27" s="43"/>
      <c r="M27" s="40"/>
      <c r="N27" s="43"/>
      <c r="O27" s="40"/>
      <c r="P27" s="43"/>
      <c r="Q27" s="40"/>
      <c r="R27" s="43"/>
      <c r="S27" s="40"/>
      <c r="T27" s="43"/>
      <c r="U27" s="40"/>
      <c r="V27" s="43"/>
      <c r="W27"/>
      <c r="X27"/>
      <c r="Y27"/>
      <c r="Z27"/>
    </row>
    <row r="28" spans="1:26" s="2" customFormat="1" ht="12.75">
      <c r="A28" s="40"/>
      <c r="B28" s="41"/>
      <c r="C28" s="41"/>
      <c r="D28" s="61"/>
      <c r="E28" s="40"/>
      <c r="F28" s="43"/>
      <c r="G28" s="40"/>
      <c r="H28" s="43"/>
      <c r="I28" s="40"/>
      <c r="J28" s="43"/>
      <c r="K28" s="40"/>
      <c r="L28" s="43"/>
      <c r="M28" s="40"/>
      <c r="N28" s="43"/>
      <c r="O28" s="40"/>
      <c r="P28" s="43"/>
      <c r="Q28" s="40"/>
      <c r="R28" s="43"/>
      <c r="S28" s="40"/>
      <c r="T28" s="43"/>
      <c r="U28" s="40"/>
      <c r="V28" s="43"/>
      <c r="W28"/>
      <c r="X28"/>
      <c r="Y28"/>
      <c r="Z28"/>
    </row>
    <row r="29" spans="1:26" s="2" customFormat="1" ht="12.75">
      <c r="A29" s="40"/>
      <c r="B29" s="41"/>
      <c r="C29" s="41"/>
      <c r="D29" s="61"/>
      <c r="E29" s="40"/>
      <c r="F29" s="43"/>
      <c r="G29" s="40"/>
      <c r="H29" s="43"/>
      <c r="I29" s="40"/>
      <c r="J29" s="43"/>
      <c r="K29" s="40"/>
      <c r="L29" s="43"/>
      <c r="M29" s="40"/>
      <c r="N29" s="43"/>
      <c r="O29" s="40"/>
      <c r="P29" s="43"/>
      <c r="Q29" s="40"/>
      <c r="R29" s="43"/>
      <c r="S29" s="40"/>
      <c r="T29" s="43"/>
      <c r="U29" s="40"/>
      <c r="V29" s="43"/>
      <c r="W29"/>
      <c r="X29"/>
      <c r="Y29"/>
      <c r="Z29"/>
    </row>
    <row r="30" spans="1:26" s="2" customFormat="1" ht="12.75">
      <c r="A30" s="40"/>
      <c r="B30" s="41"/>
      <c r="C30" s="41"/>
      <c r="D30" s="61"/>
      <c r="E30" s="40"/>
      <c r="F30" s="43"/>
      <c r="G30" s="40"/>
      <c r="H30" s="43"/>
      <c r="I30" s="40"/>
      <c r="J30" s="43"/>
      <c r="K30" s="40"/>
      <c r="L30" s="43"/>
      <c r="M30" s="40"/>
      <c r="N30" s="43"/>
      <c r="O30" s="40"/>
      <c r="P30" s="43"/>
      <c r="Q30" s="40"/>
      <c r="R30" s="43"/>
      <c r="S30" s="40"/>
      <c r="T30" s="43"/>
      <c r="U30" s="40"/>
      <c r="V30" s="43"/>
      <c r="W30"/>
      <c r="X30"/>
      <c r="Y30"/>
      <c r="Z30"/>
    </row>
    <row r="31" spans="1:26" s="2" customFormat="1" ht="12.75">
      <c r="A31" s="37"/>
      <c r="B31" s="44"/>
      <c r="C31" s="44"/>
      <c r="D31" s="62"/>
      <c r="E31" s="37"/>
      <c r="F31" s="45"/>
      <c r="G31" s="37"/>
      <c r="H31" s="45"/>
      <c r="I31" s="37"/>
      <c r="J31" s="45"/>
      <c r="K31" s="37"/>
      <c r="L31" s="45"/>
      <c r="M31" s="37"/>
      <c r="N31" s="45"/>
      <c r="O31" s="37"/>
      <c r="P31" s="45"/>
      <c r="Q31" s="37"/>
      <c r="R31" s="45"/>
      <c r="S31" s="37"/>
      <c r="T31" s="45"/>
      <c r="U31" s="37"/>
      <c r="V31" s="45"/>
      <c r="W31"/>
      <c r="X31"/>
      <c r="Y31"/>
      <c r="Z31"/>
    </row>
    <row r="32" spans="1:26" s="2" customFormat="1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1:26" s="2" customFormat="1" ht="12.75">
      <c r="A33"/>
      <c r="B33" s="46"/>
      <c r="C33" s="46"/>
      <c r="D33" s="53"/>
      <c r="E33" s="48"/>
      <c r="F33" s="48"/>
      <c r="G33" s="46"/>
      <c r="H33" s="46"/>
      <c r="I33" s="49"/>
      <c r="J33"/>
      <c r="K33"/>
      <c r="L33" s="28"/>
      <c r="M33"/>
      <c r="N33"/>
      <c r="O33"/>
      <c r="P33" s="46"/>
      <c r="Q33" s="46"/>
      <c r="S33" s="48"/>
      <c r="U33"/>
      <c r="V33" s="53"/>
      <c r="W33"/>
      <c r="X33"/>
      <c r="Y33"/>
      <c r="Z33"/>
    </row>
    <row r="34" spans="1:44" s="2" customFormat="1" ht="12.75">
      <c r="A34"/>
      <c r="B34" s="46"/>
      <c r="C34" s="46"/>
      <c r="D34" s="46"/>
      <c r="E34" s="48"/>
      <c r="F34" s="49"/>
      <c r="G34" s="46"/>
      <c r="H34" s="46"/>
      <c r="I34" s="49"/>
      <c r="J34"/>
      <c r="K34"/>
      <c r="L34" s="5"/>
      <c r="M34"/>
      <c r="N34"/>
      <c r="O34"/>
      <c r="P34" s="46"/>
      <c r="Q34" s="46"/>
      <c r="S34" s="48"/>
      <c r="U34"/>
      <c r="V34" s="46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</row>
    <row r="35" spans="1:28" ht="12.75">
      <c r="A35" s="5"/>
      <c r="B35" s="46"/>
      <c r="C35" s="46"/>
      <c r="D35" s="46"/>
      <c r="E35" s="46"/>
      <c r="F35" s="46"/>
      <c r="G35" s="46"/>
      <c r="H35" s="46"/>
      <c r="I35" s="48"/>
      <c r="J35" s="5"/>
      <c r="L35" s="5"/>
      <c r="P35" s="46"/>
      <c r="Q35" s="46"/>
      <c r="S35" s="46"/>
      <c r="V35" s="46"/>
      <c r="AB35" s="4"/>
    </row>
    <row r="36" spans="1:22" ht="12.75">
      <c r="A36" s="5"/>
      <c r="B36" s="46"/>
      <c r="C36" s="46"/>
      <c r="D36" s="47"/>
      <c r="E36" s="46"/>
      <c r="F36" s="46"/>
      <c r="G36" s="46"/>
      <c r="H36" s="46"/>
      <c r="I36" s="48"/>
      <c r="J36" s="5"/>
      <c r="L36" s="28"/>
      <c r="P36" s="46"/>
      <c r="Q36" s="46"/>
      <c r="S36" s="46"/>
      <c r="V36" s="47"/>
    </row>
    <row r="37" spans="1:22" ht="12.75">
      <c r="A37" s="5"/>
      <c r="B37" s="46"/>
      <c r="C37" s="46"/>
      <c r="D37" s="46"/>
      <c r="E37" s="46"/>
      <c r="F37" s="46"/>
      <c r="G37" s="46"/>
      <c r="H37" s="46"/>
      <c r="I37" s="48"/>
      <c r="J37" s="5"/>
      <c r="L37" s="5"/>
      <c r="P37" s="46"/>
      <c r="Q37" s="46"/>
      <c r="S37" s="46"/>
      <c r="V37" s="46"/>
    </row>
    <row r="38" spans="1:22" ht="12.75">
      <c r="A38" s="5"/>
      <c r="B38" s="46"/>
      <c r="C38" s="46"/>
      <c r="D38" s="50"/>
      <c r="E38" s="46"/>
      <c r="F38" s="46"/>
      <c r="G38" s="46"/>
      <c r="H38" s="46"/>
      <c r="I38" s="48"/>
      <c r="J38" s="5"/>
      <c r="L38" s="27"/>
      <c r="P38" s="46"/>
      <c r="Q38" s="46"/>
      <c r="S38" s="46"/>
      <c r="V38" s="50"/>
    </row>
    <row r="39" spans="1:10" ht="12.75">
      <c r="A39" s="5"/>
      <c r="B39" s="46"/>
      <c r="C39" s="46"/>
      <c r="D39" s="46"/>
      <c r="E39" s="46"/>
      <c r="F39" s="46"/>
      <c r="G39" s="46"/>
      <c r="H39" s="46"/>
      <c r="I39" s="46"/>
      <c r="J39" s="5"/>
    </row>
    <row r="40" spans="1:10" ht="12.7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ht="12.7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ht="12.7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ht="12.75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ht="12.7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ht="12.75">
      <c r="A45" s="13"/>
      <c r="B45" s="14"/>
      <c r="C45" s="14"/>
      <c r="D45" s="15" t="s">
        <v>20</v>
      </c>
      <c r="G45" s="15"/>
      <c r="H45" s="15"/>
      <c r="I45" s="15"/>
      <c r="J45" s="5"/>
    </row>
    <row r="46" spans="1:10" ht="13.5" thickBot="1">
      <c r="A46" s="16" t="s">
        <v>19</v>
      </c>
      <c r="B46" s="17"/>
      <c r="C46" s="17"/>
      <c r="D46" s="18" t="s">
        <v>21</v>
      </c>
      <c r="E46" s="19"/>
      <c r="F46" s="18"/>
      <c r="G46" s="18"/>
      <c r="H46" s="18"/>
      <c r="I46" s="54">
        <f>MAX(14:14)</f>
        <v>41233</v>
      </c>
      <c r="J46" s="55"/>
    </row>
    <row r="47" spans="1:10" ht="12.7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ht="12.7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12.7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2.7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2.7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2.7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2.7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2.7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2.7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2.7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12.7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12.7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12.7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2.7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2.7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12.7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2.7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2.7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2.7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2.7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2.7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2.7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2.7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2.7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12.7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12.7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12.7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ht="12.7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ht="12.7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ht="12.7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ht="12.7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ht="12.7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ht="12.7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ht="12.7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ht="12.7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ht="12.7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ht="12.7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ht="12.7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ht="12.7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ht="12.7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ht="12.7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ht="12.7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ht="12.7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ht="12.7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ht="12.7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ht="12.7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2.75">
      <c r="A93" s="5"/>
      <c r="D93" s="3"/>
      <c r="F93" s="5"/>
      <c r="G93" s="5"/>
      <c r="H93" s="5"/>
      <c r="I93" s="5"/>
      <c r="J93" s="5"/>
    </row>
    <row r="94" spans="1:10" ht="12.75">
      <c r="A94" s="5"/>
      <c r="B94" s="5"/>
      <c r="D94" s="5"/>
      <c r="E94" s="5"/>
      <c r="F94" s="5"/>
      <c r="G94" s="5"/>
      <c r="H94" s="5"/>
      <c r="I94" s="5"/>
      <c r="J94" s="5"/>
    </row>
    <row r="95" spans="1:10" ht="15">
      <c r="A95" s="5"/>
      <c r="B95" s="5"/>
      <c r="C95" s="5"/>
      <c r="E95" s="5"/>
      <c r="F95" s="5"/>
      <c r="G95" s="5"/>
      <c r="H95" s="21" t="s">
        <v>29</v>
      </c>
      <c r="I95" s="5"/>
      <c r="J95" s="5"/>
    </row>
    <row r="96" spans="4:10" ht="12.75">
      <c r="D96" s="22"/>
      <c r="E96" s="23"/>
      <c r="F96" s="23"/>
      <c r="H96" s="24" t="s">
        <v>13</v>
      </c>
      <c r="J96" s="5"/>
    </row>
    <row r="97" spans="1:10" ht="12.75">
      <c r="A97" s="25"/>
      <c r="D97" s="25"/>
      <c r="E97" s="25"/>
      <c r="F97" s="25"/>
      <c r="G97" s="25"/>
      <c r="H97" s="24" t="s">
        <v>28</v>
      </c>
      <c r="J97" s="5"/>
    </row>
    <row r="98" spans="1:10" ht="13.5" thickBot="1">
      <c r="A98" s="19"/>
      <c r="B98" s="19"/>
      <c r="C98" s="19"/>
      <c r="D98" s="19"/>
      <c r="E98" s="19"/>
      <c r="F98" s="19"/>
      <c r="G98" s="19"/>
      <c r="H98" s="20" t="s">
        <v>22</v>
      </c>
      <c r="J98" s="5"/>
    </row>
    <row r="99" spans="1:10" ht="12.75">
      <c r="A99" s="26" t="s">
        <v>14</v>
      </c>
      <c r="J99" s="5"/>
    </row>
    <row r="100" ht="12.75">
      <c r="J100" s="5"/>
    </row>
    <row r="101" spans="1:10" ht="12.75">
      <c r="A101" s="5"/>
      <c r="B101" s="3"/>
      <c r="C101" s="10"/>
      <c r="D101" s="8"/>
      <c r="G101" s="5"/>
      <c r="H101" s="5"/>
      <c r="I101" s="5"/>
      <c r="J101" s="5"/>
    </row>
    <row r="102" spans="1:10" ht="12.75">
      <c r="A102" s="5"/>
      <c r="B102" s="11"/>
      <c r="C102" s="11"/>
      <c r="D102" s="3"/>
      <c r="G102" s="5"/>
      <c r="H102" s="5"/>
      <c r="I102" s="5"/>
      <c r="J102" s="5"/>
    </row>
    <row r="103" spans="1:10" ht="12.75">
      <c r="A103" s="5"/>
      <c r="B103" s="10"/>
      <c r="C103" s="10"/>
      <c r="D103" s="3"/>
      <c r="G103" s="5"/>
      <c r="H103" s="5"/>
      <c r="I103" s="5"/>
      <c r="J103" s="5"/>
    </row>
    <row r="104" spans="1:10" ht="12.75">
      <c r="A104" s="5"/>
      <c r="B104" s="5"/>
      <c r="E104" s="5"/>
      <c r="F104" s="5"/>
      <c r="G104" s="5"/>
      <c r="H104" s="5"/>
      <c r="I104" s="5"/>
      <c r="J104" s="5"/>
    </row>
    <row r="105" spans="1:10" ht="12.75">
      <c r="A105" s="5"/>
      <c r="B105" s="5"/>
      <c r="C105" s="5"/>
      <c r="D105" s="5"/>
      <c r="E105" s="5"/>
      <c r="F105" s="6"/>
      <c r="G105" s="5"/>
      <c r="H105" s="5"/>
      <c r="I105" s="5"/>
      <c r="J105" s="5"/>
    </row>
    <row r="106" spans="1:10" ht="12.7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8" ht="12.75">
      <c r="A108" s="51"/>
    </row>
    <row r="109" ht="12.75">
      <c r="A109" s="51"/>
    </row>
    <row r="110" ht="12.75">
      <c r="A110" s="52"/>
    </row>
    <row r="111" ht="12.75">
      <c r="A111" s="52"/>
    </row>
    <row r="112" ht="12.75">
      <c r="A112" s="52"/>
    </row>
    <row r="113" ht="12.75">
      <c r="A113" s="52"/>
    </row>
    <row r="114" ht="12.75">
      <c r="A114" s="52"/>
    </row>
    <row r="115" ht="12.75">
      <c r="A115" s="52"/>
    </row>
    <row r="116" ht="12.75">
      <c r="A116" s="52"/>
    </row>
    <row r="117" ht="12.75">
      <c r="A117" s="52"/>
    </row>
    <row r="118" ht="12.75">
      <c r="A118" s="52"/>
    </row>
    <row r="119" ht="12.75">
      <c r="A119" s="52"/>
    </row>
    <row r="120" ht="12.75">
      <c r="A120" s="52"/>
    </row>
    <row r="121" ht="12.75">
      <c r="A121" s="52"/>
    </row>
    <row r="122" ht="12.75">
      <c r="A122" s="52"/>
    </row>
    <row r="123" ht="12.75">
      <c r="A123" s="52"/>
    </row>
    <row r="124" ht="12.75">
      <c r="A124" s="52"/>
    </row>
    <row r="125" ht="12.75">
      <c r="A125" s="52"/>
    </row>
  </sheetData>
  <sheetProtection/>
  <printOptions horizontalCentered="1"/>
  <pageMargins left="0.5905511811023623" right="0.5905511811023623" top="0.5905511811023623" bottom="0.1968503937007874" header="0.1968503937007874" footer="0.1968503937007874"/>
  <pageSetup fitToHeight="1" fitToWidth="1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2:AR125"/>
  <sheetViews>
    <sheetView zoomScalePageLayoutView="0" workbookViewId="0" topLeftCell="A40">
      <selection activeCell="B43" sqref="B43"/>
    </sheetView>
  </sheetViews>
  <sheetFormatPr defaultColWidth="11.50390625" defaultRowHeight="12.75"/>
  <cols>
    <col min="1" max="4" width="12.625" style="0" customWidth="1"/>
    <col min="5" max="9" width="8.625" style="0" customWidth="1"/>
    <col min="10" max="10" width="7.50390625" style="0" customWidth="1"/>
    <col min="11" max="11" width="8.125" style="0" customWidth="1"/>
    <col min="12" max="12" width="9.125" style="0" customWidth="1"/>
    <col min="13" max="13" width="6.50390625" style="0" customWidth="1"/>
    <col min="14" max="14" width="7.50390625" style="0" customWidth="1"/>
    <col min="15" max="15" width="6.50390625" style="0" customWidth="1"/>
    <col min="16" max="16" width="7.50390625" style="0" customWidth="1"/>
    <col min="17" max="17" width="6.50390625" style="0" customWidth="1"/>
    <col min="18" max="19" width="7.50390625" style="0" customWidth="1"/>
    <col min="20" max="20" width="8.50390625" style="0" customWidth="1"/>
    <col min="21" max="28" width="7.50390625" style="0" customWidth="1"/>
    <col min="29" max="31" width="8.00390625" style="0" customWidth="1"/>
    <col min="32" max="54" width="7.50390625" style="0" customWidth="1"/>
    <col min="55" max="56" width="8.625" style="0" customWidth="1"/>
    <col min="57" max="66" width="7.625" style="0" customWidth="1"/>
  </cols>
  <sheetData>
    <row r="2" ht="12.75">
      <c r="F2" s="7"/>
    </row>
    <row r="3" spans="1:40" ht="12.75">
      <c r="A3" s="29" t="s">
        <v>11</v>
      </c>
      <c r="B3" s="29"/>
      <c r="C3" s="30">
        <v>2363</v>
      </c>
      <c r="D3" s="30"/>
      <c r="E3" s="9"/>
      <c r="F3" s="9"/>
      <c r="G3" s="9" t="s">
        <v>24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</row>
    <row r="4" spans="1:40" ht="12.75">
      <c r="A4" s="29" t="s">
        <v>12</v>
      </c>
      <c r="B4" s="29"/>
      <c r="C4" s="30" t="s">
        <v>30</v>
      </c>
      <c r="D4" s="30"/>
      <c r="E4" s="9"/>
      <c r="F4" s="9"/>
      <c r="G4" s="9">
        <v>0</v>
      </c>
      <c r="H4" s="9">
        <v>0</v>
      </c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</row>
    <row r="5" spans="1:40" ht="12.75">
      <c r="A5" s="29" t="s">
        <v>0</v>
      </c>
      <c r="B5" s="29"/>
      <c r="C5" s="56">
        <v>41185</v>
      </c>
      <c r="D5" s="30"/>
      <c r="E5" s="9"/>
      <c r="F5" s="9"/>
      <c r="G5" s="9">
        <v>-10</v>
      </c>
      <c r="H5" s="9">
        <v>10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</row>
    <row r="6" spans="1:26" ht="12.75">
      <c r="A6" s="29" t="s">
        <v>1</v>
      </c>
      <c r="B6" s="29"/>
      <c r="C6" s="32">
        <v>1092.79</v>
      </c>
      <c r="D6" s="29"/>
      <c r="E6" s="9"/>
      <c r="F6" s="9"/>
      <c r="G6" s="9" t="s">
        <v>25</v>
      </c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2.75">
      <c r="A7" s="29" t="s">
        <v>2</v>
      </c>
      <c r="B7" s="29"/>
      <c r="C7" s="33">
        <v>22</v>
      </c>
      <c r="D7" s="31"/>
      <c r="E7" s="9"/>
      <c r="F7" s="9"/>
      <c r="G7" s="9">
        <v>18.3</v>
      </c>
      <c r="H7" s="9">
        <v>18.3</v>
      </c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2.75">
      <c r="A8" s="29" t="s">
        <v>17</v>
      </c>
      <c r="B8" s="29"/>
      <c r="C8" s="33">
        <v>2</v>
      </c>
      <c r="D8" s="32"/>
      <c r="E8" s="12"/>
      <c r="F8" s="9"/>
      <c r="G8" s="9">
        <v>-10</v>
      </c>
      <c r="H8" s="9">
        <v>10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2.75">
      <c r="A9" s="29" t="s">
        <v>18</v>
      </c>
      <c r="B9" s="29"/>
      <c r="C9" s="57">
        <v>11</v>
      </c>
      <c r="D9" s="33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4:26" ht="12.75">
      <c r="D10" s="33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4:26" ht="12.75">
      <c r="D11" s="2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2" ht="12.75">
      <c r="A12" s="29"/>
      <c r="B12" s="29"/>
      <c r="C12" s="29"/>
      <c r="D12" s="2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ht="12.75">
      <c r="A13" s="9"/>
      <c r="B13" s="9"/>
      <c r="C13" s="9"/>
      <c r="D13" s="9"/>
      <c r="E13" s="75" t="s">
        <v>32</v>
      </c>
      <c r="F13" s="75"/>
      <c r="G13" s="9" t="s">
        <v>33</v>
      </c>
      <c r="H13" s="9"/>
      <c r="I13" s="75" t="s">
        <v>32</v>
      </c>
      <c r="J13" s="75"/>
      <c r="K13" s="9" t="s">
        <v>33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6" s="1" customFormat="1" ht="25.5" customHeight="1">
      <c r="A14" s="34" t="s">
        <v>3</v>
      </c>
      <c r="B14" s="35" t="s">
        <v>4</v>
      </c>
      <c r="C14" s="35" t="s">
        <v>5</v>
      </c>
      <c r="D14" s="34" t="s">
        <v>6</v>
      </c>
      <c r="E14" s="66" t="s">
        <v>15</v>
      </c>
      <c r="F14" s="67">
        <v>41193</v>
      </c>
      <c r="G14" s="34" t="s">
        <v>15</v>
      </c>
      <c r="H14" s="60">
        <v>41193</v>
      </c>
      <c r="I14" s="66" t="s">
        <v>15</v>
      </c>
      <c r="J14" s="67">
        <v>41233</v>
      </c>
      <c r="K14" s="34" t="s">
        <v>15</v>
      </c>
      <c r="L14" s="60">
        <v>41233</v>
      </c>
      <c r="M14" s="34" t="s">
        <v>15</v>
      </c>
      <c r="N14" s="36"/>
      <c r="O14" s="34" t="s">
        <v>15</v>
      </c>
      <c r="P14" s="36"/>
      <c r="Q14" s="34" t="s">
        <v>15</v>
      </c>
      <c r="R14" s="36"/>
      <c r="S14" s="34" t="s">
        <v>15</v>
      </c>
      <c r="T14" s="36"/>
      <c r="U14" s="34" t="s">
        <v>15</v>
      </c>
      <c r="V14" s="36"/>
      <c r="W14"/>
      <c r="X14"/>
      <c r="Y14"/>
      <c r="Z14" s="3"/>
    </row>
    <row r="15" spans="1:26" s="2" customFormat="1" ht="12.75">
      <c r="A15" s="37"/>
      <c r="B15" s="38" t="s">
        <v>7</v>
      </c>
      <c r="C15" s="38" t="s">
        <v>8</v>
      </c>
      <c r="D15" s="39" t="s">
        <v>10</v>
      </c>
      <c r="E15" s="68" t="s">
        <v>9</v>
      </c>
      <c r="F15" s="69" t="s">
        <v>10</v>
      </c>
      <c r="G15" s="37" t="s">
        <v>34</v>
      </c>
      <c r="H15" s="39" t="s">
        <v>10</v>
      </c>
      <c r="I15" s="68" t="s">
        <v>9</v>
      </c>
      <c r="J15" s="69" t="s">
        <v>10</v>
      </c>
      <c r="K15" s="37" t="s">
        <v>34</v>
      </c>
      <c r="L15" s="39" t="s">
        <v>10</v>
      </c>
      <c r="M15" s="37" t="s">
        <v>9</v>
      </c>
      <c r="N15" s="39" t="s">
        <v>10</v>
      </c>
      <c r="O15" s="37" t="s">
        <v>9</v>
      </c>
      <c r="P15" s="39" t="s">
        <v>10</v>
      </c>
      <c r="Q15" s="37" t="s">
        <v>9</v>
      </c>
      <c r="R15" s="39" t="s">
        <v>10</v>
      </c>
      <c r="S15" s="37" t="s">
        <v>9</v>
      </c>
      <c r="T15" s="39" t="s">
        <v>10</v>
      </c>
      <c r="U15" s="37" t="s">
        <v>9</v>
      </c>
      <c r="V15" s="39" t="s">
        <v>10</v>
      </c>
      <c r="W15"/>
      <c r="X15"/>
      <c r="Y15"/>
      <c r="Z15"/>
    </row>
    <row r="16" spans="1:26" s="2" customFormat="1" ht="12.75">
      <c r="A16" s="40">
        <v>1</v>
      </c>
      <c r="B16" s="40">
        <v>2.3</v>
      </c>
      <c r="C16" s="40">
        <f>$C$6-B16</f>
        <v>1090.49</v>
      </c>
      <c r="D16" s="40">
        <v>-0.02</v>
      </c>
      <c r="E16" s="70">
        <v>13.26</v>
      </c>
      <c r="F16" s="71">
        <f aca="true" t="shared" si="0" ref="F16:F26">IF(E16&gt;0.1,333.5*((E16)^-0.07168)+(2.5*(LOG(E16/16.325))^2-273+$D16),"")</f>
        <v>4.097449911842432</v>
      </c>
      <c r="G16" s="63">
        <f>$B$16</f>
        <v>2.3</v>
      </c>
      <c r="H16" s="64">
        <f aca="true" t="shared" si="1" ref="H16:H22">F16</f>
        <v>4.097449911842432</v>
      </c>
      <c r="I16" s="70">
        <v>15.48</v>
      </c>
      <c r="J16" s="71">
        <f aca="true" t="shared" si="2" ref="J16:J26">IF(I16&gt;0.1,333.5*((I16)^-0.07168)+(2.5*(LOG(I16/16.325))^2-273+$D16),"")</f>
        <v>1.0207623414333398</v>
      </c>
      <c r="K16" s="63">
        <f>$B$16</f>
        <v>2.3</v>
      </c>
      <c r="L16" s="64">
        <f aca="true" t="shared" si="3" ref="L16:L22">J16</f>
        <v>1.0207623414333398</v>
      </c>
      <c r="M16" s="40"/>
      <c r="N16" s="43">
        <f aca="true" t="shared" si="4" ref="N16:N26">IF(M16&gt;0.1,333.5*((M16)^-0.07168)+(2.5*(LOG(M16/16.325))^2-273+$D16),"")</f>
      </c>
      <c r="O16" s="40"/>
      <c r="P16" s="43">
        <f aca="true" t="shared" si="5" ref="P16:P26">IF(O16&gt;0.1,333.5*((O16)^-0.07168)+(2.5*(LOG(O16/16.325))^2-273+$D16),"")</f>
      </c>
      <c r="Q16" s="40"/>
      <c r="R16" s="43">
        <f aca="true" t="shared" si="6" ref="R16:R26">IF(Q16&gt;0.1,333.5*((Q16)^-0.07168)+(2.5*(LOG(Q16/16.325))^2-273+$D16),"")</f>
      </c>
      <c r="S16" s="40"/>
      <c r="T16" s="43">
        <f aca="true" t="shared" si="7" ref="T16:V26">IF(S16&gt;0.1,333.5*((S16)^-0.07168)+(2.5*(LOG(S16/16.325))^2-273+$D16),"")</f>
      </c>
      <c r="U16" s="58"/>
      <c r="V16" s="43">
        <f t="shared" si="7"/>
      </c>
      <c r="W16"/>
      <c r="X16"/>
      <c r="Y16"/>
      <c r="Z16"/>
    </row>
    <row r="17" spans="1:26" s="2" customFormat="1" ht="12.75">
      <c r="A17" s="40">
        <v>2</v>
      </c>
      <c r="B17" s="40">
        <v>4.3</v>
      </c>
      <c r="C17" s="40">
        <f aca="true" t="shared" si="8" ref="C17:C26">$C$6-B17</f>
        <v>1088.49</v>
      </c>
      <c r="D17" s="40">
        <v>-0.06</v>
      </c>
      <c r="E17" s="72">
        <v>14.93</v>
      </c>
      <c r="F17" s="73">
        <f t="shared" si="0"/>
        <v>1.6947303380372318</v>
      </c>
      <c r="G17" s="40">
        <f>$B$17</f>
        <v>4.3</v>
      </c>
      <c r="H17" s="43">
        <f t="shared" si="1"/>
        <v>1.6947303380372318</v>
      </c>
      <c r="I17" s="72">
        <v>15.61</v>
      </c>
      <c r="J17" s="73">
        <f t="shared" si="2"/>
        <v>0.8161523706400544</v>
      </c>
      <c r="K17" s="40">
        <f>$B$17</f>
        <v>4.3</v>
      </c>
      <c r="L17" s="43">
        <f t="shared" si="3"/>
        <v>0.8161523706400544</v>
      </c>
      <c r="M17" s="40"/>
      <c r="N17" s="43">
        <f t="shared" si="4"/>
      </c>
      <c r="O17" s="40"/>
      <c r="P17" s="43">
        <f t="shared" si="5"/>
      </c>
      <c r="Q17" s="40"/>
      <c r="R17" s="43">
        <f t="shared" si="6"/>
      </c>
      <c r="S17" s="40"/>
      <c r="T17" s="43">
        <f t="shared" si="7"/>
      </c>
      <c r="U17" s="59"/>
      <c r="V17" s="43">
        <f t="shared" si="7"/>
      </c>
      <c r="W17"/>
      <c r="X17"/>
      <c r="Y17"/>
      <c r="Z17"/>
    </row>
    <row r="18" spans="1:26" s="2" customFormat="1" ht="12.75">
      <c r="A18" s="40">
        <f aca="true" t="shared" si="9" ref="A18:A23">A17+1</f>
        <v>3</v>
      </c>
      <c r="B18" s="40">
        <v>6.3</v>
      </c>
      <c r="C18" s="40">
        <f t="shared" si="8"/>
        <v>1086.49</v>
      </c>
      <c r="D18" s="40">
        <v>-0.02</v>
      </c>
      <c r="E18" s="72">
        <v>16.34</v>
      </c>
      <c r="F18" s="73">
        <f t="shared" si="0"/>
        <v>-0.04056422337816912</v>
      </c>
      <c r="G18" s="40">
        <f>$B$18</f>
        <v>6.3</v>
      </c>
      <c r="H18" s="43">
        <f t="shared" si="1"/>
        <v>-0.04056422337816912</v>
      </c>
      <c r="I18" s="72">
        <v>16.35</v>
      </c>
      <c r="J18" s="73">
        <f t="shared" si="2"/>
        <v>-0.05253460140681909</v>
      </c>
      <c r="K18" s="40">
        <f>$B$18</f>
        <v>6.3</v>
      </c>
      <c r="L18" s="43">
        <f t="shared" si="3"/>
        <v>-0.05253460140681909</v>
      </c>
      <c r="M18" s="40"/>
      <c r="N18" s="43">
        <f t="shared" si="4"/>
      </c>
      <c r="O18" s="40"/>
      <c r="P18" s="43">
        <f t="shared" si="5"/>
      </c>
      <c r="Q18" s="40"/>
      <c r="R18" s="43">
        <f t="shared" si="6"/>
      </c>
      <c r="S18" s="40"/>
      <c r="T18" s="43">
        <f t="shared" si="7"/>
      </c>
      <c r="U18" s="59"/>
      <c r="V18" s="43">
        <f t="shared" si="7"/>
      </c>
      <c r="W18"/>
      <c r="X18"/>
      <c r="Y18"/>
      <c r="Z18"/>
    </row>
    <row r="19" spans="1:26" s="2" customFormat="1" ht="12.75">
      <c r="A19" s="40">
        <f t="shared" si="9"/>
        <v>4</v>
      </c>
      <c r="B19" s="40">
        <v>8.3</v>
      </c>
      <c r="C19" s="40">
        <f t="shared" si="8"/>
        <v>1084.49</v>
      </c>
      <c r="D19" s="40">
        <v>-0.03</v>
      </c>
      <c r="E19" s="72">
        <v>16.33</v>
      </c>
      <c r="F19" s="73">
        <f t="shared" si="0"/>
        <v>-0.03858563849627217</v>
      </c>
      <c r="G19" s="40">
        <f>$B$19</f>
        <v>8.3</v>
      </c>
      <c r="H19" s="43">
        <f t="shared" si="1"/>
        <v>-0.03858563849627217</v>
      </c>
      <c r="I19" s="72">
        <v>16.37</v>
      </c>
      <c r="J19" s="73">
        <f t="shared" si="2"/>
        <v>-0.08645077926689737</v>
      </c>
      <c r="K19" s="40">
        <f>$B$19</f>
        <v>8.3</v>
      </c>
      <c r="L19" s="43">
        <f t="shared" si="3"/>
        <v>-0.08645077926689737</v>
      </c>
      <c r="M19" s="40"/>
      <c r="N19" s="43">
        <f t="shared" si="4"/>
      </c>
      <c r="O19" s="40"/>
      <c r="P19" s="43">
        <f t="shared" si="5"/>
      </c>
      <c r="Q19" s="40"/>
      <c r="R19" s="43">
        <f t="shared" si="6"/>
      </c>
      <c r="S19" s="40"/>
      <c r="T19" s="43">
        <f t="shared" si="7"/>
      </c>
      <c r="U19" s="59"/>
      <c r="V19" s="43">
        <f t="shared" si="7"/>
      </c>
      <c r="W19"/>
      <c r="X19"/>
      <c r="Y19"/>
      <c r="Z19"/>
    </row>
    <row r="20" spans="1:26" s="2" customFormat="1" ht="12.75">
      <c r="A20" s="40">
        <f t="shared" si="9"/>
        <v>5</v>
      </c>
      <c r="B20" s="40">
        <v>10.3</v>
      </c>
      <c r="C20" s="40">
        <f t="shared" si="8"/>
        <v>1082.49</v>
      </c>
      <c r="D20" s="40">
        <v>-0.07</v>
      </c>
      <c r="E20" s="72">
        <v>16.32</v>
      </c>
      <c r="F20" s="73">
        <f t="shared" si="0"/>
        <v>-0.06659883614514683</v>
      </c>
      <c r="G20" s="40">
        <f>$B$20</f>
        <v>10.3</v>
      </c>
      <c r="H20" s="43">
        <f t="shared" si="1"/>
        <v>-0.06659883614514683</v>
      </c>
      <c r="I20" s="72">
        <v>16.38</v>
      </c>
      <c r="J20" s="73">
        <f t="shared" si="2"/>
        <v>-0.1383966002294983</v>
      </c>
      <c r="K20" s="40">
        <f>$B$20</f>
        <v>10.3</v>
      </c>
      <c r="L20" s="43">
        <f t="shared" si="3"/>
        <v>-0.1383966002294983</v>
      </c>
      <c r="M20" s="40"/>
      <c r="N20" s="43">
        <f t="shared" si="4"/>
      </c>
      <c r="O20" s="40"/>
      <c r="P20" s="43">
        <f t="shared" si="5"/>
      </c>
      <c r="Q20" s="40"/>
      <c r="R20" s="43">
        <f t="shared" si="6"/>
      </c>
      <c r="S20" s="40"/>
      <c r="T20" s="43">
        <f t="shared" si="7"/>
      </c>
      <c r="U20" s="59"/>
      <c r="V20" s="43">
        <f t="shared" si="7"/>
      </c>
      <c r="W20"/>
      <c r="X20"/>
      <c r="Y20"/>
      <c r="Z20"/>
    </row>
    <row r="21" spans="1:26" s="2" customFormat="1" ht="12.75">
      <c r="A21" s="40">
        <f t="shared" si="9"/>
        <v>6</v>
      </c>
      <c r="B21" s="40">
        <v>12.3</v>
      </c>
      <c r="C21" s="40">
        <f t="shared" si="8"/>
        <v>1080.49</v>
      </c>
      <c r="D21" s="40">
        <v>0.03</v>
      </c>
      <c r="E21" s="72">
        <v>16.4</v>
      </c>
      <c r="F21" s="73">
        <f t="shared" si="0"/>
        <v>-0.062263758897586285</v>
      </c>
      <c r="G21" s="40">
        <f>$B$21</f>
        <v>12.3</v>
      </c>
      <c r="H21" s="43">
        <f t="shared" si="1"/>
        <v>-0.062263758897586285</v>
      </c>
      <c r="I21" s="72">
        <v>16.51</v>
      </c>
      <c r="J21" s="73">
        <f t="shared" si="2"/>
        <v>-0.19295310278471334</v>
      </c>
      <c r="K21" s="40">
        <f>$B$21</f>
        <v>12.3</v>
      </c>
      <c r="L21" s="43">
        <f t="shared" si="3"/>
        <v>-0.19295310278471334</v>
      </c>
      <c r="M21" s="40"/>
      <c r="N21" s="43">
        <f t="shared" si="4"/>
      </c>
      <c r="O21" s="40"/>
      <c r="P21" s="43">
        <f t="shared" si="5"/>
      </c>
      <c r="Q21" s="40"/>
      <c r="R21" s="43">
        <f t="shared" si="6"/>
      </c>
      <c r="S21" s="40"/>
      <c r="T21" s="43">
        <f t="shared" si="7"/>
      </c>
      <c r="U21" s="59"/>
      <c r="V21" s="43">
        <f t="shared" si="7"/>
      </c>
      <c r="W21"/>
      <c r="X21"/>
      <c r="Y21"/>
      <c r="Z21"/>
    </row>
    <row r="22" spans="1:26" s="2" customFormat="1" ht="12.75">
      <c r="A22" s="40">
        <f t="shared" si="9"/>
        <v>7</v>
      </c>
      <c r="B22" s="40">
        <v>14.3</v>
      </c>
      <c r="C22" s="40">
        <f t="shared" si="8"/>
        <v>1078.49</v>
      </c>
      <c r="D22" s="40">
        <v>-0.03</v>
      </c>
      <c r="E22" s="72">
        <v>16.37</v>
      </c>
      <c r="F22" s="73">
        <f t="shared" si="0"/>
        <v>-0.08645077926689737</v>
      </c>
      <c r="G22" s="40">
        <f>$B$22</f>
        <v>14.3</v>
      </c>
      <c r="H22" s="43">
        <f t="shared" si="1"/>
        <v>-0.08645077926689737</v>
      </c>
      <c r="I22" s="72">
        <v>16.53</v>
      </c>
      <c r="J22" s="73">
        <f t="shared" si="2"/>
        <v>-0.2766100164204772</v>
      </c>
      <c r="K22" s="40">
        <f>$B$22</f>
        <v>14.3</v>
      </c>
      <c r="L22" s="43">
        <f t="shared" si="3"/>
        <v>-0.2766100164204772</v>
      </c>
      <c r="M22" s="40"/>
      <c r="N22" s="43">
        <f t="shared" si="4"/>
      </c>
      <c r="O22" s="40"/>
      <c r="P22" s="43">
        <f t="shared" si="5"/>
      </c>
      <c r="Q22" s="40"/>
      <c r="R22" s="43">
        <f t="shared" si="6"/>
      </c>
      <c r="S22" s="40"/>
      <c r="T22" s="43">
        <f t="shared" si="7"/>
      </c>
      <c r="U22" s="59"/>
      <c r="V22" s="43">
        <f t="shared" si="7"/>
      </c>
      <c r="W22"/>
      <c r="X22"/>
      <c r="Y22"/>
      <c r="Z22"/>
    </row>
    <row r="23" spans="1:26" s="2" customFormat="1" ht="12.75">
      <c r="A23" s="40">
        <f t="shared" si="9"/>
        <v>8</v>
      </c>
      <c r="B23" s="40">
        <v>16.3</v>
      </c>
      <c r="C23" s="40">
        <f t="shared" si="8"/>
        <v>1076.49</v>
      </c>
      <c r="D23" s="40">
        <v>-0.08</v>
      </c>
      <c r="E23" s="72">
        <v>16.32</v>
      </c>
      <c r="F23" s="73">
        <f t="shared" si="0"/>
        <v>-0.07659883614513774</v>
      </c>
      <c r="G23" s="65">
        <f>$B$26</f>
        <v>15.3</v>
      </c>
      <c r="H23" s="43">
        <f>F26</f>
        <v>-0.13800344619113503</v>
      </c>
      <c r="I23" s="72">
        <v>16.54</v>
      </c>
      <c r="J23" s="73">
        <f t="shared" si="2"/>
        <v>-0.3384264547271414</v>
      </c>
      <c r="K23" s="65">
        <f>$B$26</f>
        <v>15.3</v>
      </c>
      <c r="L23" s="43" t="e">
        <f>J26</f>
        <v>#N/A</v>
      </c>
      <c r="M23" s="40"/>
      <c r="N23" s="43">
        <f t="shared" si="4"/>
      </c>
      <c r="O23" s="40"/>
      <c r="P23" s="43">
        <f t="shared" si="5"/>
      </c>
      <c r="Q23" s="40"/>
      <c r="R23" s="43">
        <f t="shared" si="6"/>
      </c>
      <c r="S23" s="40"/>
      <c r="T23" s="43">
        <f t="shared" si="7"/>
      </c>
      <c r="U23" s="59"/>
      <c r="V23" s="43">
        <f t="shared" si="7"/>
      </c>
      <c r="W23"/>
      <c r="X23"/>
      <c r="Y23"/>
      <c r="Z23"/>
    </row>
    <row r="24" spans="1:26" s="2" customFormat="1" ht="12.75">
      <c r="A24" s="40">
        <v>9</v>
      </c>
      <c r="B24" s="41">
        <v>18.3</v>
      </c>
      <c r="C24" s="40">
        <f t="shared" si="8"/>
        <v>1074.49</v>
      </c>
      <c r="D24" s="61">
        <v>-0.03</v>
      </c>
      <c r="E24" s="74">
        <v>16.39</v>
      </c>
      <c r="F24" s="73">
        <f t="shared" si="0"/>
        <v>-0.11033425660116336</v>
      </c>
      <c r="G24" s="40">
        <f>$B$23</f>
        <v>16.3</v>
      </c>
      <c r="H24" s="43">
        <f>F23</f>
        <v>-0.07659883614513774</v>
      </c>
      <c r="I24" s="72">
        <v>16.62</v>
      </c>
      <c r="J24" s="73">
        <f t="shared" si="2"/>
        <v>-0.3826708624100661</v>
      </c>
      <c r="K24" s="40">
        <f>$B$23</f>
        <v>16.3</v>
      </c>
      <c r="L24" s="43">
        <f>J23</f>
        <v>-0.3384264547271414</v>
      </c>
      <c r="M24" s="40"/>
      <c r="N24" s="43">
        <f t="shared" si="4"/>
      </c>
      <c r="O24" s="40"/>
      <c r="P24" s="43">
        <f t="shared" si="5"/>
      </c>
      <c r="Q24" s="40"/>
      <c r="R24" s="43">
        <f t="shared" si="6"/>
      </c>
      <c r="S24" s="40"/>
      <c r="T24" s="43">
        <f t="shared" si="7"/>
      </c>
      <c r="U24" s="59"/>
      <c r="V24" s="43">
        <f t="shared" si="7"/>
      </c>
      <c r="W24"/>
      <c r="X24"/>
      <c r="Y24"/>
      <c r="Z24"/>
    </row>
    <row r="25" spans="1:26" s="2" customFormat="1" ht="12.75">
      <c r="A25" s="40">
        <v>10</v>
      </c>
      <c r="B25" s="41">
        <v>17.3</v>
      </c>
      <c r="C25" s="40">
        <f t="shared" si="8"/>
        <v>1075.49</v>
      </c>
      <c r="D25" s="61">
        <v>-0.04</v>
      </c>
      <c r="E25" s="74">
        <v>16.43</v>
      </c>
      <c r="F25" s="73">
        <f t="shared" si="0"/>
        <v>-0.16800344619116458</v>
      </c>
      <c r="G25" s="65">
        <f>$B$25</f>
        <v>17.3</v>
      </c>
      <c r="H25" s="43">
        <f>F25</f>
        <v>-0.16800344619116458</v>
      </c>
      <c r="I25" s="72">
        <v>16.59</v>
      </c>
      <c r="J25" s="73">
        <f t="shared" si="2"/>
        <v>-0.35738886944824344</v>
      </c>
      <c r="K25" s="65">
        <f>$B$25</f>
        <v>17.3</v>
      </c>
      <c r="L25" s="43">
        <f>J25</f>
        <v>-0.35738886944824344</v>
      </c>
      <c r="M25" s="40"/>
      <c r="N25" s="43">
        <f t="shared" si="4"/>
      </c>
      <c r="O25" s="40"/>
      <c r="P25" s="43">
        <f t="shared" si="5"/>
      </c>
      <c r="Q25" s="40"/>
      <c r="R25" s="43">
        <f t="shared" si="6"/>
      </c>
      <c r="S25" s="40"/>
      <c r="T25" s="43">
        <f t="shared" si="7"/>
      </c>
      <c r="U25" s="59"/>
      <c r="V25" s="43">
        <f t="shared" si="7"/>
      </c>
      <c r="W25"/>
      <c r="X25"/>
      <c r="Y25"/>
      <c r="Z25"/>
    </row>
    <row r="26" spans="1:26" s="2" customFormat="1" ht="12.75">
      <c r="A26" s="40">
        <v>11</v>
      </c>
      <c r="B26" s="41">
        <v>15.3</v>
      </c>
      <c r="C26" s="40">
        <f t="shared" si="8"/>
        <v>1077.49</v>
      </c>
      <c r="D26" s="61">
        <v>-0.01</v>
      </c>
      <c r="E26" s="74">
        <v>16.43</v>
      </c>
      <c r="F26" s="73">
        <f t="shared" si="0"/>
        <v>-0.13800344619113503</v>
      </c>
      <c r="G26" s="65">
        <f>$B$24</f>
        <v>18.3</v>
      </c>
      <c r="H26" s="43">
        <f>F24</f>
        <v>-0.11033425660116336</v>
      </c>
      <c r="I26" s="72" t="e">
        <v>#N/A</v>
      </c>
      <c r="J26" s="73" t="e">
        <f t="shared" si="2"/>
        <v>#N/A</v>
      </c>
      <c r="K26" s="65">
        <f>$B$24</f>
        <v>18.3</v>
      </c>
      <c r="L26" s="43">
        <f>J24</f>
        <v>-0.3826708624100661</v>
      </c>
      <c r="M26" s="40"/>
      <c r="N26" s="43">
        <f t="shared" si="4"/>
      </c>
      <c r="O26" s="40"/>
      <c r="P26" s="43">
        <f t="shared" si="5"/>
      </c>
      <c r="Q26" s="40"/>
      <c r="R26" s="43">
        <f t="shared" si="6"/>
      </c>
      <c r="S26" s="40"/>
      <c r="T26" s="43">
        <f t="shared" si="7"/>
      </c>
      <c r="U26" s="59"/>
      <c r="V26" s="43">
        <f t="shared" si="7"/>
      </c>
      <c r="W26"/>
      <c r="X26"/>
      <c r="Y26"/>
      <c r="Z26"/>
    </row>
    <row r="27" spans="1:26" s="2" customFormat="1" ht="12.75">
      <c r="A27" s="40"/>
      <c r="B27" s="41"/>
      <c r="C27" s="41"/>
      <c r="D27" s="61"/>
      <c r="E27" s="42"/>
      <c r="F27" s="43"/>
      <c r="G27" s="40"/>
      <c r="H27" s="43"/>
      <c r="I27" s="40"/>
      <c r="J27" s="43"/>
      <c r="K27" s="40"/>
      <c r="L27" s="43"/>
      <c r="M27" s="40"/>
      <c r="N27" s="43"/>
      <c r="O27" s="40"/>
      <c r="P27" s="43"/>
      <c r="Q27" s="40"/>
      <c r="R27" s="43"/>
      <c r="S27" s="40"/>
      <c r="T27" s="43"/>
      <c r="U27" s="40"/>
      <c r="V27" s="43"/>
      <c r="W27"/>
      <c r="X27"/>
      <c r="Y27"/>
      <c r="Z27"/>
    </row>
    <row r="28" spans="1:26" s="2" customFormat="1" ht="12.75">
      <c r="A28" s="40"/>
      <c r="B28" s="41"/>
      <c r="C28" s="41"/>
      <c r="D28" s="61"/>
      <c r="E28" s="40"/>
      <c r="F28" s="43"/>
      <c r="G28" s="40"/>
      <c r="H28" s="43"/>
      <c r="I28" s="40"/>
      <c r="J28" s="43"/>
      <c r="K28" s="40"/>
      <c r="L28" s="43"/>
      <c r="M28" s="40"/>
      <c r="N28" s="43"/>
      <c r="O28" s="40"/>
      <c r="P28" s="43"/>
      <c r="Q28" s="40"/>
      <c r="R28" s="43"/>
      <c r="S28" s="40"/>
      <c r="T28" s="43"/>
      <c r="U28" s="40"/>
      <c r="V28" s="43"/>
      <c r="W28"/>
      <c r="X28"/>
      <c r="Y28"/>
      <c r="Z28"/>
    </row>
    <row r="29" spans="1:26" s="2" customFormat="1" ht="12.75">
      <c r="A29" s="40"/>
      <c r="B29" s="41"/>
      <c r="C29" s="41"/>
      <c r="D29" s="61"/>
      <c r="E29" s="40"/>
      <c r="F29" s="43"/>
      <c r="G29" s="40"/>
      <c r="H29" s="43"/>
      <c r="I29" s="40"/>
      <c r="J29" s="43"/>
      <c r="K29" s="40"/>
      <c r="L29" s="43"/>
      <c r="M29" s="40"/>
      <c r="N29" s="43"/>
      <c r="O29" s="40"/>
      <c r="P29" s="43"/>
      <c r="Q29" s="40"/>
      <c r="R29" s="43"/>
      <c r="S29" s="40"/>
      <c r="T29" s="43"/>
      <c r="U29" s="40"/>
      <c r="V29" s="43"/>
      <c r="W29"/>
      <c r="X29"/>
      <c r="Y29"/>
      <c r="Z29"/>
    </row>
    <row r="30" spans="1:26" s="2" customFormat="1" ht="12.75">
      <c r="A30" s="40"/>
      <c r="B30" s="41"/>
      <c r="C30" s="41"/>
      <c r="D30" s="61"/>
      <c r="E30" s="40"/>
      <c r="F30" s="43"/>
      <c r="G30" s="40"/>
      <c r="H30" s="43"/>
      <c r="I30" s="40"/>
      <c r="J30" s="43"/>
      <c r="K30" s="40"/>
      <c r="L30" s="43"/>
      <c r="M30" s="40"/>
      <c r="N30" s="43"/>
      <c r="O30" s="40"/>
      <c r="P30" s="43"/>
      <c r="Q30" s="40"/>
      <c r="R30" s="43"/>
      <c r="S30" s="40"/>
      <c r="T30" s="43"/>
      <c r="U30" s="40"/>
      <c r="V30" s="43"/>
      <c r="W30"/>
      <c r="X30"/>
      <c r="Y30"/>
      <c r="Z30"/>
    </row>
    <row r="31" spans="1:26" s="2" customFormat="1" ht="12.75">
      <c r="A31" s="37"/>
      <c r="B31" s="44"/>
      <c r="C31" s="44"/>
      <c r="D31" s="62"/>
      <c r="E31" s="37"/>
      <c r="F31" s="45"/>
      <c r="G31" s="37"/>
      <c r="H31" s="45"/>
      <c r="I31" s="37"/>
      <c r="J31" s="45"/>
      <c r="K31" s="37"/>
      <c r="L31" s="45"/>
      <c r="M31" s="37"/>
      <c r="N31" s="45"/>
      <c r="O31" s="37"/>
      <c r="P31" s="45"/>
      <c r="Q31" s="37"/>
      <c r="R31" s="45"/>
      <c r="S31" s="37"/>
      <c r="T31" s="45"/>
      <c r="U31" s="37"/>
      <c r="V31" s="45"/>
      <c r="W31"/>
      <c r="X31"/>
      <c r="Y31"/>
      <c r="Z31"/>
    </row>
    <row r="32" spans="1:26" s="2" customFormat="1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1:26" s="2" customFormat="1" ht="12.75">
      <c r="A33"/>
      <c r="B33" s="46"/>
      <c r="C33" s="46"/>
      <c r="D33" s="53"/>
      <c r="E33" s="48"/>
      <c r="F33" s="48"/>
      <c r="G33" s="46"/>
      <c r="H33" s="46"/>
      <c r="I33" s="49"/>
      <c r="J33"/>
      <c r="K33"/>
      <c r="L33" s="28"/>
      <c r="M33"/>
      <c r="N33"/>
      <c r="O33"/>
      <c r="P33" s="46"/>
      <c r="Q33" s="46"/>
      <c r="S33" s="48"/>
      <c r="U33"/>
      <c r="V33" s="53"/>
      <c r="W33"/>
      <c r="X33"/>
      <c r="Y33"/>
      <c r="Z33"/>
    </row>
    <row r="34" spans="1:44" s="2" customFormat="1" ht="12.75">
      <c r="A34"/>
      <c r="B34" s="46"/>
      <c r="C34" s="46"/>
      <c r="D34" s="46"/>
      <c r="E34" s="48"/>
      <c r="F34" s="49"/>
      <c r="G34" s="46"/>
      <c r="H34" s="46"/>
      <c r="I34" s="49"/>
      <c r="J34"/>
      <c r="K34"/>
      <c r="L34" s="5"/>
      <c r="M34"/>
      <c r="N34"/>
      <c r="O34"/>
      <c r="P34" s="46"/>
      <c r="Q34" s="46"/>
      <c r="S34" s="48"/>
      <c r="U34"/>
      <c r="V34" s="46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</row>
    <row r="35" spans="1:28" ht="12.75">
      <c r="A35" s="5"/>
      <c r="B35" s="46"/>
      <c r="C35" s="46"/>
      <c r="D35" s="46"/>
      <c r="E35" s="46"/>
      <c r="F35" s="46"/>
      <c r="G35" s="46"/>
      <c r="H35" s="46"/>
      <c r="I35" s="48"/>
      <c r="J35" s="5"/>
      <c r="L35" s="5"/>
      <c r="P35" s="46"/>
      <c r="Q35" s="46"/>
      <c r="S35" s="46"/>
      <c r="V35" s="46"/>
      <c r="AB35" s="4"/>
    </row>
    <row r="36" spans="1:22" ht="12.75">
      <c r="A36" s="5"/>
      <c r="B36" s="46"/>
      <c r="C36" s="46"/>
      <c r="D36" s="47"/>
      <c r="E36" s="46"/>
      <c r="F36" s="46"/>
      <c r="G36" s="46"/>
      <c r="H36" s="46"/>
      <c r="I36" s="48"/>
      <c r="J36" s="5"/>
      <c r="L36" s="28"/>
      <c r="P36" s="46"/>
      <c r="Q36" s="46"/>
      <c r="S36" s="46"/>
      <c r="V36" s="47"/>
    </row>
    <row r="37" spans="1:22" ht="12.75">
      <c r="A37" s="5"/>
      <c r="B37" s="46"/>
      <c r="C37" s="46"/>
      <c r="D37" s="46"/>
      <c r="E37" s="46"/>
      <c r="F37" s="46"/>
      <c r="G37" s="46"/>
      <c r="H37" s="46"/>
      <c r="I37" s="48"/>
      <c r="J37" s="5"/>
      <c r="L37" s="5"/>
      <c r="P37" s="46"/>
      <c r="Q37" s="46"/>
      <c r="S37" s="46"/>
      <c r="V37" s="46"/>
    </row>
    <row r="38" spans="1:22" ht="12.75">
      <c r="A38" s="5"/>
      <c r="B38" s="46"/>
      <c r="C38" s="46"/>
      <c r="D38" s="50"/>
      <c r="E38" s="46"/>
      <c r="F38" s="46"/>
      <c r="G38" s="46"/>
      <c r="H38" s="46"/>
      <c r="I38" s="48"/>
      <c r="J38" s="5"/>
      <c r="L38" s="27"/>
      <c r="P38" s="46"/>
      <c r="Q38" s="46"/>
      <c r="S38" s="46"/>
      <c r="V38" s="50"/>
    </row>
    <row r="39" spans="1:10" ht="12.75">
      <c r="A39" s="5"/>
      <c r="B39" s="46"/>
      <c r="C39" s="46"/>
      <c r="D39" s="46"/>
      <c r="E39" s="46"/>
      <c r="F39" s="46"/>
      <c r="G39" s="46"/>
      <c r="H39" s="46"/>
      <c r="I39" s="46"/>
      <c r="J39" s="5"/>
    </row>
    <row r="40" spans="1:10" ht="12.7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ht="12.7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ht="12.7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ht="12.75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ht="12.7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ht="12.75">
      <c r="A45" s="13"/>
      <c r="B45" s="14"/>
      <c r="C45" s="14"/>
      <c r="D45" s="15" t="s">
        <v>20</v>
      </c>
      <c r="G45" s="15"/>
      <c r="H45" s="15"/>
      <c r="I45" s="15"/>
      <c r="J45" s="5"/>
    </row>
    <row r="46" spans="1:10" ht="13.5" thickBot="1">
      <c r="A46" s="16" t="s">
        <v>19</v>
      </c>
      <c r="B46" s="17"/>
      <c r="C46" s="17"/>
      <c r="D46" s="18" t="s">
        <v>21</v>
      </c>
      <c r="E46" s="19"/>
      <c r="F46" s="18"/>
      <c r="G46" s="18"/>
      <c r="H46" s="18"/>
      <c r="I46" s="54">
        <f>MAX(14:14)</f>
        <v>41233</v>
      </c>
      <c r="J46" s="55"/>
    </row>
    <row r="47" spans="1:10" ht="12.7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ht="12.7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12.7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2.7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2.7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2.7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2.7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2.7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2.7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2.7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12.7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12.7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12.7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2.7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2.7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12.7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2.7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2.7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2.7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2.7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2.7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2.7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2.7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2.7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12.7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12.7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12.7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ht="12.7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ht="12.7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ht="12.7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ht="12.7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ht="12.7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ht="12.7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ht="12.7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ht="12.7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ht="12.7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ht="12.7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ht="12.7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ht="12.7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ht="12.7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ht="12.7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ht="12.7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ht="12.7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ht="12.7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ht="12.7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ht="12.7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2.75">
      <c r="A93" s="5"/>
      <c r="D93" s="3"/>
      <c r="F93" s="5"/>
      <c r="G93" s="5"/>
      <c r="H93" s="5"/>
      <c r="I93" s="5"/>
      <c r="J93" s="5"/>
    </row>
    <row r="94" spans="1:10" ht="12.75">
      <c r="A94" s="5"/>
      <c r="B94" s="5"/>
      <c r="D94" s="5"/>
      <c r="E94" s="5"/>
      <c r="F94" s="5"/>
      <c r="G94" s="5"/>
      <c r="H94" s="5"/>
      <c r="I94" s="5"/>
      <c r="J94" s="5"/>
    </row>
    <row r="95" spans="1:10" ht="15">
      <c r="A95" s="5"/>
      <c r="B95" s="5"/>
      <c r="C95" s="5"/>
      <c r="E95" s="5"/>
      <c r="F95" s="5"/>
      <c r="G95" s="5"/>
      <c r="H95" s="21" t="s">
        <v>31</v>
      </c>
      <c r="I95" s="5"/>
      <c r="J95" s="5"/>
    </row>
    <row r="96" spans="4:10" ht="12.75">
      <c r="D96" s="22"/>
      <c r="E96" s="23"/>
      <c r="F96" s="23"/>
      <c r="H96" s="24" t="s">
        <v>13</v>
      </c>
      <c r="J96" s="5"/>
    </row>
    <row r="97" spans="1:10" ht="12.75">
      <c r="A97" s="25"/>
      <c r="D97" s="25"/>
      <c r="E97" s="25"/>
      <c r="F97" s="25"/>
      <c r="G97" s="25"/>
      <c r="H97" s="24" t="s">
        <v>30</v>
      </c>
      <c r="J97" s="5"/>
    </row>
    <row r="98" spans="1:10" ht="13.5" thickBot="1">
      <c r="A98" s="19"/>
      <c r="B98" s="19"/>
      <c r="C98" s="19"/>
      <c r="D98" s="19"/>
      <c r="E98" s="19"/>
      <c r="F98" s="19"/>
      <c r="G98" s="19"/>
      <c r="H98" s="20" t="s">
        <v>22</v>
      </c>
      <c r="J98" s="5"/>
    </row>
    <row r="99" spans="1:10" ht="12.75">
      <c r="A99" s="26" t="s">
        <v>14</v>
      </c>
      <c r="J99" s="5"/>
    </row>
    <row r="100" ht="12.75">
      <c r="J100" s="5"/>
    </row>
    <row r="101" spans="1:10" ht="12.75">
      <c r="A101" s="5"/>
      <c r="B101" s="3"/>
      <c r="C101" s="10"/>
      <c r="D101" s="8"/>
      <c r="G101" s="5"/>
      <c r="H101" s="5"/>
      <c r="I101" s="5"/>
      <c r="J101" s="5"/>
    </row>
    <row r="102" spans="1:10" ht="12.75">
      <c r="A102" s="5"/>
      <c r="B102" s="11"/>
      <c r="C102" s="11"/>
      <c r="D102" s="3"/>
      <c r="G102" s="5"/>
      <c r="H102" s="5"/>
      <c r="I102" s="5"/>
      <c r="J102" s="5"/>
    </row>
    <row r="103" spans="1:10" ht="12.75">
      <c r="A103" s="5"/>
      <c r="B103" s="10"/>
      <c r="C103" s="10"/>
      <c r="D103" s="3"/>
      <c r="G103" s="5"/>
      <c r="H103" s="5"/>
      <c r="I103" s="5"/>
      <c r="J103" s="5"/>
    </row>
    <row r="104" spans="1:10" ht="12.75">
      <c r="A104" s="5"/>
      <c r="B104" s="5"/>
      <c r="E104" s="5"/>
      <c r="F104" s="5"/>
      <c r="G104" s="5"/>
      <c r="H104" s="5"/>
      <c r="I104" s="5"/>
      <c r="J104" s="5"/>
    </row>
    <row r="105" spans="1:10" ht="12.75">
      <c r="A105" s="5"/>
      <c r="B105" s="5"/>
      <c r="C105" s="5"/>
      <c r="D105" s="5"/>
      <c r="E105" s="5"/>
      <c r="F105" s="6"/>
      <c r="G105" s="5"/>
      <c r="H105" s="5"/>
      <c r="I105" s="5"/>
      <c r="J105" s="5"/>
    </row>
    <row r="106" spans="1:10" ht="12.7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8" ht="12.75">
      <c r="A108" s="51"/>
    </row>
    <row r="109" ht="12.75">
      <c r="A109" s="51"/>
    </row>
    <row r="110" ht="12.75">
      <c r="A110" s="52"/>
    </row>
    <row r="111" ht="12.75">
      <c r="A111" s="52"/>
    </row>
    <row r="112" ht="12.75">
      <c r="A112" s="52"/>
    </row>
    <row r="113" ht="12.75">
      <c r="A113" s="52"/>
    </row>
    <row r="114" ht="12.75">
      <c r="A114" s="52"/>
    </row>
    <row r="115" ht="12.75">
      <c r="A115" s="52"/>
    </row>
    <row r="116" ht="12.75">
      <c r="A116" s="52"/>
    </row>
    <row r="117" ht="12.75">
      <c r="A117" s="52"/>
    </row>
    <row r="118" ht="12.75">
      <c r="A118" s="52"/>
    </row>
    <row r="119" ht="12.75">
      <c r="A119" s="52"/>
    </row>
    <row r="120" ht="12.75">
      <c r="A120" s="52"/>
    </row>
    <row r="121" ht="12.75">
      <c r="A121" s="52"/>
    </row>
    <row r="122" ht="12.75">
      <c r="A122" s="52"/>
    </row>
    <row r="123" ht="12.75">
      <c r="A123" s="52"/>
    </row>
    <row r="124" ht="12.75">
      <c r="A124" s="52"/>
    </row>
    <row r="125" ht="12.75">
      <c r="A125" s="52"/>
    </row>
  </sheetData>
  <sheetProtection/>
  <printOptions horizontalCentered="1"/>
  <pageMargins left="0.5905511811023623" right="0.5905511811023623" top="0.5905511811023623" bottom="0.1968503937007874" header="0.1968503937007874" footer="0.1968503937007874"/>
  <pageSetup fitToHeight="1" fitToWidth="1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GTC</dc:title>
  <dc:subject>Ground Temperature Profiles</dc:subject>
  <dc:creator>Mark Valeriote</dc:creator>
  <cp:keywords/>
  <dc:description/>
  <cp:lastModifiedBy>Pigage, Justin</cp:lastModifiedBy>
  <cp:lastPrinted>2012-11-28T22:05:00Z</cp:lastPrinted>
  <dcterms:created xsi:type="dcterms:W3CDTF">1999-07-19T17:23:04Z</dcterms:created>
  <dcterms:modified xsi:type="dcterms:W3CDTF">2012-12-17T18:59:33Z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lag for Review">
    <vt:lpwstr>0</vt:lpwstr>
  </property>
  <property fmtid="{D5CDD505-2E9C-101B-9397-08002B2CF9AE}" pid="3" name="Views">
    <vt:lpwstr>Data Analysis and Interpretation</vt:lpwstr>
  </property>
  <property fmtid="{D5CDD505-2E9C-101B-9397-08002B2CF9AE}" pid="4" name="Data Type">
    <vt:lpwstr>Calculations</vt:lpwstr>
  </property>
  <property fmtid="{D5CDD505-2E9C-101B-9397-08002B2CF9AE}" pid="5" name="Issued">
    <vt:lpwstr/>
  </property>
  <property fmtid="{D5CDD505-2E9C-101B-9397-08002B2CF9AE}" pid="6" name="Location">
    <vt:lpwstr/>
  </property>
  <property fmtid="{D5CDD505-2E9C-101B-9397-08002B2CF9AE}" pid="7" name="Test Type">
    <vt:lpwstr/>
  </property>
  <property fmtid="{D5CDD505-2E9C-101B-9397-08002B2CF9AE}" pid="8" name="Status">
    <vt:lpwstr/>
  </property>
  <property fmtid="{D5CDD505-2E9C-101B-9397-08002B2CF9AE}" pid="9" name="EBA.Date">
    <vt:lpwstr/>
  </property>
  <property fmtid="{D5CDD505-2E9C-101B-9397-08002B2CF9AE}" pid="10" name="EBA.Data Type">
    <vt:lpwstr/>
  </property>
  <property fmtid="{D5CDD505-2E9C-101B-9397-08002B2CF9AE}" pid="11" name="EBA.Status">
    <vt:lpwstr/>
  </property>
  <property fmtid="{D5CDD505-2E9C-101B-9397-08002B2CF9AE}" pid="12" name="EBA.Flag for Review">
    <vt:lpwstr>0</vt:lpwstr>
  </property>
</Properties>
</file>