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intsites.tetratech.com/projects/704-W14103577-01/Documents/001/2015 Monthly Plots and Data/"/>
    </mc:Choice>
  </mc:AlternateContent>
  <bookViews>
    <workbookView xWindow="750" yWindow="150" windowWidth="10110" windowHeight="7020" tabRatio="610" activeTab="7"/>
  </bookViews>
  <sheets>
    <sheet name="pond readings" sheetId="20" r:id="rId1"/>
    <sheet name="Piezo readings" sheetId="1" r:id="rId2"/>
    <sheet name=" Piezo levels (edited)" sheetId="10" r:id="rId3"/>
    <sheet name="12861-01" sheetId="32" r:id="rId4"/>
    <sheet name="12861-02" sheetId="34" r:id="rId5"/>
    <sheet name="12861-03" sheetId="35" r:id="rId6"/>
    <sheet name="12861-05" sheetId="36" r:id="rId7"/>
    <sheet name="12861-07" sheetId="37" r:id="rId8"/>
    <sheet name="Bypass Closed Readings vs Date" sheetId="38" r:id="rId9"/>
  </sheets>
  <definedNames>
    <definedName name="_xlnm.Print_Area" localSheetId="2">' Piezo levels (edited)'!$B$1:$CB$39</definedName>
    <definedName name="_xlnm.Print_Area" localSheetId="3">'12861-01'!$A$1:$U$56</definedName>
    <definedName name="_xlnm.Print_Area" localSheetId="4">'12861-02'!$A$1:$U$57</definedName>
    <definedName name="_xlnm.Print_Area" localSheetId="5">'12861-03'!$A$1:$U$57</definedName>
    <definedName name="_xlnm.Print_Area" localSheetId="6">'12861-05'!$A$1:$U$57</definedName>
    <definedName name="_xlnm.Print_Area" localSheetId="7">'12861-07'!$A$1:$U$57</definedName>
    <definedName name="_xlnm.Print_Area" localSheetId="8">'Bypass Closed Readings vs Date'!$A$1:$U$56</definedName>
    <definedName name="_xlnm.Print_Area" localSheetId="1">'Piezo readings'!$A$3:$AW$27</definedName>
  </definedNames>
  <calcPr calcId="152511"/>
</workbook>
</file>

<file path=xl/calcChain.xml><?xml version="1.0" encoding="utf-8"?>
<calcChain xmlns="http://schemas.openxmlformats.org/spreadsheetml/2006/main">
  <c r="GP31" i="10" l="1"/>
  <c r="GP32" i="10"/>
  <c r="GP30" i="10"/>
  <c r="GP25" i="10"/>
  <c r="GP26" i="10"/>
  <c r="GP24" i="10"/>
  <c r="GP19" i="10"/>
  <c r="GP20" i="10"/>
  <c r="GP18" i="10"/>
  <c r="GP13" i="10"/>
  <c r="GP14" i="10"/>
  <c r="GP12" i="10"/>
  <c r="GP7" i="10"/>
  <c r="GP8" i="10"/>
  <c r="GP6" i="10"/>
  <c r="GO31" i="10" l="1"/>
  <c r="GO32" i="10"/>
  <c r="GO30" i="10"/>
  <c r="GO25" i="10"/>
  <c r="GO26" i="10"/>
  <c r="GO24" i="10"/>
  <c r="GO19" i="10"/>
  <c r="GO20" i="10"/>
  <c r="GO18" i="10"/>
  <c r="GO13" i="10"/>
  <c r="GO14" i="10"/>
  <c r="GO12" i="10"/>
  <c r="GO7" i="10"/>
  <c r="GO8" i="10"/>
  <c r="GO6" i="10"/>
  <c r="GN32" i="10" l="1"/>
  <c r="GN31" i="10"/>
  <c r="GN30" i="10"/>
  <c r="GN26" i="10"/>
  <c r="GN25" i="10"/>
  <c r="GN24" i="10"/>
  <c r="GN8" i="10"/>
  <c r="GN7" i="10"/>
  <c r="GN6" i="10"/>
  <c r="GN12" i="10"/>
  <c r="GN20" i="10"/>
  <c r="GN19" i="10"/>
  <c r="GN18" i="10"/>
  <c r="GN14" i="10"/>
  <c r="GN13" i="10"/>
  <c r="GM12" i="10"/>
  <c r="GM31" i="10" l="1"/>
  <c r="GM32" i="10"/>
  <c r="GM30" i="10"/>
  <c r="GM25" i="10"/>
  <c r="GM26" i="10"/>
  <c r="GM24" i="10"/>
  <c r="GM19" i="10"/>
  <c r="GM20" i="10"/>
  <c r="GM18" i="10"/>
  <c r="GM13" i="10"/>
  <c r="GM14" i="10"/>
  <c r="GL7" i="10"/>
  <c r="GM7" i="10"/>
  <c r="GL8" i="10"/>
  <c r="GM8" i="10"/>
  <c r="GM6" i="10"/>
  <c r="GL31" i="10" l="1"/>
  <c r="GL32" i="10"/>
  <c r="GL30" i="10"/>
  <c r="GL25" i="10"/>
  <c r="GL26" i="10"/>
  <c r="GL24" i="10"/>
  <c r="GL19" i="10"/>
  <c r="GL20" i="10"/>
  <c r="GL18" i="10"/>
  <c r="GL13" i="10"/>
  <c r="GL14" i="10"/>
  <c r="GL12" i="10"/>
  <c r="GL6" i="10"/>
  <c r="GK32" i="10" l="1"/>
  <c r="GK31" i="10"/>
  <c r="GK30" i="10"/>
  <c r="GK26" i="10"/>
  <c r="GK25" i="10"/>
  <c r="GK24" i="10"/>
  <c r="GK20" i="10"/>
  <c r="GK19" i="10"/>
  <c r="GK18" i="10"/>
  <c r="GK13" i="10"/>
  <c r="GK14" i="10"/>
  <c r="GK12" i="10"/>
  <c r="GK8" i="10"/>
  <c r="GK7" i="10"/>
  <c r="GK6" i="10"/>
  <c r="GJ32" i="10" l="1"/>
  <c r="GJ31" i="10"/>
  <c r="GJ30" i="10"/>
  <c r="GJ26" i="10"/>
  <c r="GJ25" i="10"/>
  <c r="GJ24" i="10"/>
  <c r="GJ20" i="10"/>
  <c r="GJ19" i="10"/>
  <c r="GJ18" i="10"/>
  <c r="GJ14" i="10"/>
  <c r="GJ13" i="10"/>
  <c r="GJ12" i="10"/>
  <c r="GJ8" i="10"/>
  <c r="GJ7" i="10"/>
  <c r="GJ6" i="10"/>
  <c r="GI31" i="10" l="1"/>
  <c r="GI32" i="10"/>
  <c r="GI30" i="10"/>
  <c r="GI25" i="10"/>
  <c r="GI26" i="10"/>
  <c r="GI24" i="10"/>
  <c r="GI19" i="10"/>
  <c r="GI20" i="10"/>
  <c r="GH19" i="10"/>
  <c r="GH20" i="10"/>
  <c r="GI18" i="10"/>
  <c r="GI13" i="10"/>
  <c r="GI14" i="10"/>
  <c r="GI12" i="10"/>
  <c r="GI7" i="10"/>
  <c r="GI8" i="10"/>
  <c r="GH7" i="10"/>
  <c r="GH8" i="10"/>
  <c r="GI6" i="10"/>
  <c r="GH31" i="10" l="1"/>
  <c r="GH32" i="10"/>
  <c r="GH30" i="10"/>
  <c r="GH25" i="10"/>
  <c r="GH26" i="10"/>
  <c r="GH24" i="10"/>
  <c r="GH18" i="10"/>
  <c r="GH13" i="10"/>
  <c r="GH14" i="10"/>
  <c r="GH12" i="10"/>
  <c r="GH6" i="10"/>
  <c r="GG13" i="10" l="1"/>
  <c r="GG14" i="10"/>
  <c r="GG12" i="10"/>
  <c r="GG31" i="10"/>
  <c r="GG32" i="10"/>
  <c r="GB30" i="10"/>
  <c r="GC30" i="10"/>
  <c r="GD30" i="10"/>
  <c r="GE30" i="10"/>
  <c r="GF30" i="10"/>
  <c r="GG30" i="10"/>
  <c r="GG25" i="10"/>
  <c r="GG26" i="10"/>
  <c r="GD24" i="10"/>
  <c r="GE24" i="10"/>
  <c r="GF24" i="10"/>
  <c r="GG24" i="10"/>
  <c r="GG19" i="10"/>
  <c r="GG20" i="10"/>
  <c r="GE18" i="10"/>
  <c r="GF18" i="10"/>
  <c r="GG18" i="10"/>
  <c r="GG8" i="10"/>
  <c r="GG7" i="10"/>
  <c r="GG6" i="10"/>
  <c r="Q247" i="20" l="1"/>
  <c r="GF31" i="10"/>
  <c r="GF32" i="10"/>
  <c r="GF25" i="10"/>
  <c r="GF26" i="10"/>
  <c r="GF19" i="10"/>
  <c r="GF20" i="10"/>
  <c r="GF12" i="10"/>
  <c r="GF13" i="10"/>
  <c r="GF14" i="10"/>
  <c r="GF6" i="10"/>
  <c r="GF7" i="10"/>
  <c r="GF8" i="10"/>
  <c r="GE31" i="10" l="1"/>
  <c r="GE32" i="10"/>
  <c r="GE25" i="10"/>
  <c r="GE26" i="10"/>
  <c r="GE19" i="10"/>
  <c r="GE20" i="10"/>
  <c r="GE12" i="10"/>
  <c r="GE13" i="10"/>
  <c r="GE14" i="10"/>
  <c r="GE6" i="10"/>
  <c r="GE7" i="10"/>
  <c r="GE8" i="10"/>
  <c r="GD31" i="10" l="1"/>
  <c r="GD32" i="10"/>
  <c r="GD25" i="10"/>
  <c r="GD26" i="10"/>
  <c r="GD18" i="10"/>
  <c r="GD19" i="10"/>
  <c r="GD20" i="10"/>
  <c r="GD12" i="10"/>
  <c r="GD13" i="10"/>
  <c r="GD14" i="10"/>
  <c r="GD6" i="10"/>
  <c r="GD7" i="10"/>
  <c r="GD8" i="10"/>
  <c r="GC6" i="10"/>
  <c r="GC7" i="10"/>
  <c r="GC8" i="10"/>
  <c r="GC31" i="10"/>
  <c r="GC32" i="10"/>
  <c r="GC24" i="10"/>
  <c r="GC25" i="10"/>
  <c r="GC26" i="10"/>
  <c r="GC18" i="10"/>
  <c r="GC19" i="10"/>
  <c r="GC20" i="10"/>
  <c r="GC12" i="10"/>
  <c r="GC13" i="10"/>
  <c r="GC14" i="10"/>
  <c r="GB31" i="10"/>
  <c r="GB32" i="10"/>
  <c r="GB24" i="10"/>
  <c r="GB25" i="10"/>
  <c r="GB26" i="10"/>
  <c r="GB18" i="10"/>
  <c r="GB19" i="10"/>
  <c r="GB20" i="10"/>
  <c r="GB12" i="10"/>
  <c r="GB13" i="10"/>
  <c r="GB14" i="10"/>
  <c r="GB6" i="10"/>
  <c r="GB7" i="10"/>
  <c r="GB8" i="10"/>
  <c r="A1" i="38"/>
  <c r="GA12" i="10"/>
  <c r="GA13" i="10"/>
  <c r="GA14" i="10"/>
  <c r="GA7" i="10"/>
  <c r="GA8" i="10"/>
  <c r="FZ12" i="10"/>
  <c r="FZ13" i="10"/>
  <c r="FZ14" i="10"/>
  <c r="FZ7" i="10"/>
  <c r="FZ8" i="10"/>
  <c r="FY12" i="10"/>
  <c r="FY13" i="10"/>
  <c r="FY14" i="10"/>
  <c r="FY7" i="10"/>
  <c r="FY8" i="10"/>
  <c r="FX12" i="10"/>
  <c r="FX13" i="10"/>
  <c r="FX14" i="10"/>
  <c r="FX7" i="10"/>
  <c r="FX8" i="10"/>
  <c r="FW12" i="10"/>
  <c r="FW13" i="10"/>
  <c r="FW14" i="10"/>
  <c r="FW7" i="10"/>
  <c r="FW8" i="10"/>
  <c r="FV13" i="10"/>
  <c r="FV14" i="10"/>
  <c r="FV12" i="10"/>
  <c r="FV7" i="10"/>
  <c r="FV8" i="10"/>
  <c r="A1" i="37"/>
  <c r="A1" i="36"/>
  <c r="A1" i="35"/>
  <c r="A1" i="34"/>
  <c r="FT26" i="10"/>
  <c r="FS26" i="10"/>
  <c r="FU13" i="10"/>
  <c r="FU14" i="10"/>
  <c r="FT13" i="10"/>
  <c r="FT14" i="10"/>
  <c r="FS13" i="10"/>
  <c r="FS14" i="10"/>
  <c r="FS12" i="10"/>
  <c r="FT12" i="10"/>
  <c r="FU12" i="10"/>
  <c r="FU7" i="10"/>
  <c r="FU8" i="10"/>
  <c r="FT7" i="10"/>
  <c r="FT8" i="10"/>
  <c r="FS7" i="10"/>
  <c r="FS8" i="10"/>
  <c r="FS6" i="10"/>
  <c r="FR13" i="10"/>
  <c r="FR14" i="10"/>
  <c r="FR12" i="10"/>
  <c r="FR7" i="10"/>
  <c r="FR8" i="10"/>
  <c r="FQ20" i="10"/>
  <c r="FN13" i="10"/>
  <c r="FO13" i="10"/>
  <c r="FP13" i="10"/>
  <c r="FQ13" i="10"/>
  <c r="FN14" i="10"/>
  <c r="FO14" i="10"/>
  <c r="FP14" i="10"/>
  <c r="FQ14" i="10"/>
  <c r="FN12" i="10"/>
  <c r="FO12" i="10"/>
  <c r="FP12" i="10"/>
  <c r="FQ12" i="10"/>
  <c r="FN8" i="10"/>
  <c r="FO8" i="10"/>
  <c r="FP8" i="10"/>
  <c r="FQ8" i="10"/>
  <c r="FN7" i="10"/>
  <c r="FO7" i="10"/>
  <c r="FP7" i="10"/>
  <c r="FQ7" i="10"/>
  <c r="FF26" i="10"/>
  <c r="FH26" i="10"/>
  <c r="FI20" i="10"/>
  <c r="FJ20" i="10"/>
  <c r="FK20" i="10"/>
  <c r="FL20" i="10"/>
  <c r="FG18" i="10"/>
  <c r="FH18" i="10"/>
  <c r="FI18" i="10"/>
  <c r="FJ18" i="10"/>
  <c r="FF14" i="10"/>
  <c r="FG14" i="10"/>
  <c r="FH14" i="10"/>
  <c r="FI14" i="10"/>
  <c r="FJ14" i="10"/>
  <c r="FK14" i="10"/>
  <c r="FL14" i="10"/>
  <c r="FM14" i="10"/>
  <c r="FF13" i="10"/>
  <c r="FG13" i="10"/>
  <c r="FH13" i="10"/>
  <c r="FI13" i="10"/>
  <c r="FJ13" i="10"/>
  <c r="FK13" i="10"/>
  <c r="FL13" i="10"/>
  <c r="FM13" i="10"/>
  <c r="FF12" i="10"/>
  <c r="FG12" i="10"/>
  <c r="FH12" i="10"/>
  <c r="FI12" i="10"/>
  <c r="FJ12" i="10"/>
  <c r="FK12" i="10"/>
  <c r="FL12" i="10"/>
  <c r="FM12" i="10"/>
  <c r="FF8" i="10"/>
  <c r="FG8" i="10"/>
  <c r="FH8" i="10"/>
  <c r="FI8" i="10"/>
  <c r="FJ8" i="10"/>
  <c r="FK8" i="10"/>
  <c r="FL8" i="10"/>
  <c r="FM8" i="10"/>
  <c r="FF7" i="10"/>
  <c r="FG7" i="10"/>
  <c r="FH7" i="10"/>
  <c r="FI7" i="10"/>
  <c r="FJ7" i="10"/>
  <c r="FK7" i="10"/>
  <c r="FL7" i="10"/>
  <c r="FM7" i="10"/>
  <c r="FE13" i="10"/>
  <c r="FE14" i="10"/>
  <c r="FE12" i="10"/>
  <c r="FE7" i="10"/>
  <c r="FE8" i="10"/>
  <c r="FD13" i="10"/>
  <c r="FD14" i="10"/>
  <c r="FC13" i="10"/>
  <c r="FC14" i="10"/>
  <c r="FC12" i="10"/>
  <c r="FD12" i="10"/>
  <c r="FD7" i="10"/>
  <c r="FD8" i="10"/>
  <c r="FC7" i="10"/>
  <c r="FC8" i="10"/>
  <c r="FB13" i="10"/>
  <c r="FB14" i="10"/>
  <c r="FB12" i="10"/>
  <c r="FB7" i="10"/>
  <c r="FB8" i="10"/>
  <c r="C32" i="10"/>
  <c r="FY32" i="10"/>
  <c r="C31" i="10"/>
  <c r="FZ31" i="10"/>
  <c r="C30" i="10"/>
  <c r="FX30" i="10"/>
  <c r="FT30" i="10"/>
  <c r="FB30" i="10"/>
  <c r="C26" i="10"/>
  <c r="FZ26" i="10"/>
  <c r="FV26" i="10"/>
  <c r="C25" i="10"/>
  <c r="C24" i="10"/>
  <c r="GA24" i="10"/>
  <c r="C20" i="10"/>
  <c r="FX20" i="10"/>
  <c r="C19" i="10"/>
  <c r="FL19" i="10"/>
  <c r="C18" i="10"/>
  <c r="C14" i="10"/>
  <c r="C13" i="10"/>
  <c r="C12" i="10"/>
  <c r="C8" i="10"/>
  <c r="C7" i="10"/>
  <c r="C6" i="10"/>
  <c r="FY6" i="10"/>
  <c r="C27" i="1"/>
  <c r="C26" i="1"/>
  <c r="C25" i="1"/>
  <c r="C22" i="1"/>
  <c r="C21" i="1"/>
  <c r="C20" i="1"/>
  <c r="C17" i="1"/>
  <c r="C16" i="1"/>
  <c r="C15" i="1"/>
  <c r="C12" i="1"/>
  <c r="C11" i="1"/>
  <c r="C10" i="1"/>
  <c r="C7" i="1"/>
  <c r="C6" i="1"/>
  <c r="C5" i="1"/>
  <c r="EX12" i="10"/>
  <c r="EY12" i="10"/>
  <c r="EZ12" i="10"/>
  <c r="FA12" i="10"/>
  <c r="EX13" i="10"/>
  <c r="EY13" i="10"/>
  <c r="EZ13" i="10"/>
  <c r="FA13" i="10"/>
  <c r="EW14" i="10"/>
  <c r="EX14" i="10"/>
  <c r="EY14" i="10"/>
  <c r="EZ14" i="10"/>
  <c r="FA14" i="10"/>
  <c r="EX30" i="10"/>
  <c r="EZ30" i="10"/>
  <c r="EX32" i="10"/>
  <c r="EW24" i="10"/>
  <c r="EW25" i="10"/>
  <c r="EW26" i="10"/>
  <c r="EX26" i="10"/>
  <c r="EZ26" i="10"/>
  <c r="EW19" i="10"/>
  <c r="EW20" i="10"/>
  <c r="EW6" i="10"/>
  <c r="EW7" i="10"/>
  <c r="EX7" i="10"/>
  <c r="EY7" i="10"/>
  <c r="EZ7" i="10"/>
  <c r="FA7" i="10"/>
  <c r="EW8" i="10"/>
  <c r="EX8" i="10"/>
  <c r="EY8" i="10"/>
  <c r="EZ8" i="10"/>
  <c r="FA8" i="10"/>
  <c r="FA5" i="10"/>
  <c r="EW5" i="10"/>
  <c r="EX5" i="10"/>
  <c r="EY5" i="10"/>
  <c r="EZ5" i="10"/>
  <c r="EP30" i="10"/>
  <c r="EQ30" i="10"/>
  <c r="ER30" i="10"/>
  <c r="ES30" i="10"/>
  <c r="ET30" i="10"/>
  <c r="EU30" i="10"/>
  <c r="EP31" i="10"/>
  <c r="EQ31" i="10"/>
  <c r="ER31" i="10"/>
  <c r="ES31" i="10"/>
  <c r="EQ32" i="10"/>
  <c r="ER32" i="10"/>
  <c r="ES32" i="10"/>
  <c r="EQ24" i="10"/>
  <c r="ER24" i="10"/>
  <c r="EQ26" i="10"/>
  <c r="ER26" i="10"/>
  <c r="ES26" i="10"/>
  <c r="EV26" i="10"/>
  <c r="EP18" i="10"/>
  <c r="EQ18" i="10"/>
  <c r="ER18" i="10"/>
  <c r="ES18" i="10"/>
  <c r="ES19" i="10"/>
  <c r="EQ20" i="10"/>
  <c r="ER20" i="10"/>
  <c r="EV18" i="10"/>
  <c r="EP12" i="10"/>
  <c r="EQ12" i="10"/>
  <c r="ER12" i="10"/>
  <c r="ES12" i="10"/>
  <c r="ET12" i="10"/>
  <c r="EU12" i="10"/>
  <c r="ER14" i="10"/>
  <c r="ES14" i="10"/>
  <c r="EU14" i="10"/>
  <c r="EV14" i="10"/>
  <c r="EV12" i="10"/>
  <c r="EP6" i="10"/>
  <c r="EQ6" i="10"/>
  <c r="ER6" i="10"/>
  <c r="ES6" i="10"/>
  <c r="ET6" i="10"/>
  <c r="EU6" i="10"/>
  <c r="EP7" i="10"/>
  <c r="EQ7" i="10"/>
  <c r="ER7" i="10"/>
  <c r="ES7" i="10"/>
  <c r="ET7" i="10"/>
  <c r="EU7" i="10"/>
  <c r="EP8" i="10"/>
  <c r="EQ8" i="10"/>
  <c r="ER8" i="10"/>
  <c r="ES8" i="10"/>
  <c r="ET8" i="10"/>
  <c r="EU8" i="10"/>
  <c r="EV7" i="10"/>
  <c r="EV8" i="10"/>
  <c r="EV6" i="10"/>
  <c r="EV5" i="10"/>
  <c r="EV11" i="10"/>
  <c r="EU5" i="10"/>
  <c r="EU23" i="10"/>
  <c r="ET5" i="10"/>
  <c r="ET17" i="10"/>
  <c r="ET11" i="10"/>
  <c r="E30" i="10"/>
  <c r="H30" i="10"/>
  <c r="I30" i="10"/>
  <c r="J30" i="10"/>
  <c r="M30" i="10"/>
  <c r="N30" i="10"/>
  <c r="P30" i="10"/>
  <c r="R30" i="10"/>
  <c r="T30" i="10"/>
  <c r="U30" i="10"/>
  <c r="X30" i="10"/>
  <c r="Y30" i="10"/>
  <c r="Z30" i="10"/>
  <c r="AC30" i="10"/>
  <c r="AD30" i="10"/>
  <c r="AF30" i="10"/>
  <c r="AH30" i="10"/>
  <c r="AJ30" i="10"/>
  <c r="AK30" i="10"/>
  <c r="AN30" i="10"/>
  <c r="AO30" i="10"/>
  <c r="AP30" i="10"/>
  <c r="AS30" i="10"/>
  <c r="AT30" i="10"/>
  <c r="AV30" i="10"/>
  <c r="AX30" i="10"/>
  <c r="AZ30" i="10"/>
  <c r="BA30" i="10"/>
  <c r="BD30" i="10"/>
  <c r="BF30" i="10"/>
  <c r="BG30" i="10"/>
  <c r="BJ30" i="10"/>
  <c r="BK30" i="10"/>
  <c r="BM30" i="10"/>
  <c r="BO30" i="10"/>
  <c r="BQ30" i="10"/>
  <c r="BR30" i="10"/>
  <c r="BU30" i="10"/>
  <c r="BV30" i="10"/>
  <c r="BW30" i="10"/>
  <c r="BZ30" i="10"/>
  <c r="CA30" i="10"/>
  <c r="CD30" i="10"/>
  <c r="CF30" i="10"/>
  <c r="CH30" i="10"/>
  <c r="CI30" i="10"/>
  <c r="CL30" i="10"/>
  <c r="CM30" i="10"/>
  <c r="CN30" i="10"/>
  <c r="CQ30" i="10"/>
  <c r="CR30" i="10"/>
  <c r="CT30" i="10"/>
  <c r="CV30" i="10"/>
  <c r="CX30" i="10"/>
  <c r="CY30" i="10"/>
  <c r="DB30" i="10"/>
  <c r="DC30" i="10"/>
  <c r="DE30" i="10"/>
  <c r="DH30" i="10"/>
  <c r="DI30" i="10"/>
  <c r="DK30" i="10"/>
  <c r="DM30" i="10"/>
  <c r="DO30" i="10"/>
  <c r="DP30" i="10"/>
  <c r="DS30" i="10"/>
  <c r="DT30" i="10"/>
  <c r="DU30" i="10"/>
  <c r="DX30" i="10"/>
  <c r="DY30" i="10"/>
  <c r="DZ30" i="10"/>
  <c r="EB30" i="10"/>
  <c r="ED30" i="10"/>
  <c r="EE30" i="10"/>
  <c r="EG30" i="10"/>
  <c r="EH30" i="10"/>
  <c r="EI30" i="10"/>
  <c r="EK30" i="10"/>
  <c r="EL30" i="10"/>
  <c r="EM30" i="10"/>
  <c r="EO30" i="10"/>
  <c r="AC31" i="10"/>
  <c r="AD31" i="10"/>
  <c r="BQ31" i="10"/>
  <c r="BU31" i="10"/>
  <c r="DB31" i="10"/>
  <c r="DI31" i="10"/>
  <c r="EO31" i="10"/>
  <c r="F32" i="10"/>
  <c r="X32" i="10"/>
  <c r="AH32" i="10"/>
  <c r="AJ32" i="10"/>
  <c r="AU32" i="10"/>
  <c r="BG32" i="10"/>
  <c r="BK32" i="10"/>
  <c r="BW32" i="10"/>
  <c r="CH32" i="10"/>
  <c r="CL32" i="10"/>
  <c r="CV32" i="10"/>
  <c r="DC32" i="10"/>
  <c r="DE32" i="10"/>
  <c r="DO32" i="10"/>
  <c r="DT32" i="10"/>
  <c r="DX32" i="10"/>
  <c r="EF32" i="10"/>
  <c r="EL32" i="10"/>
  <c r="EN32" i="10"/>
  <c r="EQ5" i="10"/>
  <c r="EQ11" i="10"/>
  <c r="EQ17" i="10"/>
  <c r="EQ23" i="10"/>
  <c r="EQ29" i="10"/>
  <c r="EP5" i="10"/>
  <c r="EP11" i="10"/>
  <c r="EP17" i="10"/>
  <c r="EP23" i="10"/>
  <c r="EP29" i="10"/>
  <c r="EH5" i="10"/>
  <c r="EH11" i="10"/>
  <c r="EH17" i="10"/>
  <c r="EH23" i="10"/>
  <c r="EH29" i="10"/>
  <c r="EI5" i="10"/>
  <c r="EI11" i="10"/>
  <c r="EI17" i="10"/>
  <c r="EI23" i="10"/>
  <c r="EI29" i="10"/>
  <c r="EJ5" i="10"/>
  <c r="EJ11" i="10"/>
  <c r="EJ17" i="10"/>
  <c r="EJ23" i="10"/>
  <c r="EJ29" i="10"/>
  <c r="EK5" i="10"/>
  <c r="EK11" i="10"/>
  <c r="EK17" i="10"/>
  <c r="EK23" i="10"/>
  <c r="EK29" i="10"/>
  <c r="EL5" i="10"/>
  <c r="EL11" i="10"/>
  <c r="EL17" i="10"/>
  <c r="EL23" i="10"/>
  <c r="EL29" i="10"/>
  <c r="EM5" i="10"/>
  <c r="EM11" i="10"/>
  <c r="EM17" i="10"/>
  <c r="EM23" i="10"/>
  <c r="EM29" i="10"/>
  <c r="EN5" i="10"/>
  <c r="EN11" i="10"/>
  <c r="EN17" i="10"/>
  <c r="EN23" i="10"/>
  <c r="EN29" i="10"/>
  <c r="EO5" i="10"/>
  <c r="EO11" i="10"/>
  <c r="EO17" i="10"/>
  <c r="EO23" i="10"/>
  <c r="EO29" i="10"/>
  <c r="EJ24" i="10"/>
  <c r="EK24" i="10"/>
  <c r="EN24" i="10"/>
  <c r="EO24" i="10"/>
  <c r="EH26" i="10"/>
  <c r="EI26" i="10"/>
  <c r="EJ26" i="10"/>
  <c r="EK26" i="10"/>
  <c r="EL26" i="10"/>
  <c r="EM26" i="10"/>
  <c r="EN26" i="10"/>
  <c r="EO26" i="10"/>
  <c r="EM18" i="10"/>
  <c r="EO19" i="10"/>
  <c r="EI20" i="10"/>
  <c r="EJ20" i="10"/>
  <c r="EL20" i="10"/>
  <c r="EN20" i="10"/>
  <c r="EH12" i="10"/>
  <c r="EI12" i="10"/>
  <c r="EJ12" i="10"/>
  <c r="EK12" i="10"/>
  <c r="EL12" i="10"/>
  <c r="EM12" i="10"/>
  <c r="EN12" i="10"/>
  <c r="EO12" i="10"/>
  <c r="EO13" i="10"/>
  <c r="EK14" i="10"/>
  <c r="EK6" i="10"/>
  <c r="EI7" i="10"/>
  <c r="EO7" i="10"/>
  <c r="EL8" i="10"/>
  <c r="EG5" i="10"/>
  <c r="EG11" i="10"/>
  <c r="EG17" i="10"/>
  <c r="EG23" i="10"/>
  <c r="EG29" i="10"/>
  <c r="EF5" i="10"/>
  <c r="EF11" i="10"/>
  <c r="EF17" i="10"/>
  <c r="EF23" i="10"/>
  <c r="EF29" i="10"/>
  <c r="EE5" i="10"/>
  <c r="EE11" i="10"/>
  <c r="EE17" i="10"/>
  <c r="EE23" i="10"/>
  <c r="EE29" i="10"/>
  <c r="ED5" i="10"/>
  <c r="ED11" i="10"/>
  <c r="ED17" i="10"/>
  <c r="ED23" i="10"/>
  <c r="ED29" i="10"/>
  <c r="EC5" i="10"/>
  <c r="EC11" i="10"/>
  <c r="EC17" i="10"/>
  <c r="EC23" i="10"/>
  <c r="EC29" i="10"/>
  <c r="EB5" i="10"/>
  <c r="EB11" i="10"/>
  <c r="EB17" i="10"/>
  <c r="EB23" i="10"/>
  <c r="EB29" i="10"/>
  <c r="EA5" i="10"/>
  <c r="EA11" i="10"/>
  <c r="EA17" i="10"/>
  <c r="EA23" i="10"/>
  <c r="EA29" i="10"/>
  <c r="DZ5" i="10"/>
  <c r="DZ11" i="10"/>
  <c r="DZ17" i="10"/>
  <c r="DZ23" i="10"/>
  <c r="DZ29" i="10"/>
  <c r="EE6" i="10"/>
  <c r="EF6" i="10"/>
  <c r="EB7" i="10"/>
  <c r="EG7" i="10"/>
  <c r="EB8" i="10"/>
  <c r="DZ12" i="10"/>
  <c r="EA12" i="10"/>
  <c r="EB12" i="10"/>
  <c r="EC12" i="10"/>
  <c r="ED12" i="10"/>
  <c r="EE12" i="10"/>
  <c r="EF12" i="10"/>
  <c r="DZ13" i="10"/>
  <c r="EB14" i="10"/>
  <c r="EG14" i="10"/>
  <c r="EF19" i="10"/>
  <c r="EA20" i="10"/>
  <c r="EC20" i="10"/>
  <c r="EE20" i="10"/>
  <c r="EF20" i="10"/>
  <c r="DZ24" i="10"/>
  <c r="EB24" i="10"/>
  <c r="EC24" i="10"/>
  <c r="EE24" i="10"/>
  <c r="DZ26" i="10"/>
  <c r="EA26" i="10"/>
  <c r="EB26" i="10"/>
  <c r="EC26" i="10"/>
  <c r="ED26" i="10"/>
  <c r="EE26" i="10"/>
  <c r="EF26" i="10"/>
  <c r="EG26" i="10"/>
  <c r="DT18" i="10"/>
  <c r="DV5" i="10"/>
  <c r="DW5" i="10"/>
  <c r="DX5" i="10"/>
  <c r="DY5" i="10"/>
  <c r="DY6" i="10"/>
  <c r="DV7" i="10"/>
  <c r="DX8" i="10"/>
  <c r="DV12" i="10"/>
  <c r="DW12" i="10"/>
  <c r="DX12" i="10"/>
  <c r="DY12" i="10"/>
  <c r="DX14" i="10"/>
  <c r="DW19" i="10"/>
  <c r="DX20" i="10"/>
  <c r="DY20" i="10"/>
  <c r="DV24" i="10"/>
  <c r="DW24" i="10"/>
  <c r="DY24" i="10"/>
  <c r="DV25" i="10"/>
  <c r="DV26" i="10"/>
  <c r="DW26" i="10"/>
  <c r="DX26" i="10"/>
  <c r="DY26" i="10"/>
  <c r="DM5" i="10"/>
  <c r="DN5" i="10"/>
  <c r="DO5" i="10"/>
  <c r="DP5" i="10"/>
  <c r="DQ5" i="10"/>
  <c r="DR5" i="10"/>
  <c r="DS5" i="10"/>
  <c r="DT5" i="10"/>
  <c r="DU5" i="10"/>
  <c r="DQ6" i="10"/>
  <c r="DN7" i="10"/>
  <c r="DS7" i="10"/>
  <c r="DR8" i="10"/>
  <c r="DM12" i="10"/>
  <c r="DN12" i="10"/>
  <c r="DO12" i="10"/>
  <c r="DP12" i="10"/>
  <c r="DQ12" i="10"/>
  <c r="DR12" i="10"/>
  <c r="DS12" i="10"/>
  <c r="DT12" i="10"/>
  <c r="DU12" i="10"/>
  <c r="DN13" i="10"/>
  <c r="DO14" i="10"/>
  <c r="DT14" i="10"/>
  <c r="DQ18" i="10"/>
  <c r="DS19" i="10"/>
  <c r="DM20" i="10"/>
  <c r="DO20" i="10"/>
  <c r="DR20" i="10"/>
  <c r="DS20" i="10"/>
  <c r="DT20" i="10"/>
  <c r="DN24" i="10"/>
  <c r="DO24" i="10"/>
  <c r="DP24" i="10"/>
  <c r="DR24" i="10"/>
  <c r="DS24" i="10"/>
  <c r="DT24" i="10"/>
  <c r="DM26" i="10"/>
  <c r="DN26" i="10"/>
  <c r="DO26" i="10"/>
  <c r="DP26" i="10"/>
  <c r="DQ26" i="10"/>
  <c r="DR26" i="10"/>
  <c r="DS26" i="10"/>
  <c r="DT26" i="10"/>
  <c r="DU26" i="10"/>
  <c r="E24" i="10"/>
  <c r="G24" i="10"/>
  <c r="H24" i="10"/>
  <c r="I24" i="10"/>
  <c r="K24" i="10"/>
  <c r="L24" i="10"/>
  <c r="M24" i="10"/>
  <c r="O24" i="10"/>
  <c r="P24" i="10"/>
  <c r="T24" i="10"/>
  <c r="V24" i="10"/>
  <c r="X24" i="10"/>
  <c r="Y24" i="10"/>
  <c r="AA24" i="10"/>
  <c r="AB24" i="10"/>
  <c r="AC24" i="10"/>
  <c r="AE24" i="10"/>
  <c r="AF24" i="10"/>
  <c r="AG24" i="10"/>
  <c r="AI24" i="10"/>
  <c r="AJ24" i="10"/>
  <c r="AK24" i="10"/>
  <c r="AM24" i="10"/>
  <c r="AN24" i="10"/>
  <c r="AO24" i="10"/>
  <c r="AQ24" i="10"/>
  <c r="AR24" i="10"/>
  <c r="AS24" i="10"/>
  <c r="AU24" i="10"/>
  <c r="AV24" i="10"/>
  <c r="AW24" i="10"/>
  <c r="AY24" i="10"/>
  <c r="AZ24" i="10"/>
  <c r="BA24" i="10"/>
  <c r="BC24" i="10"/>
  <c r="BD24" i="10"/>
  <c r="BG24" i="10"/>
  <c r="BI24" i="10"/>
  <c r="BJ24" i="10"/>
  <c r="BK24" i="10"/>
  <c r="BM24" i="10"/>
  <c r="BN24" i="10"/>
  <c r="BO24" i="10"/>
  <c r="BQ24" i="10"/>
  <c r="BR24" i="10"/>
  <c r="BS24" i="10"/>
  <c r="BU24" i="10"/>
  <c r="BV24" i="10"/>
  <c r="BW24" i="10"/>
  <c r="BY24" i="10"/>
  <c r="BZ24" i="10"/>
  <c r="CA24" i="10"/>
  <c r="CE24" i="10"/>
  <c r="CF24" i="10"/>
  <c r="CG24" i="10"/>
  <c r="CI24" i="10"/>
  <c r="CJ24" i="10"/>
  <c r="CK24" i="10"/>
  <c r="CM24" i="10"/>
  <c r="CN24" i="10"/>
  <c r="CO24" i="10"/>
  <c r="CQ24" i="10"/>
  <c r="CR24" i="10"/>
  <c r="CS24" i="10"/>
  <c r="CV24" i="10"/>
  <c r="CW24" i="10"/>
  <c r="CX24" i="10"/>
  <c r="CZ24" i="10"/>
  <c r="DA24" i="10"/>
  <c r="DB24" i="10"/>
  <c r="DE24" i="10"/>
  <c r="DF24" i="10"/>
  <c r="DG24" i="10"/>
  <c r="DI24" i="10"/>
  <c r="DJ24" i="10"/>
  <c r="DK24" i="10"/>
  <c r="AC25" i="10"/>
  <c r="BF25" i="10"/>
  <c r="DB25" i="10"/>
  <c r="I18" i="10"/>
  <c r="T18" i="10"/>
  <c r="AJ18" i="10"/>
  <c r="AP18" i="10"/>
  <c r="AX18" i="10"/>
  <c r="BF18" i="10"/>
  <c r="BG18" i="10"/>
  <c r="BM18" i="10"/>
  <c r="BS18" i="10"/>
  <c r="BW18" i="10"/>
  <c r="CC18" i="10"/>
  <c r="CJ18" i="10"/>
  <c r="CK18" i="10"/>
  <c r="CQ18" i="10"/>
  <c r="CY18" i="10"/>
  <c r="CZ18" i="10"/>
  <c r="DF18" i="10"/>
  <c r="F19" i="10"/>
  <c r="J19" i="10"/>
  <c r="N19" i="10"/>
  <c r="V19" i="10"/>
  <c r="AA19" i="10"/>
  <c r="AE19" i="10"/>
  <c r="AJ19" i="10"/>
  <c r="AN19" i="10"/>
  <c r="AR19" i="10"/>
  <c r="AW19" i="10"/>
  <c r="AY19" i="10"/>
  <c r="BA19" i="10"/>
  <c r="BC19" i="10"/>
  <c r="BF19" i="10"/>
  <c r="BH19" i="10"/>
  <c r="BJ19" i="10"/>
  <c r="BL19" i="10"/>
  <c r="BN19" i="10"/>
  <c r="BP19" i="10"/>
  <c r="BR19" i="10"/>
  <c r="BT19" i="10"/>
  <c r="BV19" i="10"/>
  <c r="BX19" i="10"/>
  <c r="BZ19" i="10"/>
  <c r="CB19" i="10"/>
  <c r="CE19" i="10"/>
  <c r="CG19" i="10"/>
  <c r="CI19" i="10"/>
  <c r="CK19" i="10"/>
  <c r="CM19" i="10"/>
  <c r="CO19" i="10"/>
  <c r="CQ19" i="10"/>
  <c r="CS19" i="10"/>
  <c r="CU19" i="10"/>
  <c r="CW19" i="10"/>
  <c r="CY19" i="10"/>
  <c r="DA19" i="10"/>
  <c r="DC19" i="10"/>
  <c r="DF19" i="10"/>
  <c r="DH19" i="10"/>
  <c r="DJ19" i="10"/>
  <c r="DL19" i="10"/>
  <c r="F20" i="10"/>
  <c r="I20" i="10"/>
  <c r="J20" i="10"/>
  <c r="M20" i="10"/>
  <c r="N20" i="10"/>
  <c r="O20" i="10"/>
  <c r="V20" i="10"/>
  <c r="W20" i="10"/>
  <c r="Z20" i="10"/>
  <c r="AB20" i="10"/>
  <c r="AD20" i="10"/>
  <c r="AE20" i="10"/>
  <c r="AH20" i="10"/>
  <c r="AI20" i="10"/>
  <c r="AJ20" i="10"/>
  <c r="AM20" i="10"/>
  <c r="AN20" i="10"/>
  <c r="AP20" i="10"/>
  <c r="AR20" i="10"/>
  <c r="AT20" i="10"/>
  <c r="AU20" i="10"/>
  <c r="AX20" i="10"/>
  <c r="AY20" i="10"/>
  <c r="AZ20" i="10"/>
  <c r="BC20" i="10"/>
  <c r="BD20" i="10"/>
  <c r="BG20" i="10"/>
  <c r="BI20" i="10"/>
  <c r="BK20" i="10"/>
  <c r="BL20" i="10"/>
  <c r="BO20" i="10"/>
  <c r="BP20" i="10"/>
  <c r="BQ20" i="10"/>
  <c r="BT20" i="10"/>
  <c r="BU20" i="10"/>
  <c r="BW20" i="10"/>
  <c r="BY20" i="10"/>
  <c r="CA20" i="10"/>
  <c r="CB20" i="10"/>
  <c r="CE20" i="10"/>
  <c r="CF20" i="10"/>
  <c r="CG20" i="10"/>
  <c r="CJ20" i="10"/>
  <c r="CK20" i="10"/>
  <c r="CM20" i="10"/>
  <c r="CO20" i="10"/>
  <c r="CQ20" i="10"/>
  <c r="CR20" i="10"/>
  <c r="CU20" i="10"/>
  <c r="CV20" i="10"/>
  <c r="CW20" i="10"/>
  <c r="CZ20" i="10"/>
  <c r="DA20" i="10"/>
  <c r="DC20" i="10"/>
  <c r="DF20" i="10"/>
  <c r="DH20" i="10"/>
  <c r="DI20" i="10"/>
  <c r="DL20" i="10"/>
  <c r="E12" i="10"/>
  <c r="F12" i="10"/>
  <c r="G12" i="10"/>
  <c r="H12" i="10"/>
  <c r="I12" i="10"/>
  <c r="J12" i="10"/>
  <c r="K12" i="10"/>
  <c r="L12" i="10"/>
  <c r="M12" i="10"/>
  <c r="N12" i="10"/>
  <c r="O12" i="10"/>
  <c r="T12" i="10"/>
  <c r="U12" i="10"/>
  <c r="V12" i="10"/>
  <c r="W12" i="10"/>
  <c r="X12" i="10"/>
  <c r="Y12" i="10"/>
  <c r="Z12" i="10"/>
  <c r="AA12" i="10"/>
  <c r="AB12" i="10"/>
  <c r="AC12" i="10"/>
  <c r="AD12" i="10"/>
  <c r="AE12" i="10"/>
  <c r="AF12" i="10"/>
  <c r="AG12" i="10"/>
  <c r="AI12" i="10"/>
  <c r="AJ12" i="10"/>
  <c r="AK12" i="10"/>
  <c r="AL12" i="10"/>
  <c r="AM12" i="10"/>
  <c r="AN12" i="10"/>
  <c r="AO12" i="10"/>
  <c r="AP12" i="10"/>
  <c r="AQ12" i="10"/>
  <c r="AR12" i="10"/>
  <c r="AS12" i="10"/>
  <c r="AT12" i="10"/>
  <c r="AU12" i="10"/>
  <c r="AV12" i="10"/>
  <c r="AW12" i="10"/>
  <c r="AX12" i="10"/>
  <c r="AY12" i="10"/>
  <c r="AZ12" i="10"/>
  <c r="BA12" i="10"/>
  <c r="BB12" i="10"/>
  <c r="BC12" i="10"/>
  <c r="BF12" i="10"/>
  <c r="BG12" i="10"/>
  <c r="BH12" i="10"/>
  <c r="BI12" i="10"/>
  <c r="BJ12" i="10"/>
  <c r="BK12" i="10"/>
  <c r="BL12" i="10"/>
  <c r="BM12" i="10"/>
  <c r="BN12" i="10"/>
  <c r="BO12" i="10"/>
  <c r="BP12" i="10"/>
  <c r="BQ12" i="10"/>
  <c r="BR12" i="10"/>
  <c r="BS12" i="10"/>
  <c r="BT12" i="10"/>
  <c r="BU12" i="10"/>
  <c r="BV12" i="10"/>
  <c r="BW12" i="10"/>
  <c r="BX12" i="10"/>
  <c r="BY12" i="10"/>
  <c r="BZ12" i="10"/>
  <c r="CA12" i="10"/>
  <c r="CC12" i="10"/>
  <c r="CD12" i="10"/>
  <c r="CE12" i="10"/>
  <c r="CF12" i="10"/>
  <c r="CG12" i="10"/>
  <c r="CH12" i="10"/>
  <c r="CI12" i="10"/>
  <c r="CJ12" i="10"/>
  <c r="CK12" i="10"/>
  <c r="CL12" i="10"/>
  <c r="CM12" i="10"/>
  <c r="CN12" i="10"/>
  <c r="CO12" i="10"/>
  <c r="CP12" i="10"/>
  <c r="CQ12" i="10"/>
  <c r="CR12" i="10"/>
  <c r="CS12" i="10"/>
  <c r="CT12" i="10"/>
  <c r="CU12" i="10"/>
  <c r="CV12" i="10"/>
  <c r="CW12" i="10"/>
  <c r="CX12" i="10"/>
  <c r="CY12" i="10"/>
  <c r="CZ12" i="10"/>
  <c r="DA12" i="10"/>
  <c r="DB12" i="10"/>
  <c r="DC12" i="10"/>
  <c r="DE12" i="10"/>
  <c r="DF12" i="10"/>
  <c r="DG12" i="10"/>
  <c r="DH12" i="10"/>
  <c r="DI12" i="10"/>
  <c r="DJ12" i="10"/>
  <c r="DL12" i="10"/>
  <c r="J13" i="10"/>
  <c r="X13" i="10"/>
  <c r="AA13" i="10"/>
  <c r="AJ13" i="10"/>
  <c r="AK13" i="10"/>
  <c r="BH13" i="10"/>
  <c r="BL13" i="10"/>
  <c r="BT13" i="10"/>
  <c r="BW13" i="10"/>
  <c r="CE13" i="10"/>
  <c r="CF13" i="10"/>
  <c r="CN13" i="10"/>
  <c r="CR13" i="10"/>
  <c r="CZ13" i="10"/>
  <c r="DC13" i="10"/>
  <c r="DL13" i="10"/>
  <c r="E14" i="10"/>
  <c r="H14" i="10"/>
  <c r="I14" i="10"/>
  <c r="K14" i="10"/>
  <c r="M14" i="10"/>
  <c r="O14" i="10"/>
  <c r="T14" i="10"/>
  <c r="X14" i="10"/>
  <c r="Y14" i="10"/>
  <c r="Z14" i="10"/>
  <c r="AC14" i="10"/>
  <c r="AD14" i="10"/>
  <c r="AF14" i="10"/>
  <c r="AI14" i="10"/>
  <c r="AK14" i="10"/>
  <c r="AM14" i="10"/>
  <c r="AP14" i="10"/>
  <c r="AQ14" i="10"/>
  <c r="AR14" i="10"/>
  <c r="BF14" i="10"/>
  <c r="BG14" i="10"/>
  <c r="BI14" i="10"/>
  <c r="BK14" i="10"/>
  <c r="BM14" i="10"/>
  <c r="BN14" i="10"/>
  <c r="BQ14" i="10"/>
  <c r="BR14" i="10"/>
  <c r="BS14" i="10"/>
  <c r="BV14" i="10"/>
  <c r="BW14" i="10"/>
  <c r="BY14" i="10"/>
  <c r="CC14" i="10"/>
  <c r="CF14" i="10"/>
  <c r="CG14" i="10"/>
  <c r="CJ14" i="10"/>
  <c r="CK14" i="10"/>
  <c r="CL14" i="10"/>
  <c r="CO14" i="10"/>
  <c r="CP14" i="10"/>
  <c r="CR14" i="10"/>
  <c r="CT14" i="10"/>
  <c r="CV14" i="10"/>
  <c r="CW14" i="10"/>
  <c r="CZ14" i="10"/>
  <c r="DA14" i="10"/>
  <c r="DB14" i="10"/>
  <c r="DF14" i="10"/>
  <c r="DG14" i="10"/>
  <c r="DI14" i="10"/>
  <c r="DK14" i="10"/>
  <c r="E6" i="10"/>
  <c r="F6" i="10"/>
  <c r="J6" i="10"/>
  <c r="K6" i="10"/>
  <c r="P6" i="10"/>
  <c r="U6" i="10"/>
  <c r="Y6" i="10"/>
  <c r="Z6" i="10"/>
  <c r="AD6" i="10"/>
  <c r="AE6" i="10"/>
  <c r="AI6" i="10"/>
  <c r="AK6" i="10"/>
  <c r="AO6" i="10"/>
  <c r="AP6" i="10"/>
  <c r="AT6" i="10"/>
  <c r="AU6" i="10"/>
  <c r="AY6" i="10"/>
  <c r="BA6" i="10"/>
  <c r="BE6" i="10"/>
  <c r="BG6" i="10"/>
  <c r="BK6" i="10"/>
  <c r="BL6" i="10"/>
  <c r="BP6" i="10"/>
  <c r="BR6" i="10"/>
  <c r="BV6" i="10"/>
  <c r="BW6" i="10"/>
  <c r="CA6" i="10"/>
  <c r="CB6" i="10"/>
  <c r="CF6" i="10"/>
  <c r="CH6" i="10"/>
  <c r="CL6" i="10"/>
  <c r="CM6" i="10"/>
  <c r="CQ6" i="10"/>
  <c r="CR6" i="10"/>
  <c r="CV6" i="10"/>
  <c r="CX6" i="10"/>
  <c r="DB6" i="10"/>
  <c r="DC6" i="10"/>
  <c r="DH6" i="10"/>
  <c r="DI6" i="10"/>
  <c r="CU5" i="10"/>
  <c r="CV5" i="10"/>
  <c r="CW5" i="10"/>
  <c r="CX5" i="10"/>
  <c r="CY5" i="10"/>
  <c r="CZ5" i="10"/>
  <c r="DA5" i="10"/>
  <c r="DB5" i="10"/>
  <c r="DC5" i="10"/>
  <c r="DD5" i="10"/>
  <c r="DE5" i="10"/>
  <c r="DF5" i="10"/>
  <c r="DG5" i="10"/>
  <c r="DH5" i="10"/>
  <c r="DI5" i="10"/>
  <c r="DJ5" i="10"/>
  <c r="DK5" i="10"/>
  <c r="DL5" i="10"/>
  <c r="CW7" i="10"/>
  <c r="CX7" i="10"/>
  <c r="DA7" i="10"/>
  <c r="DB7" i="10"/>
  <c r="DF7" i="10"/>
  <c r="DG7" i="10"/>
  <c r="DJ7" i="10"/>
  <c r="DK7" i="10"/>
  <c r="CV8" i="10"/>
  <c r="CW8" i="10"/>
  <c r="CX8" i="10"/>
  <c r="CZ8" i="10"/>
  <c r="DA8" i="10"/>
  <c r="DB8" i="10"/>
  <c r="DE8" i="10"/>
  <c r="DF8" i="10"/>
  <c r="DG8" i="10"/>
  <c r="DI8" i="10"/>
  <c r="DJ8" i="10"/>
  <c r="DK8" i="10"/>
  <c r="CU26" i="10"/>
  <c r="CV26" i="10"/>
  <c r="CW26" i="10"/>
  <c r="CX26" i="10"/>
  <c r="CY26" i="10"/>
  <c r="CZ26" i="10"/>
  <c r="DA26" i="10"/>
  <c r="DB26" i="10"/>
  <c r="DC26" i="10"/>
  <c r="DE26" i="10"/>
  <c r="DF26" i="10"/>
  <c r="DG26" i="10"/>
  <c r="DH26" i="10"/>
  <c r="DI26" i="10"/>
  <c r="DJ26" i="10"/>
  <c r="DK26" i="10"/>
  <c r="DL26" i="10"/>
  <c r="CS5" i="10"/>
  <c r="CT5" i="10"/>
  <c r="CT7" i="10"/>
  <c r="CS8" i="10"/>
  <c r="CT8" i="10"/>
  <c r="CS26" i="10"/>
  <c r="CT26" i="10"/>
  <c r="CQ5" i="10"/>
  <c r="CR5" i="10"/>
  <c r="CR7" i="10"/>
  <c r="CR8" i="10"/>
  <c r="CQ26" i="10"/>
  <c r="CR26" i="10"/>
  <c r="CP5" i="10"/>
  <c r="CP8" i="10"/>
  <c r="CP26" i="10"/>
  <c r="CL5" i="10"/>
  <c r="CM5" i="10"/>
  <c r="CN5" i="10"/>
  <c r="CO5" i="10"/>
  <c r="CL7" i="10"/>
  <c r="CO7" i="10"/>
  <c r="CL8" i="10"/>
  <c r="CM8" i="10"/>
  <c r="CN8" i="10"/>
  <c r="CL26" i="10"/>
  <c r="CM26" i="10"/>
  <c r="CN26" i="10"/>
  <c r="CO26" i="10"/>
  <c r="CH5" i="10"/>
  <c r="CI5" i="10"/>
  <c r="CJ5" i="10"/>
  <c r="CK5" i="10"/>
  <c r="CH7" i="10"/>
  <c r="CK7" i="10"/>
  <c r="CH8" i="10"/>
  <c r="CJ8" i="10"/>
  <c r="CK8" i="10"/>
  <c r="CH26" i="10"/>
  <c r="CI26" i="10"/>
  <c r="CJ26" i="10"/>
  <c r="CK26" i="10"/>
  <c r="CG5" i="10"/>
  <c r="CG26" i="10"/>
  <c r="CF26" i="10"/>
  <c r="CE26" i="10"/>
  <c r="CD26" i="10"/>
  <c r="CB26" i="10"/>
  <c r="CE5" i="10"/>
  <c r="CF5" i="10"/>
  <c r="CD5" i="10"/>
  <c r="Q5" i="10"/>
  <c r="R5" i="10"/>
  <c r="S5" i="10"/>
  <c r="T5" i="10"/>
  <c r="U5" i="10"/>
  <c r="V5" i="10"/>
  <c r="W5" i="10"/>
  <c r="X5" i="10"/>
  <c r="Y5" i="10"/>
  <c r="Z5" i="10"/>
  <c r="AA5" i="10"/>
  <c r="AB5" i="10"/>
  <c r="AC5" i="10"/>
  <c r="AD5" i="10"/>
  <c r="AE5" i="10"/>
  <c r="AF5" i="10"/>
  <c r="AG5" i="10"/>
  <c r="AH5" i="10"/>
  <c r="AI5" i="10"/>
  <c r="AJ5" i="10"/>
  <c r="AK5" i="10"/>
  <c r="AL5" i="10"/>
  <c r="AM5" i="10"/>
  <c r="AN5" i="10"/>
  <c r="AO5" i="10"/>
  <c r="AP5" i="10"/>
  <c r="AQ5" i="10"/>
  <c r="AR5" i="10"/>
  <c r="AS5" i="10"/>
  <c r="AT5" i="10"/>
  <c r="AU5" i="10"/>
  <c r="AV5" i="10"/>
  <c r="AW5" i="10"/>
  <c r="AX5" i="10"/>
  <c r="AY5" i="10"/>
  <c r="AZ5" i="10"/>
  <c r="BA5" i="10"/>
  <c r="BB5" i="10"/>
  <c r="BC5" i="10"/>
  <c r="BD5" i="10"/>
  <c r="BE5" i="10"/>
  <c r="BF5" i="10"/>
  <c r="BG5" i="10"/>
  <c r="BH5" i="10"/>
  <c r="BI5" i="10"/>
  <c r="BJ5" i="10"/>
  <c r="BK5" i="10"/>
  <c r="BL5" i="10"/>
  <c r="BM5" i="10"/>
  <c r="BN5" i="10"/>
  <c r="BO5" i="10"/>
  <c r="BP5" i="10"/>
  <c r="BQ5" i="10"/>
  <c r="BR5" i="10"/>
  <c r="BS5" i="10"/>
  <c r="BT5" i="10"/>
  <c r="BU5" i="10"/>
  <c r="BV5" i="10"/>
  <c r="BW5" i="10"/>
  <c r="BX5" i="10"/>
  <c r="BY5" i="10"/>
  <c r="BZ5" i="10"/>
  <c r="CA5" i="10"/>
  <c r="CB5" i="10"/>
  <c r="CE7" i="10"/>
  <c r="CF7" i="10"/>
  <c r="CE8" i="10"/>
  <c r="CD7" i="10"/>
  <c r="CD8" i="10"/>
  <c r="CC5" i="10"/>
  <c r="G5" i="10"/>
  <c r="H5" i="10"/>
  <c r="I5" i="10"/>
  <c r="J5" i="10"/>
  <c r="K5" i="10"/>
  <c r="L5" i="10"/>
  <c r="M5" i="10"/>
  <c r="N5" i="10"/>
  <c r="O5" i="10"/>
  <c r="P5" i="10"/>
  <c r="F5" i="10"/>
  <c r="E5" i="10"/>
  <c r="K26" i="10"/>
  <c r="L26" i="10"/>
  <c r="M26" i="10"/>
  <c r="N26" i="10"/>
  <c r="O26" i="10"/>
  <c r="P26" i="10"/>
  <c r="Q26" i="10"/>
  <c r="R26" i="10"/>
  <c r="S26" i="10"/>
  <c r="T26" i="10"/>
  <c r="U26" i="10"/>
  <c r="V26" i="10"/>
  <c r="W26" i="10"/>
  <c r="X26" i="10"/>
  <c r="Y26" i="10"/>
  <c r="Z26" i="10"/>
  <c r="AA26" i="10"/>
  <c r="AB26" i="10"/>
  <c r="AC26" i="10"/>
  <c r="AD26" i="10"/>
  <c r="AE26" i="10"/>
  <c r="AF26" i="10"/>
  <c r="AG26" i="10"/>
  <c r="AH26" i="10"/>
  <c r="AI26" i="10"/>
  <c r="AJ26" i="10"/>
  <c r="AK26" i="10"/>
  <c r="AL26" i="10"/>
  <c r="AM26" i="10"/>
  <c r="AN26" i="10"/>
  <c r="AO26" i="10"/>
  <c r="AP26" i="10"/>
  <c r="AQ26" i="10"/>
  <c r="AR26" i="10"/>
  <c r="AS26" i="10"/>
  <c r="AT26" i="10"/>
  <c r="AU26" i="10"/>
  <c r="AV26" i="10"/>
  <c r="AW26" i="10"/>
  <c r="AX26" i="10"/>
  <c r="AY26" i="10"/>
  <c r="AZ26" i="10"/>
  <c r="BA26" i="10"/>
  <c r="BB26" i="10"/>
  <c r="BC26" i="10"/>
  <c r="BD26" i="10"/>
  <c r="BF26" i="10"/>
  <c r="BG26" i="10"/>
  <c r="BH26" i="10"/>
  <c r="BI26" i="10"/>
  <c r="BJ26" i="10"/>
  <c r="BK26" i="10"/>
  <c r="BL26" i="10"/>
  <c r="BM26" i="10"/>
  <c r="BN26" i="10"/>
  <c r="BO26" i="10"/>
  <c r="BP26" i="10"/>
  <c r="BQ26" i="10"/>
  <c r="BR26" i="10"/>
  <c r="BS26" i="10"/>
  <c r="BT26" i="10"/>
  <c r="BU26" i="10"/>
  <c r="BV26" i="10"/>
  <c r="BW26" i="10"/>
  <c r="BX26" i="10"/>
  <c r="BY26" i="10"/>
  <c r="BZ26" i="10"/>
  <c r="CA26" i="10"/>
  <c r="G26" i="10"/>
  <c r="H26" i="10"/>
  <c r="I26" i="10"/>
  <c r="J26" i="10"/>
  <c r="F26" i="10"/>
  <c r="E26" i="10"/>
  <c r="F7" i="10"/>
  <c r="F8" i="10"/>
  <c r="I7" i="10"/>
  <c r="H7" i="10"/>
  <c r="J8" i="10"/>
  <c r="I8" i="10"/>
  <c r="G8" i="10"/>
  <c r="CA7" i="10"/>
  <c r="BZ7" i="10"/>
  <c r="BW7" i="10"/>
  <c r="BV7" i="10"/>
  <c r="BS7" i="10"/>
  <c r="BR7" i="10"/>
  <c r="BO7" i="10"/>
  <c r="BN7" i="10"/>
  <c r="BK7" i="10"/>
  <c r="BJ7" i="10"/>
  <c r="BG7" i="10"/>
  <c r="BF7" i="10"/>
  <c r="BB7" i="10"/>
  <c r="BA7" i="10"/>
  <c r="AX7" i="10"/>
  <c r="AW7" i="10"/>
  <c r="AT7" i="10"/>
  <c r="AS7" i="10"/>
  <c r="AP7" i="10"/>
  <c r="AO7" i="10"/>
  <c r="AL7" i="10"/>
  <c r="AK7" i="10"/>
  <c r="AH7" i="10"/>
  <c r="AG7" i="10"/>
  <c r="AD7" i="10"/>
  <c r="AC7" i="10"/>
  <c r="Z7" i="10"/>
  <c r="Y7" i="10"/>
  <c r="V7" i="10"/>
  <c r="U7" i="10"/>
  <c r="N7" i="10"/>
  <c r="M7" i="10"/>
  <c r="CB8" i="10"/>
  <c r="CA8" i="10"/>
  <c r="BY8" i="10"/>
  <c r="BX8" i="10"/>
  <c r="BW8" i="10"/>
  <c r="BU8" i="10"/>
  <c r="BT8" i="10"/>
  <c r="BS8" i="10"/>
  <c r="BQ8" i="10"/>
  <c r="BP8" i="10"/>
  <c r="BO8" i="10"/>
  <c r="BM8" i="10"/>
  <c r="BL8" i="10"/>
  <c r="BK8" i="10"/>
  <c r="BI8" i="10"/>
  <c r="BH8" i="10"/>
  <c r="BG8" i="10"/>
  <c r="BD8" i="10"/>
  <c r="BC8" i="10"/>
  <c r="BB8" i="10"/>
  <c r="AZ8" i="10"/>
  <c r="AY8" i="10"/>
  <c r="AX8" i="10"/>
  <c r="AV8" i="10"/>
  <c r="AU8" i="10"/>
  <c r="AT8" i="10"/>
  <c r="AR8" i="10"/>
  <c r="AQ8" i="10"/>
  <c r="AP8" i="10"/>
  <c r="AN8" i="10"/>
  <c r="AM8" i="10"/>
  <c r="AL8" i="10"/>
  <c r="AJ8" i="10"/>
  <c r="AI8" i="10"/>
  <c r="AH8" i="10"/>
  <c r="AF8" i="10"/>
  <c r="AE8" i="10"/>
  <c r="AD8" i="10"/>
  <c r="AB8" i="10"/>
  <c r="AA8" i="10"/>
  <c r="Z8" i="10"/>
  <c r="X8" i="10"/>
  <c r="V8" i="10"/>
  <c r="U8" i="10"/>
  <c r="S8" i="10"/>
  <c r="R8" i="10"/>
  <c r="Q8" i="10"/>
  <c r="O8" i="10"/>
  <c r="N8" i="10"/>
  <c r="M8" i="10"/>
  <c r="K8" i="10"/>
  <c r="R7" i="10"/>
  <c r="Q7" i="10"/>
  <c r="CC8" i="10"/>
  <c r="E8" i="10"/>
  <c r="CC9" i="1"/>
  <c r="D9" i="1"/>
  <c r="D14" i="1"/>
  <c r="D19" i="1"/>
  <c r="D24" i="1"/>
  <c r="CB14" i="1"/>
  <c r="CB9" i="1"/>
  <c r="E19" i="1"/>
  <c r="F19" i="1"/>
  <c r="G19" i="1"/>
  <c r="H19" i="1"/>
  <c r="I19" i="1"/>
  <c r="J19" i="1"/>
  <c r="K19" i="1"/>
  <c r="L19" i="1"/>
  <c r="M19" i="1"/>
  <c r="N19" i="1"/>
  <c r="O19" i="1"/>
  <c r="P19" i="1"/>
  <c r="Q19" i="1"/>
  <c r="R19" i="1"/>
  <c r="S19" i="1"/>
  <c r="T19" i="1"/>
  <c r="U19" i="1"/>
  <c r="V19" i="1"/>
  <c r="W19" i="1"/>
  <c r="X19" i="1"/>
  <c r="Y19" i="1"/>
  <c r="Z19" i="1"/>
  <c r="AA19" i="1"/>
  <c r="AB19" i="1"/>
  <c r="AC19" i="1"/>
  <c r="AD19" i="1"/>
  <c r="AE19" i="1"/>
  <c r="AF19" i="1"/>
  <c r="AG19" i="1"/>
  <c r="AH19" i="1"/>
  <c r="AI19" i="1"/>
  <c r="AJ19" i="1"/>
  <c r="AK19" i="1"/>
  <c r="AL19" i="1"/>
  <c r="AM19" i="1"/>
  <c r="AN19" i="1"/>
  <c r="AO19" i="1"/>
  <c r="AP19" i="1"/>
  <c r="AQ19" i="1"/>
  <c r="AR19" i="1"/>
  <c r="AS19" i="1"/>
  <c r="AT19" i="1"/>
  <c r="AU19" i="1"/>
  <c r="AV19" i="1"/>
  <c r="AW19" i="1"/>
  <c r="AX19" i="1"/>
  <c r="AY19" i="1"/>
  <c r="AZ19" i="1"/>
  <c r="BA19" i="1"/>
  <c r="BB19" i="1"/>
  <c r="BC19" i="1"/>
  <c r="BD19" i="1"/>
  <c r="BE19" i="1"/>
  <c r="BF19" i="1"/>
  <c r="BG19" i="1"/>
  <c r="BH19" i="1"/>
  <c r="BI19" i="1"/>
  <c r="BJ19" i="1"/>
  <c r="BK19" i="1"/>
  <c r="BL19" i="1"/>
  <c r="BM19" i="1"/>
  <c r="BN19" i="1"/>
  <c r="BO19" i="1"/>
  <c r="BP19" i="1"/>
  <c r="BQ19" i="1"/>
  <c r="BR19" i="1"/>
  <c r="BS19" i="1"/>
  <c r="BT19" i="1"/>
  <c r="BU19" i="1"/>
  <c r="BV19" i="1"/>
  <c r="BW19" i="1"/>
  <c r="BX19" i="1"/>
  <c r="BY19" i="1"/>
  <c r="BZ19" i="1"/>
  <c r="CA19" i="1"/>
  <c r="E14" i="1"/>
  <c r="F14" i="1"/>
  <c r="G14" i="1"/>
  <c r="H14" i="1"/>
  <c r="I14" i="1"/>
  <c r="J14" i="1"/>
  <c r="K14" i="1"/>
  <c r="L14" i="1"/>
  <c r="M14" i="1"/>
  <c r="N14" i="1"/>
  <c r="O14" i="1"/>
  <c r="P14" i="1"/>
  <c r="Q14" i="1"/>
  <c r="R14" i="1"/>
  <c r="S14" i="1"/>
  <c r="T14" i="1"/>
  <c r="U14" i="1"/>
  <c r="V14" i="1"/>
  <c r="W14" i="1"/>
  <c r="X14" i="1"/>
  <c r="Y14" i="1"/>
  <c r="Z14" i="1"/>
  <c r="AA14" i="1"/>
  <c r="AB14" i="1"/>
  <c r="AC14" i="1"/>
  <c r="AD14" i="1"/>
  <c r="AE14" i="1"/>
  <c r="AF14" i="1"/>
  <c r="AG14" i="1"/>
  <c r="AH14" i="1"/>
  <c r="AI14" i="1"/>
  <c r="AJ14" i="1"/>
  <c r="AK14" i="1"/>
  <c r="AL14" i="1"/>
  <c r="AM14" i="1"/>
  <c r="AN14" i="1"/>
  <c r="AO14" i="1"/>
  <c r="AP14" i="1"/>
  <c r="AQ14" i="1"/>
  <c r="AR14" i="1"/>
  <c r="AS14" i="1"/>
  <c r="AT14" i="1"/>
  <c r="AU14" i="1"/>
  <c r="AV14" i="1"/>
  <c r="AW14" i="1"/>
  <c r="AX14" i="1"/>
  <c r="AY14" i="1"/>
  <c r="AZ14" i="1"/>
  <c r="BA14" i="1"/>
  <c r="BB14" i="1"/>
  <c r="BC14" i="1"/>
  <c r="BD14" i="1"/>
  <c r="BE14" i="1"/>
  <c r="BF14" i="1"/>
  <c r="BG14" i="1"/>
  <c r="BH14" i="1"/>
  <c r="BI14" i="1"/>
  <c r="BJ14" i="1"/>
  <c r="BK14" i="1"/>
  <c r="BL14" i="1"/>
  <c r="BM14" i="1"/>
  <c r="BN14" i="1"/>
  <c r="BO14" i="1"/>
  <c r="BP14" i="1"/>
  <c r="BQ14" i="1"/>
  <c r="BR14" i="1"/>
  <c r="BS14" i="1"/>
  <c r="BT14" i="1"/>
  <c r="BU14" i="1"/>
  <c r="BV14" i="1"/>
  <c r="BW14" i="1"/>
  <c r="BX14" i="1"/>
  <c r="BY14" i="1"/>
  <c r="BZ14" i="1"/>
  <c r="CA14" i="1"/>
  <c r="E9" i="1"/>
  <c r="F9" i="1"/>
  <c r="G9" i="1"/>
  <c r="H9" i="1"/>
  <c r="I9" i="1"/>
  <c r="J9" i="1"/>
  <c r="K9" i="1"/>
  <c r="L9" i="1"/>
  <c r="M9" i="1"/>
  <c r="N9" i="1"/>
  <c r="O9" i="1"/>
  <c r="P9" i="1"/>
  <c r="Q9" i="1"/>
  <c r="R9" i="1"/>
  <c r="S9" i="1"/>
  <c r="T9" i="1"/>
  <c r="U9" i="1"/>
  <c r="V9" i="1"/>
  <c r="W9" i="1"/>
  <c r="X9" i="1"/>
  <c r="Y9" i="1"/>
  <c r="Z9" i="1"/>
  <c r="AA9" i="1"/>
  <c r="AB9" i="1"/>
  <c r="AC9" i="1"/>
  <c r="AD9" i="1"/>
  <c r="AE9" i="1"/>
  <c r="AF9" i="1"/>
  <c r="AG9" i="1"/>
  <c r="AH9" i="1"/>
  <c r="AI9" i="1"/>
  <c r="AJ9" i="1"/>
  <c r="AK9" i="1"/>
  <c r="AL9" i="1"/>
  <c r="AM9" i="1"/>
  <c r="AN9" i="1"/>
  <c r="AO9" i="1"/>
  <c r="AP9" i="1"/>
  <c r="AQ9" i="1"/>
  <c r="AR9" i="1"/>
  <c r="AS9" i="1"/>
  <c r="AT9" i="1"/>
  <c r="AU9" i="1"/>
  <c r="AV9" i="1"/>
  <c r="AW9" i="1"/>
  <c r="AX9" i="1"/>
  <c r="AY9" i="1"/>
  <c r="AZ9" i="1"/>
  <c r="BA9" i="1"/>
  <c r="BB9" i="1"/>
  <c r="BC9" i="1"/>
  <c r="BD9" i="1"/>
  <c r="BE9" i="1"/>
  <c r="BF9" i="1"/>
  <c r="BG9" i="1"/>
  <c r="BH9" i="1"/>
  <c r="BI9" i="1"/>
  <c r="BJ9" i="1"/>
  <c r="BK9" i="1"/>
  <c r="BL9" i="1"/>
  <c r="BM9" i="1"/>
  <c r="BN9" i="1"/>
  <c r="BO9" i="1"/>
  <c r="BP9" i="1"/>
  <c r="BQ9" i="1"/>
  <c r="BR9" i="1"/>
  <c r="BS9" i="1"/>
  <c r="BT9" i="1"/>
  <c r="BU9" i="1"/>
  <c r="BV9" i="1"/>
  <c r="BW9" i="1"/>
  <c r="BX9" i="1"/>
  <c r="BY9" i="1"/>
  <c r="BZ9" i="1"/>
  <c r="CA9" i="1"/>
  <c r="F24" i="1"/>
  <c r="G24" i="1"/>
  <c r="H24" i="1"/>
  <c r="I24" i="1"/>
  <c r="J24" i="1"/>
  <c r="K24" i="1"/>
  <c r="L24" i="1"/>
  <c r="M24" i="1"/>
  <c r="N24" i="1"/>
  <c r="O24" i="1"/>
  <c r="P24" i="1"/>
  <c r="Q24" i="1"/>
  <c r="R24" i="1"/>
  <c r="S24" i="1"/>
  <c r="T24" i="1"/>
  <c r="U24" i="1"/>
  <c r="V24" i="1"/>
  <c r="W24" i="1"/>
  <c r="X24" i="1"/>
  <c r="Y24" i="1"/>
  <c r="Z24" i="1"/>
  <c r="AA24" i="1"/>
  <c r="AB24" i="1"/>
  <c r="AC24" i="1"/>
  <c r="AD24" i="1"/>
  <c r="AE24" i="1"/>
  <c r="AF24" i="1"/>
  <c r="AG24" i="1"/>
  <c r="AH24" i="1"/>
  <c r="AI24" i="1"/>
  <c r="AJ24" i="1"/>
  <c r="AK24" i="1"/>
  <c r="AL24" i="1"/>
  <c r="AM24" i="1"/>
  <c r="AN24" i="1"/>
  <c r="AO24" i="1"/>
  <c r="AP24" i="1"/>
  <c r="AQ24" i="1"/>
  <c r="AR24" i="1"/>
  <c r="AS24" i="1"/>
  <c r="AT24" i="1"/>
  <c r="AU24" i="1"/>
  <c r="AV24" i="1"/>
  <c r="AW24" i="1"/>
  <c r="AX24" i="1"/>
  <c r="AY24" i="1"/>
  <c r="AZ24" i="1"/>
  <c r="BA24" i="1"/>
  <c r="BB24" i="1"/>
  <c r="BC24" i="1"/>
  <c r="BD24" i="1"/>
  <c r="BE24" i="1"/>
  <c r="BF24" i="1"/>
  <c r="BG24" i="1"/>
  <c r="BH24" i="1"/>
  <c r="BI24" i="1"/>
  <c r="BJ24" i="1"/>
  <c r="BK24" i="1"/>
  <c r="BL24" i="1"/>
  <c r="BM24" i="1"/>
  <c r="BN24" i="1"/>
  <c r="BO24" i="1"/>
  <c r="BP24" i="1"/>
  <c r="BQ24" i="1"/>
  <c r="BR24" i="1"/>
  <c r="BS24" i="1"/>
  <c r="BT24" i="1"/>
  <c r="BU24" i="1"/>
  <c r="BV24" i="1"/>
  <c r="BW24" i="1"/>
  <c r="BX24" i="1"/>
  <c r="BY24" i="1"/>
  <c r="BZ24" i="1"/>
  <c r="CA24" i="1"/>
  <c r="E24" i="1"/>
  <c r="O235" i="20"/>
  <c r="O236" i="20"/>
  <c r="O232" i="20"/>
  <c r="O233" i="20"/>
  <c r="O234" i="20"/>
  <c r="O223" i="20"/>
  <c r="O224" i="20"/>
  <c r="O225" i="20"/>
  <c r="O226" i="20"/>
  <c r="O227" i="20"/>
  <c r="O228" i="20"/>
  <c r="O229" i="20"/>
  <c r="O230" i="20"/>
  <c r="O231" i="20"/>
  <c r="O180" i="20"/>
  <c r="O181" i="20"/>
  <c r="O182" i="20"/>
  <c r="O183" i="20"/>
  <c r="O184" i="20"/>
  <c r="O185" i="20"/>
  <c r="O186" i="20"/>
  <c r="O187" i="20"/>
  <c r="O188" i="20"/>
  <c r="O189" i="20"/>
  <c r="O190" i="20"/>
  <c r="O191" i="20"/>
  <c r="O192" i="20"/>
  <c r="O193" i="20"/>
  <c r="O194" i="20"/>
  <c r="O195" i="20"/>
  <c r="O196" i="20"/>
  <c r="O197" i="20"/>
  <c r="O198" i="20"/>
  <c r="O199" i="20"/>
  <c r="O200" i="20"/>
  <c r="O201" i="20"/>
  <c r="O202" i="20"/>
  <c r="O203" i="20"/>
  <c r="O204" i="20"/>
  <c r="O205" i="20"/>
  <c r="O206" i="20"/>
  <c r="O207" i="20"/>
  <c r="O208" i="20"/>
  <c r="O209" i="20"/>
  <c r="O210" i="20"/>
  <c r="O211" i="20"/>
  <c r="O212" i="20"/>
  <c r="O213" i="20"/>
  <c r="O214" i="20"/>
  <c r="O215" i="20"/>
  <c r="O216" i="20"/>
  <c r="O217" i="20"/>
  <c r="O218" i="20"/>
  <c r="O219" i="20"/>
  <c r="O220" i="20"/>
  <c r="O221" i="20"/>
  <c r="O222" i="20"/>
  <c r="O179" i="20"/>
  <c r="EU24" i="10"/>
  <c r="EU13" i="10"/>
  <c r="FC18" i="10"/>
  <c r="FC20" i="10"/>
  <c r="FD24" i="10"/>
  <c r="FC26" i="10"/>
  <c r="FD30" i="10"/>
  <c r="FB31" i="10"/>
  <c r="FD31" i="10"/>
  <c r="FB18" i="10"/>
  <c r="FC19" i="10"/>
  <c r="FC24" i="10"/>
  <c r="FC30" i="10"/>
  <c r="FE6" i="10"/>
  <c r="FE19" i="10"/>
  <c r="FE30" i="10"/>
  <c r="FB26" i="10"/>
  <c r="FD26" i="10"/>
  <c r="FD18" i="10"/>
  <c r="FB25" i="10"/>
  <c r="EU11" i="10"/>
  <c r="EU17" i="10"/>
  <c r="ET29" i="10"/>
  <c r="EJ7" i="10"/>
  <c r="EN7" i="10"/>
  <c r="DZ7" i="10"/>
  <c r="ED7" i="10"/>
  <c r="DX7" i="10"/>
  <c r="DM7" i="10"/>
  <c r="DQ7" i="10"/>
  <c r="DU7" i="10"/>
  <c r="ER13" i="10"/>
  <c r="EJ13" i="10"/>
  <c r="EN13" i="10"/>
  <c r="DO13" i="10"/>
  <c r="DS13" i="10"/>
  <c r="DR7" i="10"/>
  <c r="EF7" i="10"/>
  <c r="EA7" i="10"/>
  <c r="E7" i="10"/>
  <c r="O7" i="10"/>
  <c r="K7" i="10"/>
  <c r="S7" i="10"/>
  <c r="W7" i="10"/>
  <c r="AA7" i="10"/>
  <c r="AE7" i="10"/>
  <c r="AI7" i="10"/>
  <c r="AM7" i="10"/>
  <c r="AQ7" i="10"/>
  <c r="AU7" i="10"/>
  <c r="AY7" i="10"/>
  <c r="BC7" i="10"/>
  <c r="BH7" i="10"/>
  <c r="BL7" i="10"/>
  <c r="BP7" i="10"/>
  <c r="BT7" i="10"/>
  <c r="BX7" i="10"/>
  <c r="CB7" i="10"/>
  <c r="J7" i="10"/>
  <c r="CJ7" i="10"/>
  <c r="CN7" i="10"/>
  <c r="CQ7" i="10"/>
  <c r="CS7" i="10"/>
  <c r="DI7" i="10"/>
  <c r="DE7" i="10"/>
  <c r="CZ7" i="10"/>
  <c r="CV7" i="10"/>
  <c r="DG13" i="10"/>
  <c r="CX13" i="10"/>
  <c r="CH13" i="10"/>
  <c r="CD13" i="10"/>
  <c r="BN13" i="10"/>
  <c r="BJ13" i="10"/>
  <c r="AD13" i="10"/>
  <c r="U13" i="10"/>
  <c r="DQ13" i="10"/>
  <c r="DP7" i="10"/>
  <c r="DY7" i="10"/>
  <c r="EE7" i="10"/>
  <c r="EL7" i="10"/>
  <c r="EL13" i="10"/>
  <c r="FQ24" i="10"/>
  <c r="FI24" i="10"/>
  <c r="FM24" i="10"/>
  <c r="FE24" i="10"/>
  <c r="ES24" i="10"/>
  <c r="EV24" i="10"/>
  <c r="FN24" i="10"/>
  <c r="FO24" i="10"/>
  <c r="FP24" i="10"/>
  <c r="FJ24" i="10"/>
  <c r="EP24" i="10"/>
  <c r="FK24" i="10"/>
  <c r="EX24" i="10"/>
  <c r="ET24" i="10"/>
  <c r="EH24" i="10"/>
  <c r="EL24" i="10"/>
  <c r="FF24" i="10"/>
  <c r="FL24" i="10"/>
  <c r="EI24" i="10"/>
  <c r="EM24" i="10"/>
  <c r="EA24" i="10"/>
  <c r="EF24" i="10"/>
  <c r="DX24" i="10"/>
  <c r="DM24" i="10"/>
  <c r="DQ24" i="10"/>
  <c r="DU24" i="10"/>
  <c r="F24" i="10"/>
  <c r="J24" i="10"/>
  <c r="N24" i="10"/>
  <c r="U24" i="10"/>
  <c r="Z24" i="10"/>
  <c r="AD24" i="10"/>
  <c r="AH24" i="10"/>
  <c r="AL24" i="10"/>
  <c r="AP24" i="10"/>
  <c r="AT24" i="10"/>
  <c r="AX24" i="10"/>
  <c r="BB24" i="10"/>
  <c r="BH24" i="10"/>
  <c r="BL24" i="10"/>
  <c r="BP24" i="10"/>
  <c r="BT24" i="10"/>
  <c r="BX24" i="10"/>
  <c r="CD24" i="10"/>
  <c r="CH24" i="10"/>
  <c r="CL24" i="10"/>
  <c r="CP24" i="10"/>
  <c r="CU24" i="10"/>
  <c r="CY24" i="10"/>
  <c r="DC24" i="10"/>
  <c r="DH24" i="10"/>
  <c r="DL24" i="10"/>
  <c r="FG24" i="10"/>
  <c r="EM7" i="10"/>
  <c r="EH7" i="10"/>
  <c r="CC7" i="10"/>
  <c r="P7" i="10"/>
  <c r="L7" i="10"/>
  <c r="T7" i="10"/>
  <c r="X7" i="10"/>
  <c r="AB7" i="10"/>
  <c r="AF7" i="10"/>
  <c r="AJ7" i="10"/>
  <c r="AN7" i="10"/>
  <c r="AR7" i="10"/>
  <c r="AV7" i="10"/>
  <c r="AZ7" i="10"/>
  <c r="BD7" i="10"/>
  <c r="BI7" i="10"/>
  <c r="BM7" i="10"/>
  <c r="BQ7" i="10"/>
  <c r="BU7" i="10"/>
  <c r="BY7" i="10"/>
  <c r="G7" i="10"/>
  <c r="CG7" i="10"/>
  <c r="CI7" i="10"/>
  <c r="CM7" i="10"/>
  <c r="CP7" i="10"/>
  <c r="DL7" i="10"/>
  <c r="DH7" i="10"/>
  <c r="DC7" i="10"/>
  <c r="CY7" i="10"/>
  <c r="CU7" i="10"/>
  <c r="DF13" i="10"/>
  <c r="CW13" i="10"/>
  <c r="CG13" i="10"/>
  <c r="CC13" i="10"/>
  <c r="BM13" i="10"/>
  <c r="BI13" i="10"/>
  <c r="AC13" i="10"/>
  <c r="T13" i="10"/>
  <c r="DP13" i="10"/>
  <c r="DT7" i="10"/>
  <c r="DO7" i="10"/>
  <c r="DW7" i="10"/>
  <c r="EG13" i="10"/>
  <c r="EB13" i="10"/>
  <c r="EC7" i="10"/>
  <c r="EK7" i="10"/>
  <c r="EK13" i="10"/>
  <c r="FR6" i="10"/>
  <c r="FD6" i="10"/>
  <c r="FN6" i="10"/>
  <c r="FF6" i="10"/>
  <c r="FO6" i="10"/>
  <c r="EN6" i="10"/>
  <c r="DZ6" i="10"/>
  <c r="DR6" i="10"/>
  <c r="FQ25" i="10"/>
  <c r="ER25" i="10"/>
  <c r="FN25" i="10"/>
  <c r="FL25" i="10"/>
  <c r="FD25" i="10"/>
  <c r="FK25" i="10"/>
  <c r="EY25" i="10"/>
  <c r="EC25" i="10"/>
  <c r="EG25" i="10"/>
  <c r="H25" i="10"/>
  <c r="L25" i="10"/>
  <c r="AF25" i="10"/>
  <c r="AN25" i="10"/>
  <c r="BD25" i="10"/>
  <c r="BI25" i="10"/>
  <c r="FQ31" i="10"/>
  <c r="FI31" i="10"/>
  <c r="EU31" i="10"/>
  <c r="FO31" i="10"/>
  <c r="G31" i="10"/>
  <c r="K31" i="10"/>
  <c r="AA31" i="10"/>
  <c r="AE31" i="10"/>
  <c r="AU31" i="10"/>
  <c r="BC31" i="10"/>
  <c r="BT31" i="10"/>
  <c r="BX31" i="10"/>
  <c r="CK31" i="10"/>
  <c r="CO31" i="10"/>
  <c r="CS31" i="10"/>
  <c r="DF31" i="10"/>
  <c r="DJ31" i="10"/>
  <c r="DR31" i="10"/>
  <c r="DZ31" i="10"/>
  <c r="EH31" i="10"/>
  <c r="EL31" i="10"/>
  <c r="EV31" i="10"/>
  <c r="E31" i="10"/>
  <c r="J31" i="10"/>
  <c r="Z31" i="10"/>
  <c r="AF31" i="10"/>
  <c r="AP31" i="10"/>
  <c r="BA31" i="10"/>
  <c r="BM31" i="10"/>
  <c r="BR31" i="10"/>
  <c r="CI31" i="10"/>
  <c r="CN31" i="10"/>
  <c r="CT31" i="10"/>
  <c r="DK31" i="10"/>
  <c r="DP31" i="10"/>
  <c r="EA31" i="10"/>
  <c r="EK31" i="10"/>
  <c r="EY31" i="10"/>
  <c r="F31" i="10"/>
  <c r="V31" i="10"/>
  <c r="AB31" i="10"/>
  <c r="AG31" i="10"/>
  <c r="AW31" i="10"/>
  <c r="BB31" i="10"/>
  <c r="BN31" i="10"/>
  <c r="BY31" i="10"/>
  <c r="CJ31" i="10"/>
  <c r="CP31" i="10"/>
  <c r="DG31" i="10"/>
  <c r="DL31" i="10"/>
  <c r="DQ31" i="10"/>
  <c r="EG31" i="10"/>
  <c r="EM31" i="10"/>
  <c r="FF31" i="10"/>
  <c r="ED18" i="10"/>
  <c r="DX18" i="10"/>
  <c r="EJ18" i="10"/>
  <c r="EO32" i="10"/>
  <c r="DZ32" i="10"/>
  <c r="DV32" i="10"/>
  <c r="DQ32" i="10"/>
  <c r="DA32" i="10"/>
  <c r="CW32" i="10"/>
  <c r="CO32" i="10"/>
  <c r="CD32" i="10"/>
  <c r="BS32" i="10"/>
  <c r="BM32" i="10"/>
  <c r="AV32" i="10"/>
  <c r="AQ32" i="10"/>
  <c r="AL32" i="10"/>
  <c r="U32" i="10"/>
  <c r="L32" i="10"/>
  <c r="EV32" i="10"/>
  <c r="FM20" i="10"/>
  <c r="EP20" i="10"/>
  <c r="ET20" i="10"/>
  <c r="FN20" i="10"/>
  <c r="FP20" i="10"/>
  <c r="FG20" i="10"/>
  <c r="FD20" i="10"/>
  <c r="ES20" i="10"/>
  <c r="FQ26" i="10"/>
  <c r="FI26" i="10"/>
  <c r="FM26" i="10"/>
  <c r="FE26" i="10"/>
  <c r="FA26" i="10"/>
  <c r="EP26" i="10"/>
  <c r="ET26" i="10"/>
  <c r="FN26" i="10"/>
  <c r="FO26" i="10"/>
  <c r="FP26" i="10"/>
  <c r="FJ26" i="10"/>
  <c r="EY26" i="10"/>
  <c r="EU26" i="10"/>
  <c r="FD32" i="10"/>
  <c r="FG26" i="10"/>
  <c r="FQ18" i="10"/>
  <c r="FM18" i="10"/>
  <c r="EX18" i="10"/>
  <c r="FN18" i="10"/>
  <c r="FO18" i="10"/>
  <c r="FP18" i="10"/>
  <c r="FE18" i="10"/>
  <c r="EZ18" i="10"/>
  <c r="EU18" i="10"/>
  <c r="FI32" i="10"/>
  <c r="FM32" i="10"/>
  <c r="EW32" i="10"/>
  <c r="FN32" i="10"/>
  <c r="FO32" i="10"/>
  <c r="FG32" i="10"/>
  <c r="E32" i="10"/>
  <c r="M32" i="10"/>
  <c r="T32" i="10"/>
  <c r="AG32" i="10"/>
  <c r="AK32" i="10"/>
  <c r="AO32" i="10"/>
  <c r="BA32" i="10"/>
  <c r="BF32" i="10"/>
  <c r="BN32" i="10"/>
  <c r="BV32" i="10"/>
  <c r="CE32" i="10"/>
  <c r="CJ32" i="10"/>
  <c r="FQ30" i="10"/>
  <c r="FI30" i="10"/>
  <c r="FM30" i="10"/>
  <c r="EY30" i="10"/>
  <c r="EV30" i="10"/>
  <c r="G30" i="10"/>
  <c r="K30" i="10"/>
  <c r="O30" i="10"/>
  <c r="S30" i="10"/>
  <c r="W30" i="10"/>
  <c r="AA30" i="10"/>
  <c r="AE30" i="10"/>
  <c r="AI30" i="10"/>
  <c r="AM30" i="10"/>
  <c r="AQ30" i="10"/>
  <c r="AU30" i="10"/>
  <c r="AY30" i="10"/>
  <c r="BC30" i="10"/>
  <c r="BH30" i="10"/>
  <c r="BL30" i="10"/>
  <c r="BP30" i="10"/>
  <c r="BT30" i="10"/>
  <c r="BX30" i="10"/>
  <c r="CB30" i="10"/>
  <c r="CG30" i="10"/>
  <c r="CK30" i="10"/>
  <c r="CO30" i="10"/>
  <c r="CS30" i="10"/>
  <c r="CW30" i="10"/>
  <c r="DA30" i="10"/>
  <c r="DF30" i="10"/>
  <c r="DJ30" i="10"/>
  <c r="DN30" i="10"/>
  <c r="DR30" i="10"/>
  <c r="DV30" i="10"/>
  <c r="FN30" i="10"/>
  <c r="FO30" i="10"/>
  <c r="FP30" i="10"/>
  <c r="FL30" i="10"/>
  <c r="FG30" i="10"/>
  <c r="FP19" i="10"/>
  <c r="FN19" i="10"/>
  <c r="FI19" i="10"/>
  <c r="FX6" i="10"/>
  <c r="FT6" i="10"/>
  <c r="FP6" i="10"/>
  <c r="FV6" i="10"/>
  <c r="FK6" i="10"/>
  <c r="EI6" i="10"/>
  <c r="EO6" i="10"/>
  <c r="EB6" i="10"/>
  <c r="EG6" i="10"/>
  <c r="DW6" i="10"/>
  <c r="DO6" i="10"/>
  <c r="DT6" i="10"/>
  <c r="FU6" i="10"/>
  <c r="EL6" i="10"/>
  <c r="EA6" i="10"/>
  <c r="DS6" i="10"/>
  <c r="H6" i="10"/>
  <c r="L6" i="10"/>
  <c r="T6" i="10"/>
  <c r="X6" i="10"/>
  <c r="AB6" i="10"/>
  <c r="AF6" i="10"/>
  <c r="AJ6" i="10"/>
  <c r="AN6" i="10"/>
  <c r="AR6" i="10"/>
  <c r="AV6" i="10"/>
  <c r="AZ6" i="10"/>
  <c r="BD6" i="10"/>
  <c r="BI6" i="10"/>
  <c r="BM6" i="10"/>
  <c r="BQ6" i="10"/>
  <c r="BU6" i="10"/>
  <c r="BY6" i="10"/>
  <c r="CC6" i="10"/>
  <c r="CG6" i="10"/>
  <c r="CK6" i="10"/>
  <c r="CO6" i="10"/>
  <c r="CS6" i="10"/>
  <c r="CW6" i="10"/>
  <c r="DA6" i="10"/>
  <c r="DF6" i="10"/>
  <c r="DJ6" i="10"/>
  <c r="FC6" i="10"/>
  <c r="FQ6" i="10"/>
  <c r="EZ6" i="10"/>
  <c r="EX6" i="10"/>
  <c r="FA6" i="10"/>
  <c r="ED6" i="10"/>
  <c r="FW6" i="10"/>
  <c r="FJ6" i="10"/>
  <c r="EM6" i="10"/>
  <c r="EC6" i="10"/>
  <c r="DM6" i="10"/>
  <c r="DU6" i="10"/>
  <c r="F13" i="10"/>
  <c r="N13" i="10"/>
  <c r="EF13" i="10"/>
  <c r="DW13" i="10"/>
  <c r="DT13" i="10"/>
  <c r="G13" i="10"/>
  <c r="V13" i="10"/>
  <c r="AE13" i="10"/>
  <c r="AN13" i="10"/>
  <c r="BK13" i="10"/>
  <c r="BS13" i="10"/>
  <c r="CA13" i="10"/>
  <c r="CI13" i="10"/>
  <c r="CQ13" i="10"/>
  <c r="CY13" i="10"/>
  <c r="DH13" i="10"/>
  <c r="ET13" i="10"/>
  <c r="EE13" i="10"/>
  <c r="DR13" i="10"/>
  <c r="DB13" i="10"/>
  <c r="CL13" i="10"/>
  <c r="BV13" i="10"/>
  <c r="AQ13" i="10"/>
  <c r="Z13" i="10"/>
  <c r="E13" i="10"/>
  <c r="EC13" i="10"/>
  <c r="EM13" i="10"/>
  <c r="DA13" i="10"/>
  <c r="CK13" i="10"/>
  <c r="BU13" i="10"/>
  <c r="AP13" i="10"/>
  <c r="Y13" i="10"/>
  <c r="DU13" i="10"/>
  <c r="DY13" i="10"/>
  <c r="EQ13" i="10"/>
  <c r="FT25" i="10"/>
  <c r="FW25" i="10"/>
  <c r="FU25" i="10"/>
  <c r="FS25" i="10"/>
  <c r="FR25" i="10"/>
  <c r="FA25" i="10"/>
  <c r="EL25" i="10"/>
  <c r="DZ25" i="10"/>
  <c r="EE25" i="10"/>
  <c r="DW25" i="10"/>
  <c r="DN25" i="10"/>
  <c r="DS25" i="10"/>
  <c r="F25" i="10"/>
  <c r="K25" i="10"/>
  <c r="T25" i="10"/>
  <c r="Z25" i="10"/>
  <c r="AE25" i="10"/>
  <c r="AK25" i="10"/>
  <c r="AP25" i="10"/>
  <c r="AU25" i="10"/>
  <c r="BA25" i="10"/>
  <c r="BG25" i="10"/>
  <c r="BL25" i="10"/>
  <c r="BR25" i="10"/>
  <c r="BW25" i="10"/>
  <c r="CA25" i="10"/>
  <c r="CF25" i="10"/>
  <c r="CJ25" i="10"/>
  <c r="CN25" i="10"/>
  <c r="CR25" i="10"/>
  <c r="CV25" i="10"/>
  <c r="CZ25" i="10"/>
  <c r="DE25" i="10"/>
  <c r="DI25" i="10"/>
  <c r="EH25" i="10"/>
  <c r="EF25" i="10"/>
  <c r="DQ25" i="10"/>
  <c r="E25" i="10"/>
  <c r="M25" i="10"/>
  <c r="V25" i="10"/>
  <c r="AD25" i="10"/>
  <c r="AL25" i="10"/>
  <c r="AS25" i="10"/>
  <c r="AY25" i="10"/>
  <c r="BH25" i="10"/>
  <c r="BO25" i="10"/>
  <c r="BV25" i="10"/>
  <c r="CB25" i="10"/>
  <c r="CH25" i="10"/>
  <c r="CM25" i="10"/>
  <c r="CS25" i="10"/>
  <c r="CX25" i="10"/>
  <c r="DC25" i="10"/>
  <c r="DJ25" i="10"/>
  <c r="EX25" i="10"/>
  <c r="FP25" i="10"/>
  <c r="EZ25" i="10"/>
  <c r="FF25" i="10"/>
  <c r="EN25" i="10"/>
  <c r="DP25" i="10"/>
  <c r="P25" i="10"/>
  <c r="AJ25" i="10"/>
  <c r="AZ25" i="10"/>
  <c r="BQ25" i="10"/>
  <c r="FJ25" i="10"/>
  <c r="EK25" i="10"/>
  <c r="EA25" i="10"/>
  <c r="DR25" i="10"/>
  <c r="G25" i="10"/>
  <c r="N25" i="10"/>
  <c r="Y25" i="10"/>
  <c r="AG25" i="10"/>
  <c r="AM25" i="10"/>
  <c r="AT25" i="10"/>
  <c r="BB25" i="10"/>
  <c r="BJ25" i="10"/>
  <c r="BP25" i="10"/>
  <c r="BX25" i="10"/>
  <c r="CD25" i="10"/>
  <c r="CI25" i="10"/>
  <c r="CO25" i="10"/>
  <c r="CT25" i="10"/>
  <c r="CY25" i="10"/>
  <c r="FV31" i="10"/>
  <c r="FL31" i="10"/>
  <c r="M31" i="10"/>
  <c r="X31" i="10"/>
  <c r="AH31" i="10"/>
  <c r="AS31" i="10"/>
  <c r="BD31" i="10"/>
  <c r="BO31" i="10"/>
  <c r="BZ31" i="10"/>
  <c r="CL31" i="10"/>
  <c r="CV31" i="10"/>
  <c r="DH31" i="10"/>
  <c r="DS31" i="10"/>
  <c r="EC31" i="10"/>
  <c r="EN31" i="10"/>
  <c r="FW31" i="10"/>
  <c r="FR31" i="10"/>
  <c r="FS31" i="10"/>
  <c r="H31" i="10"/>
  <c r="T31" i="10"/>
  <c r="AJ31" i="10"/>
  <c r="AX31" i="10"/>
  <c r="BK31" i="10"/>
  <c r="CA31" i="10"/>
  <c r="CQ31" i="10"/>
  <c r="DC31" i="10"/>
  <c r="DT31" i="10"/>
  <c r="EI31" i="10"/>
  <c r="FU31" i="10"/>
  <c r="FK31" i="10"/>
  <c r="R31" i="10"/>
  <c r="AN31" i="10"/>
  <c r="BF31" i="10"/>
  <c r="BV31" i="10"/>
  <c r="CR31" i="10"/>
  <c r="DM31" i="10"/>
  <c r="EE31" i="10"/>
  <c r="FM31" i="10"/>
  <c r="FN31" i="10"/>
  <c r="FA31" i="10"/>
  <c r="S31" i="10"/>
  <c r="AI31" i="10"/>
  <c r="AY31" i="10"/>
  <c r="BP31" i="10"/>
  <c r="CG31" i="10"/>
  <c r="CW31" i="10"/>
  <c r="DN31" i="10"/>
  <c r="ED31" i="10"/>
  <c r="EW31" i="10"/>
  <c r="P31" i="10"/>
  <c r="AK31" i="10"/>
  <c r="BG31" i="10"/>
  <c r="CD31" i="10"/>
  <c r="CY31" i="10"/>
  <c r="DU31" i="10"/>
  <c r="FH31" i="10"/>
  <c r="Q31" i="10"/>
  <c r="AL31" i="10"/>
  <c r="BI31" i="10"/>
  <c r="CE31" i="10"/>
  <c r="CZ31" i="10"/>
  <c r="DW31" i="10"/>
  <c r="FT31" i="10"/>
  <c r="Y31" i="10"/>
  <c r="AO31" i="10"/>
  <c r="BJ31" i="10"/>
  <c r="CF31" i="10"/>
  <c r="CX31" i="10"/>
  <c r="DO31" i="10"/>
  <c r="EJ31" i="10"/>
  <c r="FH25" i="10"/>
  <c r="FV25" i="10"/>
  <c r="BL31" i="10"/>
  <c r="AQ31" i="10"/>
  <c r="W31" i="10"/>
  <c r="FJ31" i="10"/>
  <c r="EX31" i="10"/>
  <c r="BU25" i="10"/>
  <c r="AV25" i="10"/>
  <c r="AB25" i="10"/>
  <c r="DT25" i="10"/>
  <c r="EI25" i="10"/>
  <c r="EU25" i="10"/>
  <c r="FG25" i="10"/>
  <c r="FM25" i="10"/>
  <c r="DN6" i="10"/>
  <c r="EJ6" i="10"/>
  <c r="FL6" i="10"/>
  <c r="FM6" i="10"/>
  <c r="H13" i="10"/>
  <c r="AH13" i="10"/>
  <c r="BQ13" i="10"/>
  <c r="CO13" i="10"/>
  <c r="DJ13" i="10"/>
  <c r="ED13" i="10"/>
  <c r="I13" i="10"/>
  <c r="AI13" i="10"/>
  <c r="BR13" i="10"/>
  <c r="CP13" i="10"/>
  <c r="DK13" i="10"/>
  <c r="DV13" i="10"/>
  <c r="DX13" i="10"/>
  <c r="ES13" i="10"/>
  <c r="FC25" i="10"/>
  <c r="FB6" i="10"/>
  <c r="DG6" i="10"/>
  <c r="CZ6" i="10"/>
  <c r="CU6" i="10"/>
  <c r="CP6" i="10"/>
  <c r="CJ6" i="10"/>
  <c r="CE6" i="10"/>
  <c r="BZ6" i="10"/>
  <c r="BT6" i="10"/>
  <c r="BO6" i="10"/>
  <c r="BJ6" i="10"/>
  <c r="BC6" i="10"/>
  <c r="AX6" i="10"/>
  <c r="AS6" i="10"/>
  <c r="AM6" i="10"/>
  <c r="AH6" i="10"/>
  <c r="AC6" i="10"/>
  <c r="W6" i="10"/>
  <c r="O6" i="10"/>
  <c r="I6" i="10"/>
  <c r="DI13" i="10"/>
  <c r="CV13" i="10"/>
  <c r="CM13" i="10"/>
  <c r="CB13" i="10"/>
  <c r="BP13" i="10"/>
  <c r="AR13" i="10"/>
  <c r="AF13" i="10"/>
  <c r="O13" i="10"/>
  <c r="DG25" i="10"/>
  <c r="CW25" i="10"/>
  <c r="CL25" i="10"/>
  <c r="BZ25" i="10"/>
  <c r="BN25" i="10"/>
  <c r="AX25" i="10"/>
  <c r="AI25" i="10"/>
  <c r="U25" i="10"/>
  <c r="DP6" i="10"/>
  <c r="DV6" i="10"/>
  <c r="EH6" i="10"/>
  <c r="EI13" i="10"/>
  <c r="EO25" i="10"/>
  <c r="DY31" i="10"/>
  <c r="CM31" i="10"/>
  <c r="AZ31" i="10"/>
  <c r="N31" i="10"/>
  <c r="EV25" i="10"/>
  <c r="ET25" i="10"/>
  <c r="ET31" i="10"/>
  <c r="EZ31" i="10"/>
  <c r="EQ14" i="10"/>
  <c r="EP14" i="10"/>
  <c r="EI14" i="10"/>
  <c r="EM14" i="10"/>
  <c r="DZ14" i="10"/>
  <c r="ED14" i="10"/>
  <c r="DV14" i="10"/>
  <c r="DM14" i="10"/>
  <c r="DQ14" i="10"/>
  <c r="DU14" i="10"/>
  <c r="EH14" i="10"/>
  <c r="EN14" i="10"/>
  <c r="EE14" i="10"/>
  <c r="DR14" i="10"/>
  <c r="F14" i="10"/>
  <c r="J14" i="10"/>
  <c r="N14" i="10"/>
  <c r="V14" i="10"/>
  <c r="AA14" i="10"/>
  <c r="AE14" i="10"/>
  <c r="AJ14" i="10"/>
  <c r="AO14" i="10"/>
  <c r="AS14" i="10"/>
  <c r="BH14" i="10"/>
  <c r="BL14" i="10"/>
  <c r="BP14" i="10"/>
  <c r="BT14" i="10"/>
  <c r="BX14" i="10"/>
  <c r="CE14" i="10"/>
  <c r="CI14" i="10"/>
  <c r="CM14" i="10"/>
  <c r="CQ14" i="10"/>
  <c r="CU14" i="10"/>
  <c r="CY14" i="10"/>
  <c r="DC14" i="10"/>
  <c r="DH14" i="10"/>
  <c r="DL14" i="10"/>
  <c r="EJ14" i="10"/>
  <c r="EO14" i="10"/>
  <c r="EA14" i="10"/>
  <c r="EF14" i="10"/>
  <c r="DW14" i="10"/>
  <c r="DN14" i="10"/>
  <c r="DS14" i="10"/>
  <c r="FU32" i="10"/>
  <c r="FJ32" i="10"/>
  <c r="J32" i="10"/>
  <c r="P32" i="10"/>
  <c r="AB32" i="10"/>
  <c r="AI32" i="10"/>
  <c r="AP32" i="10"/>
  <c r="AX32" i="10"/>
  <c r="BD32" i="10"/>
  <c r="BL32" i="10"/>
  <c r="BT32" i="10"/>
  <c r="CA32" i="10"/>
  <c r="CI32" i="10"/>
  <c r="CP32" i="10"/>
  <c r="CU32" i="10"/>
  <c r="CZ32" i="10"/>
  <c r="FS32" i="10"/>
  <c r="FT32" i="10"/>
  <c r="FK32" i="10"/>
  <c r="FW32" i="10"/>
  <c r="EY32" i="10"/>
  <c r="H32" i="10"/>
  <c r="V32" i="10"/>
  <c r="AE32" i="10"/>
  <c r="AN32" i="10"/>
  <c r="AY32" i="10"/>
  <c r="BI32" i="10"/>
  <c r="BQ32" i="10"/>
  <c r="CB32" i="10"/>
  <c r="CM32" i="10"/>
  <c r="CT32" i="10"/>
  <c r="DB32" i="10"/>
  <c r="DH32" i="10"/>
  <c r="DP32" i="10"/>
  <c r="DW32" i="10"/>
  <c r="EB32" i="10"/>
  <c r="EH32" i="10"/>
  <c r="K32" i="10"/>
  <c r="Z32" i="10"/>
  <c r="AM32" i="10"/>
  <c r="AZ32" i="10"/>
  <c r="BO32" i="10"/>
  <c r="BY32" i="10"/>
  <c r="CN32" i="10"/>
  <c r="CX32" i="10"/>
  <c r="DG32" i="10"/>
  <c r="DR32" i="10"/>
  <c r="DY32" i="10"/>
  <c r="EG32" i="10"/>
  <c r="FC32" i="10"/>
  <c r="FE32" i="10"/>
  <c r="FB32" i="10"/>
  <c r="EE32" i="10"/>
  <c r="DJ32" i="10"/>
  <c r="CS32" i="10"/>
  <c r="BX32" i="10"/>
  <c r="BB32" i="10"/>
  <c r="AF32" i="10"/>
  <c r="G32" i="10"/>
  <c r="FQ32" i="10"/>
  <c r="FA32" i="10"/>
  <c r="FP32" i="10"/>
  <c r="I32" i="10"/>
  <c r="AC32" i="10"/>
  <c r="AS32" i="10"/>
  <c r="BJ32" i="10"/>
  <c r="BZ32" i="10"/>
  <c r="FR32" i="10"/>
  <c r="N32" i="10"/>
  <c r="AD32" i="10"/>
  <c r="AR32" i="10"/>
  <c r="BC32" i="10"/>
  <c r="BP32" i="10"/>
  <c r="CF32" i="10"/>
  <c r="CQ32" i="10"/>
  <c r="CY32" i="10"/>
  <c r="DI32" i="10"/>
  <c r="DS32" i="10"/>
  <c r="EA32" i="10"/>
  <c r="EK32" i="10"/>
  <c r="FV32" i="10"/>
  <c r="FH32" i="10"/>
  <c r="BR32" i="10"/>
  <c r="AW32" i="10"/>
  <c r="Y32" i="10"/>
  <c r="FL32" i="10"/>
  <c r="ET32" i="10"/>
  <c r="EZ32" i="10"/>
  <c r="AA32" i="10"/>
  <c r="BH32" i="10"/>
  <c r="CK32" i="10"/>
  <c r="DF32" i="10"/>
  <c r="EJ32" i="10"/>
  <c r="EB31" i="10"/>
  <c r="CU31" i="10"/>
  <c r="BS31" i="10"/>
  <c r="AR31" i="10"/>
  <c r="L31" i="10"/>
  <c r="EF31" i="10"/>
  <c r="DE31" i="10"/>
  <c r="BW31" i="10"/>
  <c r="AV31" i="10"/>
  <c r="U31" i="10"/>
  <c r="FG31" i="10"/>
  <c r="DV31" i="10"/>
  <c r="DA31" i="10"/>
  <c r="CB31" i="10"/>
  <c r="BH31" i="10"/>
  <c r="AM31" i="10"/>
  <c r="O31" i="10"/>
  <c r="FP31" i="10"/>
  <c r="FE31" i="10"/>
  <c r="BM25" i="10"/>
  <c r="AR25" i="10"/>
  <c r="X25" i="10"/>
  <c r="DX25" i="10"/>
  <c r="EQ25" i="10"/>
  <c r="EP25" i="10"/>
  <c r="FO25" i="10"/>
  <c r="FI25" i="10"/>
  <c r="DX6" i="10"/>
  <c r="FH6" i="10"/>
  <c r="FG6" i="10"/>
  <c r="FI6" i="10"/>
  <c r="L13" i="10"/>
  <c r="AL13" i="10"/>
  <c r="BY13" i="10"/>
  <c r="CS13" i="10"/>
  <c r="EH13" i="10"/>
  <c r="M13" i="10"/>
  <c r="AM13" i="10"/>
  <c r="BZ13" i="10"/>
  <c r="CT13" i="10"/>
  <c r="EP13" i="10"/>
  <c r="EA13" i="10"/>
  <c r="EV13" i="10"/>
  <c r="EU29" i="10"/>
  <c r="FC31" i="10"/>
  <c r="FE25" i="10"/>
  <c r="EY6" i="10"/>
  <c r="DL6" i="10"/>
  <c r="DE6" i="10"/>
  <c r="CY6" i="10"/>
  <c r="CT6" i="10"/>
  <c r="CN6" i="10"/>
  <c r="CI6" i="10"/>
  <c r="CD6" i="10"/>
  <c r="BX6" i="10"/>
  <c r="BS6" i="10"/>
  <c r="BN6" i="10"/>
  <c r="BH6" i="10"/>
  <c r="BB6" i="10"/>
  <c r="AW6" i="10"/>
  <c r="AQ6" i="10"/>
  <c r="AL6" i="10"/>
  <c r="AG6" i="10"/>
  <c r="AA6" i="10"/>
  <c r="V6" i="10"/>
  <c r="N6" i="10"/>
  <c r="G6" i="10"/>
  <c r="DJ14" i="10"/>
  <c r="DE14" i="10"/>
  <c r="CX14" i="10"/>
  <c r="CS14" i="10"/>
  <c r="CN14" i="10"/>
  <c r="CH14" i="10"/>
  <c r="BZ14" i="10"/>
  <c r="BU14" i="10"/>
  <c r="BO14" i="10"/>
  <c r="BJ14" i="10"/>
  <c r="AT14" i="10"/>
  <c r="AN14" i="10"/>
  <c r="AH14" i="10"/>
  <c r="AB14" i="10"/>
  <c r="U14" i="10"/>
  <c r="L14" i="10"/>
  <c r="G14" i="10"/>
  <c r="DE13" i="10"/>
  <c r="CU13" i="10"/>
  <c r="CJ13" i="10"/>
  <c r="BX13" i="10"/>
  <c r="BO13" i="10"/>
  <c r="AO13" i="10"/>
  <c r="AB13" i="10"/>
  <c r="K13" i="10"/>
  <c r="DL25" i="10"/>
  <c r="DF25" i="10"/>
  <c r="CU25" i="10"/>
  <c r="CK25" i="10"/>
  <c r="BY25" i="10"/>
  <c r="BK25" i="10"/>
  <c r="AW25" i="10"/>
  <c r="AH25" i="10"/>
  <c r="O25" i="10"/>
  <c r="DU25" i="10"/>
  <c r="DP14" i="10"/>
  <c r="DY14" i="10"/>
  <c r="EC14" i="10"/>
  <c r="EL14" i="10"/>
  <c r="EM25" i="10"/>
  <c r="ED32" i="10"/>
  <c r="DN32" i="10"/>
  <c r="CR32" i="10"/>
  <c r="BU32" i="10"/>
  <c r="AT32" i="10"/>
  <c r="O32" i="10"/>
  <c r="DX31" i="10"/>
  <c r="CH31" i="10"/>
  <c r="AT31" i="10"/>
  <c r="I31" i="10"/>
  <c r="ES25" i="10"/>
  <c r="FF32" i="10"/>
  <c r="EI8" i="10"/>
  <c r="EM8" i="10"/>
  <c r="EA8" i="10"/>
  <c r="EE8" i="10"/>
  <c r="DW8" i="10"/>
  <c r="DM8" i="10"/>
  <c r="DQ8" i="10"/>
  <c r="DU8" i="10"/>
  <c r="FV18" i="10"/>
  <c r="FL18" i="10"/>
  <c r="ET18" i="10"/>
  <c r="EY18" i="10"/>
  <c r="FT18" i="10"/>
  <c r="FR18" i="10"/>
  <c r="FW18" i="10"/>
  <c r="FK18" i="10"/>
  <c r="EW18" i="10"/>
  <c r="EI18" i="10"/>
  <c r="EO18" i="10"/>
  <c r="DW18" i="10"/>
  <c r="EE18" i="10"/>
  <c r="DP18" i="10"/>
  <c r="E18" i="10"/>
  <c r="J18" i="10"/>
  <c r="N18" i="10"/>
  <c r="V18" i="10"/>
  <c r="AA18" i="10"/>
  <c r="AE18" i="10"/>
  <c r="AI18" i="10"/>
  <c r="AM18" i="10"/>
  <c r="AQ18" i="10"/>
  <c r="AV18" i="10"/>
  <c r="AZ18" i="10"/>
  <c r="BD18" i="10"/>
  <c r="BH18" i="10"/>
  <c r="BL18" i="10"/>
  <c r="BP18" i="10"/>
  <c r="BT18" i="10"/>
  <c r="BY18" i="10"/>
  <c r="CD18" i="10"/>
  <c r="CH18" i="10"/>
  <c r="CL18" i="10"/>
  <c r="CP18" i="10"/>
  <c r="CT18" i="10"/>
  <c r="CX18" i="10"/>
  <c r="DB18" i="10"/>
  <c r="DG18" i="10"/>
  <c r="FU20" i="10"/>
  <c r="FH20" i="10"/>
  <c r="FA20" i="10"/>
  <c r="EU20" i="10"/>
  <c r="FW20" i="10"/>
  <c r="FT20" i="10"/>
  <c r="EV20" i="10"/>
  <c r="EK20" i="10"/>
  <c r="EO20" i="10"/>
  <c r="DZ20" i="10"/>
  <c r="ED20" i="10"/>
  <c r="DV20" i="10"/>
  <c r="DQ20" i="10"/>
  <c r="DU20" i="10"/>
  <c r="H20" i="10"/>
  <c r="L20" i="10"/>
  <c r="T20" i="10"/>
  <c r="Y20" i="10"/>
  <c r="AC20" i="10"/>
  <c r="AG20" i="10"/>
  <c r="AK20" i="10"/>
  <c r="AO20" i="10"/>
  <c r="AS20" i="10"/>
  <c r="AW20" i="10"/>
  <c r="BA20" i="10"/>
  <c r="BF20" i="10"/>
  <c r="BJ20" i="10"/>
  <c r="BN20" i="10"/>
  <c r="BR20" i="10"/>
  <c r="BV20" i="10"/>
  <c r="BZ20" i="10"/>
  <c r="CD20" i="10"/>
  <c r="CH20" i="10"/>
  <c r="CL20" i="10"/>
  <c r="CP20" i="10"/>
  <c r="CT20" i="10"/>
  <c r="CX20" i="10"/>
  <c r="DB20" i="10"/>
  <c r="DG20" i="10"/>
  <c r="DK20" i="10"/>
  <c r="FV20" i="10"/>
  <c r="FF18" i="10"/>
  <c r="FA18" i="10"/>
  <c r="EZ20" i="10"/>
  <c r="FO20" i="10"/>
  <c r="EY20" i="10"/>
  <c r="EN18" i="10"/>
  <c r="FB20" i="10"/>
  <c r="FE20" i="10"/>
  <c r="W8" i="10"/>
  <c r="L8" i="10"/>
  <c r="P8" i="10"/>
  <c r="T8" i="10"/>
  <c r="Y8" i="10"/>
  <c r="AC8" i="10"/>
  <c r="AG8" i="10"/>
  <c r="AK8" i="10"/>
  <c r="AO8" i="10"/>
  <c r="AS8" i="10"/>
  <c r="AW8" i="10"/>
  <c r="BA8" i="10"/>
  <c r="BF8" i="10"/>
  <c r="BJ8" i="10"/>
  <c r="BN8" i="10"/>
  <c r="BR8" i="10"/>
  <c r="BV8" i="10"/>
  <c r="BZ8" i="10"/>
  <c r="H8" i="10"/>
  <c r="CF8" i="10"/>
  <c r="CG8" i="10"/>
  <c r="CI8" i="10"/>
  <c r="CO8" i="10"/>
  <c r="CQ8" i="10"/>
  <c r="DL8" i="10"/>
  <c r="DH8" i="10"/>
  <c r="DC8" i="10"/>
  <c r="CY8" i="10"/>
  <c r="CU8" i="10"/>
  <c r="DJ20" i="10"/>
  <c r="DE20" i="10"/>
  <c r="CY20" i="10"/>
  <c r="CS20" i="10"/>
  <c r="CN20" i="10"/>
  <c r="CI20" i="10"/>
  <c r="CC20" i="10"/>
  <c r="BX20" i="10"/>
  <c r="BS20" i="10"/>
  <c r="BM20" i="10"/>
  <c r="BH20" i="10"/>
  <c r="BB20" i="10"/>
  <c r="AV20" i="10"/>
  <c r="AQ20" i="10"/>
  <c r="AL20" i="10"/>
  <c r="AF20" i="10"/>
  <c r="AA20" i="10"/>
  <c r="U20" i="10"/>
  <c r="K20" i="10"/>
  <c r="E20" i="10"/>
  <c r="DI18" i="10"/>
  <c r="DC18" i="10"/>
  <c r="CW18" i="10"/>
  <c r="CR18" i="10"/>
  <c r="CM18" i="10"/>
  <c r="CG18" i="10"/>
  <c r="CA18" i="10"/>
  <c r="BV18" i="10"/>
  <c r="BO18" i="10"/>
  <c r="BJ18" i="10"/>
  <c r="BE18" i="10"/>
  <c r="AY18" i="10"/>
  <c r="AS18" i="10"/>
  <c r="AN18" i="10"/>
  <c r="AH18" i="10"/>
  <c r="AC18" i="10"/>
  <c r="W18" i="10"/>
  <c r="M18" i="10"/>
  <c r="H18" i="10"/>
  <c r="DP20" i="10"/>
  <c r="DS18" i="10"/>
  <c r="DN18" i="10"/>
  <c r="DS8" i="10"/>
  <c r="DN8" i="10"/>
  <c r="DW20" i="10"/>
  <c r="EG20" i="10"/>
  <c r="EB20" i="10"/>
  <c r="EC8" i="10"/>
  <c r="DZ18" i="10"/>
  <c r="EN8" i="10"/>
  <c r="EH8" i="10"/>
  <c r="EM20" i="10"/>
  <c r="EH20" i="10"/>
  <c r="EH18" i="10"/>
  <c r="EX20" i="10"/>
  <c r="FR20" i="10"/>
  <c r="FH24" i="10"/>
  <c r="FH30" i="10"/>
  <c r="FU24" i="10"/>
  <c r="FV19" i="10"/>
  <c r="FV30" i="10"/>
  <c r="FW26" i="10"/>
  <c r="FW30" i="10"/>
  <c r="EN30" i="10"/>
  <c r="EJ30" i="10"/>
  <c r="EF30" i="10"/>
  <c r="EA30" i="10"/>
  <c r="DW30" i="10"/>
  <c r="DQ30" i="10"/>
  <c r="DL30" i="10"/>
  <c r="DG30" i="10"/>
  <c r="CZ30" i="10"/>
  <c r="CU30" i="10"/>
  <c r="CP30" i="10"/>
  <c r="CJ30" i="10"/>
  <c r="CE30" i="10"/>
  <c r="BY30" i="10"/>
  <c r="BS30" i="10"/>
  <c r="BN30" i="10"/>
  <c r="BI30" i="10"/>
  <c r="BB30" i="10"/>
  <c r="AW30" i="10"/>
  <c r="AR30" i="10"/>
  <c r="AL30" i="10"/>
  <c r="AG30" i="10"/>
  <c r="AB30" i="10"/>
  <c r="V30" i="10"/>
  <c r="Q30" i="10"/>
  <c r="L30" i="10"/>
  <c r="F30" i="10"/>
  <c r="FA30" i="10"/>
  <c r="EW30" i="10"/>
  <c r="FL26" i="10"/>
  <c r="FK30" i="10"/>
  <c r="FR19" i="10"/>
  <c r="FR30" i="10"/>
  <c r="FS24" i="10"/>
  <c r="ET23" i="10"/>
  <c r="U1" i="36"/>
  <c r="EV23" i="10"/>
  <c r="EV29" i="10"/>
  <c r="EV17" i="10"/>
  <c r="FJ19" i="10"/>
  <c r="FM19" i="10"/>
  <c r="FB19" i="10"/>
  <c r="DK19" i="10"/>
  <c r="DG19" i="10"/>
  <c r="DB19" i="10"/>
  <c r="CX19" i="10"/>
  <c r="CT19" i="10"/>
  <c r="CP19" i="10"/>
  <c r="CL19" i="10"/>
  <c r="CH19" i="10"/>
  <c r="CC19" i="10"/>
  <c r="BY19" i="10"/>
  <c r="BU19" i="10"/>
  <c r="BQ19" i="10"/>
  <c r="BM19" i="10"/>
  <c r="BI19" i="10"/>
  <c r="BD19" i="10"/>
  <c r="AZ19" i="10"/>
  <c r="AS19" i="10"/>
  <c r="AK19" i="10"/>
  <c r="AB19" i="10"/>
  <c r="O19" i="10"/>
  <c r="G19" i="10"/>
  <c r="FA19" i="10"/>
  <c r="EK8" i="10"/>
  <c r="DZ8" i="10"/>
  <c r="EG8" i="10"/>
  <c r="DV8" i="10"/>
  <c r="DP8" i="10"/>
  <c r="EO8" i="10"/>
  <c r="ED8" i="10"/>
  <c r="DY8" i="10"/>
  <c r="DT8" i="10"/>
  <c r="EJ8" i="10"/>
  <c r="EF8" i="10"/>
  <c r="DO8" i="10"/>
  <c r="FS18" i="10"/>
  <c r="FY18" i="10"/>
  <c r="EL18" i="10"/>
  <c r="DY18" i="10"/>
  <c r="DO18" i="10"/>
  <c r="G18" i="10"/>
  <c r="O18" i="10"/>
  <c r="Z18" i="10"/>
  <c r="AG18" i="10"/>
  <c r="AO18" i="10"/>
  <c r="AW18" i="10"/>
  <c r="BC18" i="10"/>
  <c r="BK18" i="10"/>
  <c r="BR18" i="10"/>
  <c r="BZ18" i="10"/>
  <c r="CI18" i="10"/>
  <c r="CO18" i="10"/>
  <c r="CV18" i="10"/>
  <c r="DE18" i="10"/>
  <c r="FZ18" i="10"/>
  <c r="FX18" i="10"/>
  <c r="FU18" i="10"/>
  <c r="EF18" i="10"/>
  <c r="DR18" i="10"/>
  <c r="K18" i="10"/>
  <c r="U18" i="10"/>
  <c r="AD18" i="10"/>
  <c r="AK18" i="10"/>
  <c r="AR18" i="10"/>
  <c r="GA18" i="10"/>
  <c r="EK18" i="10"/>
  <c r="DV18" i="10"/>
  <c r="EG18" i="10"/>
  <c r="DM18" i="10"/>
  <c r="L18" i="10"/>
  <c r="Y18" i="10"/>
  <c r="AF18" i="10"/>
  <c r="AL18" i="10"/>
  <c r="AT18" i="10"/>
  <c r="BB18" i="10"/>
  <c r="BI18" i="10"/>
  <c r="BQ18" i="10"/>
  <c r="BX18" i="10"/>
  <c r="CF18" i="10"/>
  <c r="CN18" i="10"/>
  <c r="CU18" i="10"/>
  <c r="DA18" i="10"/>
  <c r="DL18" i="10"/>
  <c r="ED25" i="10"/>
  <c r="DO25" i="10"/>
  <c r="AA25" i="10"/>
  <c r="BC25" i="10"/>
  <c r="CE25" i="10"/>
  <c r="DA25" i="10"/>
  <c r="GA25" i="10"/>
  <c r="FY25" i="10"/>
  <c r="FX25" i="10"/>
  <c r="DY25" i="10"/>
  <c r="I25" i="10"/>
  <c r="AO25" i="10"/>
  <c r="BS25" i="10"/>
  <c r="CP25" i="10"/>
  <c r="DH25" i="10"/>
  <c r="FZ25" i="10"/>
  <c r="EB25" i="10"/>
  <c r="DM25" i="10"/>
  <c r="J25" i="10"/>
  <c r="AQ25" i="10"/>
  <c r="BT25" i="10"/>
  <c r="CQ25" i="10"/>
  <c r="DK25" i="10"/>
  <c r="GA19" i="10"/>
  <c r="FU19" i="10"/>
  <c r="FK19" i="10"/>
  <c r="FD19" i="10"/>
  <c r="EZ19" i="10"/>
  <c r="ER19" i="10"/>
  <c r="EJ19" i="10"/>
  <c r="EN19" i="10"/>
  <c r="EA19" i="10"/>
  <c r="EE19" i="10"/>
  <c r="DV19" i="10"/>
  <c r="DN19" i="10"/>
  <c r="DR19" i="10"/>
  <c r="E19" i="10"/>
  <c r="I19" i="10"/>
  <c r="M19" i="10"/>
  <c r="U19" i="10"/>
  <c r="Z19" i="10"/>
  <c r="AD19" i="10"/>
  <c r="AI19" i="10"/>
  <c r="AM19" i="10"/>
  <c r="AQ19" i="10"/>
  <c r="AV19" i="10"/>
  <c r="FS19" i="10"/>
  <c r="FY19" i="10"/>
  <c r="FZ19" i="10"/>
  <c r="FG19" i="10"/>
  <c r="FW19" i="10"/>
  <c r="EX19" i="10"/>
  <c r="ET19" i="10"/>
  <c r="EV19" i="10"/>
  <c r="EH19" i="10"/>
  <c r="EL19" i="10"/>
  <c r="EC19" i="10"/>
  <c r="EG19" i="10"/>
  <c r="DX19" i="10"/>
  <c r="DP19" i="10"/>
  <c r="DT19" i="10"/>
  <c r="FX19" i="10"/>
  <c r="FH19" i="10"/>
  <c r="FQ19" i="10"/>
  <c r="EY19" i="10"/>
  <c r="EP19" i="10"/>
  <c r="EU19" i="10"/>
  <c r="EI19" i="10"/>
  <c r="EM19" i="10"/>
  <c r="DZ19" i="10"/>
  <c r="ED19" i="10"/>
  <c r="DY19" i="10"/>
  <c r="DM19" i="10"/>
  <c r="DQ19" i="10"/>
  <c r="DU19" i="10"/>
  <c r="H19" i="10"/>
  <c r="L19" i="10"/>
  <c r="T19" i="10"/>
  <c r="Y19" i="10"/>
  <c r="AC19" i="10"/>
  <c r="AH19" i="10"/>
  <c r="AL19" i="10"/>
  <c r="AP19" i="10"/>
  <c r="AT19" i="10"/>
  <c r="FF19" i="10"/>
  <c r="FO19" i="10"/>
  <c r="DI19" i="10"/>
  <c r="DE19" i="10"/>
  <c r="CZ19" i="10"/>
  <c r="CV19" i="10"/>
  <c r="CR19" i="10"/>
  <c r="CN19" i="10"/>
  <c r="CJ19" i="10"/>
  <c r="CF19" i="10"/>
  <c r="CA19" i="10"/>
  <c r="BW19" i="10"/>
  <c r="BS19" i="10"/>
  <c r="BO19" i="10"/>
  <c r="BK19" i="10"/>
  <c r="BG19" i="10"/>
  <c r="BB19" i="10"/>
  <c r="AX19" i="10"/>
  <c r="AO19" i="10"/>
  <c r="AF19" i="10"/>
  <c r="W19" i="10"/>
  <c r="K19" i="10"/>
  <c r="DH18" i="10"/>
  <c r="CS18" i="10"/>
  <c r="CE18" i="10"/>
  <c r="BN18" i="10"/>
  <c r="BA18" i="10"/>
  <c r="AB18" i="10"/>
  <c r="CG25" i="10"/>
  <c r="DO19" i="10"/>
  <c r="EB19" i="10"/>
  <c r="EA18" i="10"/>
  <c r="EK19" i="10"/>
  <c r="FT19" i="10"/>
  <c r="FW24" i="10"/>
  <c r="FK26" i="10"/>
  <c r="FF30" i="10"/>
  <c r="FR26" i="10"/>
  <c r="FT24" i="10"/>
  <c r="FU30" i="10"/>
  <c r="FX26" i="10"/>
  <c r="FY26" i="10"/>
  <c r="FY31" i="10"/>
  <c r="FZ6" i="10"/>
  <c r="FZ20" i="10"/>
  <c r="FZ30" i="10"/>
  <c r="GA32" i="10"/>
  <c r="FS30" i="10"/>
  <c r="FX32" i="10"/>
  <c r="FY20" i="10"/>
  <c r="FY30" i="10"/>
  <c r="FZ24" i="10"/>
  <c r="FS20" i="10"/>
  <c r="GA26" i="10"/>
  <c r="GA31" i="10"/>
  <c r="FX31" i="10"/>
  <c r="FX24" i="10"/>
  <c r="FY24" i="10"/>
  <c r="FZ32" i="10"/>
  <c r="GA6" i="10"/>
  <c r="GA20" i="10"/>
  <c r="GA30" i="10"/>
  <c r="EU32" i="10"/>
  <c r="FA24" i="10"/>
  <c r="FF20" i="10"/>
  <c r="FJ30" i="10"/>
  <c r="FR24" i="10"/>
  <c r="FU26" i="10"/>
  <c r="FV24" i="10"/>
  <c r="U1" i="34" l="1"/>
  <c r="U1" i="38"/>
  <c r="U1" i="32"/>
  <c r="U1" i="35"/>
  <c r="U1" i="37"/>
</calcChain>
</file>

<file path=xl/comments1.xml><?xml version="1.0" encoding="utf-8"?>
<comments xmlns="http://schemas.openxmlformats.org/spreadsheetml/2006/main">
  <authors>
    <author>Cord Hamilton</author>
  </authors>
  <commentList>
    <comment ref="D1" authorId="0" shapeId="0">
      <text>
        <r>
          <rPr>
            <b/>
            <sz val="7"/>
            <color indexed="81"/>
            <rFont val="Tahoma"/>
            <family val="2"/>
          </rPr>
          <t>Cord Hamilton:</t>
        </r>
        <r>
          <rPr>
            <sz val="7"/>
            <color indexed="81"/>
            <rFont val="Tahoma"/>
            <family val="2"/>
          </rPr>
          <t xml:space="preserve">
where a reading is not indicated it was not reported.  
Where a reading is shown in a </t>
        </r>
        <r>
          <rPr>
            <b/>
            <sz val="7"/>
            <color indexed="10"/>
            <rFont val="Tahoma"/>
            <family val="2"/>
          </rPr>
          <t xml:space="preserve">bold red script </t>
        </r>
        <r>
          <rPr>
            <sz val="7"/>
            <color indexed="81"/>
            <rFont val="Tahoma"/>
            <family val="2"/>
          </rPr>
          <t xml:space="preserve">it is considered to be erroneous and has not been plotted.  </t>
        </r>
      </text>
    </comment>
  </commentList>
</comments>
</file>

<file path=xl/comments2.xml><?xml version="1.0" encoding="utf-8"?>
<comments xmlns="http://schemas.openxmlformats.org/spreadsheetml/2006/main">
  <authors>
    <author>Cord Hamilton</author>
  </authors>
  <commentList>
    <comment ref="E3" authorId="0" shapeId="0">
      <text>
        <r>
          <rPr>
            <b/>
            <sz val="7"/>
            <color indexed="81"/>
            <rFont val="Tahoma"/>
            <family val="2"/>
          </rPr>
          <t>Cord Hamilton:</t>
        </r>
        <r>
          <rPr>
            <sz val="7"/>
            <color indexed="81"/>
            <rFont val="Tahoma"/>
            <family val="2"/>
          </rPr>
          <t xml:space="preserve">
Where piezometric levels are not shown there was either no data (recorded readings) or the recorded data was considered to be erroneous.
Refer to peizo reading sheet to confirm which of these cases apply.
If a piezometric level has been omitted because it is considered erroneous, then the piezometric value can still be calculated for review and plotting if desired.  To do this copy into the desired cell the formula from the nearest cell on that row that has a piezometric level shown.</t>
        </r>
      </text>
    </comment>
  </commentList>
</comments>
</file>

<file path=xl/sharedStrings.xml><?xml version="1.0" encoding="utf-8"?>
<sst xmlns="http://schemas.openxmlformats.org/spreadsheetml/2006/main" count="193" uniqueCount="80">
  <si>
    <t>Borehole</t>
  </si>
  <si>
    <t>Piezometer</t>
  </si>
  <si>
    <t>Depth</t>
  </si>
  <si>
    <t>number</t>
  </si>
  <si>
    <t>reading</t>
  </si>
  <si>
    <t>#1</t>
  </si>
  <si>
    <t>#2</t>
  </si>
  <si>
    <t>#3</t>
  </si>
  <si>
    <t>#5</t>
  </si>
  <si>
    <t>#7</t>
  </si>
  <si>
    <t>Piezometer Data</t>
  </si>
  <si>
    <t>BH 12861-01</t>
  </si>
  <si>
    <t>BH 12861-02</t>
  </si>
  <si>
    <t>BH 12861-03</t>
  </si>
  <si>
    <t>BH 12861-05</t>
  </si>
  <si>
    <t>BH 12861-07</t>
  </si>
  <si>
    <t>Pond Elevation</t>
  </si>
  <si>
    <t>Piezometer #22715</t>
  </si>
  <si>
    <t>Piezometer #22716</t>
  </si>
  <si>
    <t>Piezometer #22713</t>
  </si>
  <si>
    <t>Piezometer #9377</t>
  </si>
  <si>
    <t>Piezometer #7658</t>
  </si>
  <si>
    <t>Piezometer #9362</t>
  </si>
  <si>
    <t>Piezometer #19172</t>
  </si>
  <si>
    <t>Piezometer #22592</t>
  </si>
  <si>
    <t>Piezometer #22793</t>
  </si>
  <si>
    <t>Piezometer #22720</t>
  </si>
  <si>
    <t>Piezometer #22714</t>
  </si>
  <si>
    <t>Piezometer #22721</t>
  </si>
  <si>
    <t>Piezometer #22719</t>
  </si>
  <si>
    <t>Piezometer #22718</t>
  </si>
  <si>
    <t>Date</t>
  </si>
  <si>
    <t>Gauge</t>
  </si>
  <si>
    <t>comments</t>
  </si>
  <si>
    <t>frozen</t>
  </si>
  <si>
    <t>97 to '99 Data</t>
  </si>
  <si>
    <t>origin unknown</t>
  </si>
  <si>
    <t>Comments</t>
  </si>
  <si>
    <t>00 to '01 Data</t>
  </si>
  <si>
    <t>reported on Dam Piezometers field data sheet</t>
  </si>
  <si>
    <t>reported on water elevation spreadsheet</t>
  </si>
  <si>
    <t>Gauge base</t>
  </si>
  <si>
    <t>all data combined</t>
  </si>
  <si>
    <t>Filler Line for Missing Data of Graph</t>
  </si>
  <si>
    <t>adjusted gauge</t>
  </si>
  <si>
    <t>Assumed Pond Elevation</t>
  </si>
  <si>
    <t>Piezometric Elevation Profiles</t>
  </si>
  <si>
    <t>Piezometric Elevation Profile</t>
  </si>
  <si>
    <t>red values are 22718 cells, removed to have diff. Line type</t>
  </si>
  <si>
    <t>00 to '03 Data</t>
  </si>
  <si>
    <t>97 to '03 Data</t>
  </si>
  <si>
    <t>04 to 05 Data</t>
  </si>
  <si>
    <t>Latest Update</t>
  </si>
  <si>
    <t>Last Updated:</t>
  </si>
  <si>
    <t>Piezometer #7711 @ 1077.7 m</t>
  </si>
  <si>
    <t>Piezometer #22715 @ 1088.7m</t>
  </si>
  <si>
    <t>Piezometer #22713 @ 1084.7 m</t>
  </si>
  <si>
    <t>Piezometer #9377 @1082.7 m</t>
  </si>
  <si>
    <t>Piezometer #7658 @ 1084.7 m</t>
  </si>
  <si>
    <t>Piezometer #9362 @ 1079.7 m</t>
  </si>
  <si>
    <t>Piezometer #19172 @ 1083.4 m</t>
  </si>
  <si>
    <t>Piezometer #22592 @ 1081.4 m</t>
  </si>
  <si>
    <t>Piezometer #22793 @ 1077.4 m</t>
  </si>
  <si>
    <t>Piezometer #22720 @ 1080.8 m</t>
  </si>
  <si>
    <t>Piezometer #22716 @ 1078.8 m</t>
  </si>
  <si>
    <t>Piezometer #22714 @ 1074.8 m</t>
  </si>
  <si>
    <t>Piezometer #22721 @ 1087.2 m</t>
  </si>
  <si>
    <t>Piezometer #22719 @ 1085.2 m</t>
  </si>
  <si>
    <t>Piezometer #22718 @ 1081.2 m</t>
  </si>
  <si>
    <t>Figure P-1</t>
  </si>
  <si>
    <t>Figure P-2</t>
  </si>
  <si>
    <t>Figure P-3</t>
  </si>
  <si>
    <t>Figure P-4</t>
  </si>
  <si>
    <t>W14103083 BH01</t>
  </si>
  <si>
    <t>W14103083 BH02</t>
  </si>
  <si>
    <t>W14103083 BH04</t>
  </si>
  <si>
    <t>Figure P-5</t>
  </si>
  <si>
    <t xml:space="preserve"> </t>
  </si>
  <si>
    <t>DH9601</t>
  </si>
  <si>
    <t>W14103577-01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</si>
</sst>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2" x14ac:knownFonts="1">
    <font>
      <sz val="10"/>
      <name val="Arial"/>
    </font>
    <font>
      <sz val="10"/>
      <name val="Arial"/>
      <family val="2"/>
    </font>
    <font>
      <b/>
      <sz val="10"/>
      <name val="Arial"/>
      <family val="2"/>
    </font>
    <font>
      <b/>
      <sz val="12"/>
      <name val="Arial"/>
      <family val="2"/>
    </font>
    <font>
      <b/>
      <sz val="10"/>
      <color indexed="10"/>
      <name val="Arial"/>
      <family val="2"/>
    </font>
    <font>
      <sz val="10"/>
      <color indexed="10"/>
      <name val="Arial"/>
      <family val="2"/>
    </font>
    <font>
      <sz val="7"/>
      <color indexed="81"/>
      <name val="Tahoma"/>
      <family val="2"/>
    </font>
    <font>
      <b/>
      <sz val="7"/>
      <color indexed="81"/>
      <name val="Tahoma"/>
      <family val="2"/>
    </font>
    <font>
      <b/>
      <sz val="14"/>
      <color indexed="8"/>
      <name val="Arial"/>
      <family val="2"/>
    </font>
    <font>
      <b/>
      <sz val="7"/>
      <color indexed="10"/>
      <name val="Tahoma"/>
      <family val="2"/>
    </font>
    <font>
      <sz val="10"/>
      <color indexed="8"/>
      <name val="Arial"/>
      <family val="2"/>
    </font>
    <font>
      <b/>
      <i/>
      <sz val="12"/>
      <color indexed="12"/>
      <name val="Arial"/>
      <family val="2"/>
    </font>
    <font>
      <i/>
      <sz val="10"/>
      <name val="Arial"/>
      <family val="2"/>
    </font>
    <font>
      <b/>
      <sz val="10"/>
      <color indexed="17"/>
      <name val="Arial"/>
      <family val="2"/>
    </font>
    <font>
      <sz val="10"/>
      <color indexed="17"/>
      <name val="Arial"/>
      <family val="2"/>
    </font>
    <font>
      <b/>
      <i/>
      <sz val="10"/>
      <color indexed="52"/>
      <name val="Arial"/>
      <family val="2"/>
    </font>
    <font>
      <b/>
      <i/>
      <sz val="12"/>
      <color indexed="52"/>
      <name val="Arial"/>
      <family val="2"/>
    </font>
    <font>
      <b/>
      <sz val="12"/>
      <color indexed="10"/>
      <name val="Arial"/>
      <family val="2"/>
    </font>
    <font>
      <sz val="10"/>
      <color indexed="12"/>
      <name val="Arial"/>
      <family val="2"/>
    </font>
    <font>
      <b/>
      <sz val="10"/>
      <color indexed="12"/>
      <name val="Arial"/>
      <family val="2"/>
    </font>
    <font>
      <sz val="12"/>
      <name val="Arial"/>
      <family val="2"/>
    </font>
    <font>
      <sz val="14"/>
      <name val="Arial"/>
      <family val="2"/>
    </font>
  </fonts>
  <fills count="4">
    <fill>
      <patternFill patternType="none"/>
    </fill>
    <fill>
      <patternFill patternType="gray125"/>
    </fill>
    <fill>
      <patternFill patternType="solid">
        <fgColor indexed="48"/>
        <bgColor indexed="64"/>
      </patternFill>
    </fill>
    <fill>
      <patternFill patternType="solid">
        <fgColor rgb="FFFFFF00"/>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94">
    <xf numFmtId="0" fontId="0" fillId="0" borderId="0" xfId="0"/>
    <xf numFmtId="15" fontId="0" fillId="0" borderId="0" xfId="0" applyNumberFormat="1"/>
    <xf numFmtId="2" fontId="0" fillId="0" borderId="0" xfId="0" applyNumberFormat="1"/>
    <xf numFmtId="164" fontId="0" fillId="0" borderId="0" xfId="0" applyNumberFormat="1"/>
    <xf numFmtId="164" fontId="0" fillId="0" borderId="0" xfId="0" applyNumberFormat="1" applyAlignment="1">
      <alignment horizontal="right"/>
    </xf>
    <xf numFmtId="2" fontId="0" fillId="0" borderId="0" xfId="0" applyNumberFormat="1" applyAlignment="1">
      <alignment horizontal="right"/>
    </xf>
    <xf numFmtId="0" fontId="1" fillId="0" borderId="0" xfId="0" applyFont="1"/>
    <xf numFmtId="2" fontId="1" fillId="0" borderId="0" xfId="0" applyNumberFormat="1" applyFont="1"/>
    <xf numFmtId="164" fontId="1" fillId="0" borderId="0" xfId="0" applyNumberFormat="1" applyFont="1"/>
    <xf numFmtId="164" fontId="1" fillId="0" borderId="0" xfId="0" applyNumberFormat="1" applyFont="1" applyAlignment="1">
      <alignment horizontal="right"/>
    </xf>
    <xf numFmtId="15" fontId="1" fillId="0" borderId="0" xfId="0" applyNumberFormat="1" applyFont="1"/>
    <xf numFmtId="0" fontId="2" fillId="0" borderId="0" xfId="0" applyFont="1"/>
    <xf numFmtId="0" fontId="0" fillId="0" borderId="0" xfId="0" applyAlignment="1">
      <alignment horizontal="center"/>
    </xf>
    <xf numFmtId="0" fontId="3" fillId="0" borderId="0" xfId="0" applyFont="1" applyAlignment="1">
      <alignment horizontal="center"/>
    </xf>
    <xf numFmtId="16" fontId="0" fillId="0" borderId="0" xfId="0" applyNumberFormat="1" applyAlignment="1">
      <alignment horizontal="center"/>
    </xf>
    <xf numFmtId="0" fontId="2" fillId="0" borderId="0" xfId="0" applyFont="1" applyAlignment="1">
      <alignment horizontal="center"/>
    </xf>
    <xf numFmtId="2" fontId="0" fillId="0" borderId="0" xfId="0" applyNumberFormat="1" applyAlignment="1">
      <alignment horizontal="center"/>
    </xf>
    <xf numFmtId="2" fontId="1" fillId="0" borderId="0" xfId="0" applyNumberFormat="1" applyFont="1" applyAlignment="1">
      <alignment horizontal="center"/>
    </xf>
    <xf numFmtId="15" fontId="0" fillId="0" borderId="0" xfId="0" applyNumberFormat="1" applyAlignment="1">
      <alignment horizontal="center"/>
    </xf>
    <xf numFmtId="164" fontId="0" fillId="0" borderId="0" xfId="0" applyNumberFormat="1" applyAlignment="1">
      <alignment horizontal="center"/>
    </xf>
    <xf numFmtId="0" fontId="1" fillId="0" borderId="0" xfId="0" applyFont="1" applyAlignment="1">
      <alignment horizontal="center"/>
    </xf>
    <xf numFmtId="164" fontId="1" fillId="0" borderId="0" xfId="0" applyNumberFormat="1" applyFont="1" applyAlignment="1">
      <alignment horizontal="center"/>
    </xf>
    <xf numFmtId="15" fontId="1" fillId="0" borderId="0" xfId="0" applyNumberFormat="1" applyFont="1" applyAlignment="1">
      <alignment horizontal="center"/>
    </xf>
    <xf numFmtId="14" fontId="0" fillId="0" borderId="0" xfId="0" applyNumberFormat="1"/>
    <xf numFmtId="0" fontId="3" fillId="0" borderId="0" xfId="0" applyFont="1" applyAlignment="1">
      <alignment horizontal="left"/>
    </xf>
    <xf numFmtId="164" fontId="0" fillId="0" borderId="0" xfId="0" quotePrefix="1" applyNumberFormat="1" applyAlignment="1">
      <alignment horizontal="center"/>
    </xf>
    <xf numFmtId="164" fontId="4" fillId="0" borderId="0" xfId="0" applyNumberFormat="1" applyFont="1"/>
    <xf numFmtId="164" fontId="5" fillId="0" borderId="0" xfId="0" applyNumberFormat="1" applyFont="1"/>
    <xf numFmtId="164" fontId="4" fillId="0" borderId="0" xfId="0" applyNumberFormat="1" applyFont="1" applyAlignment="1">
      <alignment horizontal="right"/>
    </xf>
    <xf numFmtId="0" fontId="4" fillId="0" borderId="0" xfId="0" applyFont="1"/>
    <xf numFmtId="2" fontId="4" fillId="0" borderId="0" xfId="0" applyNumberFormat="1" applyFont="1"/>
    <xf numFmtId="0" fontId="8" fillId="2" borderId="0" xfId="0" applyFont="1" applyFill="1" applyAlignment="1">
      <alignment horizontal="center"/>
    </xf>
    <xf numFmtId="164" fontId="10" fillId="0" borderId="0" xfId="0" applyNumberFormat="1" applyFont="1"/>
    <xf numFmtId="15" fontId="2" fillId="0" borderId="0" xfId="0" applyNumberFormat="1" applyFont="1" applyAlignment="1">
      <alignment horizontal="center"/>
    </xf>
    <xf numFmtId="2" fontId="2" fillId="0" borderId="0" xfId="0" applyNumberFormat="1" applyFont="1" applyAlignment="1">
      <alignment horizontal="center"/>
    </xf>
    <xf numFmtId="165" fontId="0" fillId="0" borderId="0" xfId="0" applyNumberFormat="1" applyAlignment="1">
      <alignment horizontal="center"/>
    </xf>
    <xf numFmtId="15" fontId="11" fillId="0" borderId="0" xfId="0" quotePrefix="1" applyNumberFormat="1" applyFont="1" applyAlignment="1">
      <alignment horizontal="left"/>
    </xf>
    <xf numFmtId="15" fontId="12" fillId="0" borderId="0" xfId="0" applyNumberFormat="1" applyFont="1" applyAlignment="1">
      <alignment horizontal="left"/>
    </xf>
    <xf numFmtId="0" fontId="11" fillId="0" borderId="0" xfId="0" quotePrefix="1" applyFont="1" applyAlignment="1">
      <alignment horizontal="left"/>
    </xf>
    <xf numFmtId="0" fontId="12" fillId="0" borderId="0" xfId="0" applyFont="1" applyAlignment="1">
      <alignment horizontal="left"/>
    </xf>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left"/>
    </xf>
    <xf numFmtId="0" fontId="16" fillId="0" borderId="0" xfId="0" quotePrefix="1" applyFont="1" applyAlignment="1">
      <alignment horizontal="left"/>
    </xf>
    <xf numFmtId="15" fontId="4" fillId="0" borderId="0" xfId="0" applyNumberFormat="1" applyFont="1" applyAlignment="1">
      <alignment horizontal="center"/>
    </xf>
    <xf numFmtId="0" fontId="5" fillId="0" borderId="0" xfId="0" applyFont="1" applyAlignment="1">
      <alignment horizontal="center"/>
    </xf>
    <xf numFmtId="15" fontId="5" fillId="0" borderId="0" xfId="0" applyNumberFormat="1" applyFont="1" applyAlignment="1">
      <alignment horizontal="center"/>
    </xf>
    <xf numFmtId="2" fontId="5" fillId="0" borderId="0" xfId="0" applyNumberFormat="1" applyFont="1" applyAlignment="1">
      <alignment horizontal="center"/>
    </xf>
    <xf numFmtId="0" fontId="17" fillId="0" borderId="0" xfId="0" applyFont="1" applyAlignment="1">
      <alignment horizontal="left"/>
    </xf>
    <xf numFmtId="0" fontId="4" fillId="0" borderId="0" xfId="0" applyFont="1" applyAlignment="1">
      <alignment horizontal="center"/>
    </xf>
    <xf numFmtId="16" fontId="0" fillId="0" borderId="0" xfId="0" applyNumberFormat="1"/>
    <xf numFmtId="0" fontId="18" fillId="0" borderId="0" xfId="0" applyFont="1" applyAlignment="1">
      <alignment horizontal="center"/>
    </xf>
    <xf numFmtId="2" fontId="18" fillId="0" borderId="0" xfId="0" applyNumberFormat="1" applyFont="1" applyFill="1" applyAlignment="1">
      <alignment horizontal="center"/>
    </xf>
    <xf numFmtId="0" fontId="19" fillId="0" borderId="0" xfId="0" applyFont="1" applyFill="1" applyAlignment="1">
      <alignment horizontal="center"/>
    </xf>
    <xf numFmtId="0" fontId="18" fillId="0" borderId="0" xfId="0" applyFont="1" applyFill="1" applyAlignment="1">
      <alignment horizontal="center"/>
    </xf>
    <xf numFmtId="2" fontId="1" fillId="0" borderId="0" xfId="0" applyNumberFormat="1" applyFont="1" applyFill="1" applyAlignment="1">
      <alignment horizontal="center"/>
    </xf>
    <xf numFmtId="0" fontId="2" fillId="0" borderId="0" xfId="0" applyFont="1" applyFill="1" applyAlignment="1">
      <alignment horizontal="center"/>
    </xf>
    <xf numFmtId="2" fontId="18" fillId="0" borderId="0" xfId="0" applyNumberFormat="1" applyFont="1" applyAlignment="1">
      <alignment horizontal="center"/>
    </xf>
    <xf numFmtId="0" fontId="0" fillId="0" borderId="1" xfId="0" applyBorder="1"/>
    <xf numFmtId="0" fontId="0" fillId="0" borderId="0" xfId="0" applyBorder="1"/>
    <xf numFmtId="0" fontId="20" fillId="0" borderId="0" xfId="0" applyFont="1"/>
    <xf numFmtId="0" fontId="21" fillId="0" borderId="0" xfId="0" applyFont="1"/>
    <xf numFmtId="0" fontId="20" fillId="0" borderId="0" xfId="0" applyFont="1" applyAlignment="1">
      <alignment horizontal="right"/>
    </xf>
    <xf numFmtId="164" fontId="5" fillId="0" borderId="0" xfId="0" applyNumberFormat="1" applyFont="1" applyAlignment="1">
      <alignment horizontal="center"/>
    </xf>
    <xf numFmtId="164" fontId="5" fillId="0" borderId="0" xfId="0" quotePrefix="1" applyNumberFormat="1" applyFont="1" applyAlignment="1">
      <alignment horizontal="left"/>
    </xf>
    <xf numFmtId="15" fontId="0" fillId="0" borderId="1" xfId="0" applyNumberFormat="1" applyBorder="1" applyAlignment="1">
      <alignment horizontal="center"/>
    </xf>
    <xf numFmtId="2" fontId="0" fillId="0" borderId="1" xfId="0" applyNumberFormat="1" applyBorder="1" applyAlignment="1">
      <alignment horizontal="center"/>
    </xf>
    <xf numFmtId="15" fontId="5" fillId="0" borderId="0" xfId="0" applyNumberFormat="1" applyFont="1" applyBorder="1" applyAlignment="1">
      <alignment horizontal="center"/>
    </xf>
    <xf numFmtId="2" fontId="5" fillId="0" borderId="0" xfId="0" applyNumberFormat="1" applyFont="1" applyBorder="1" applyAlignment="1">
      <alignment horizontal="center"/>
    </xf>
    <xf numFmtId="0" fontId="5" fillId="0" borderId="0" xfId="0" applyFont="1" applyBorder="1"/>
    <xf numFmtId="0" fontId="5" fillId="0" borderId="0" xfId="0" applyFont="1" applyBorder="1" applyAlignment="1">
      <alignment horizontal="center"/>
    </xf>
    <xf numFmtId="164" fontId="0" fillId="0" borderId="0" xfId="0" applyNumberFormat="1" applyFont="1" applyAlignment="1">
      <alignment horizontal="center"/>
    </xf>
    <xf numFmtId="0" fontId="0" fillId="0" borderId="2" xfId="0" applyBorder="1" applyAlignment="1">
      <alignment horizontal="center"/>
    </xf>
    <xf numFmtId="0" fontId="2" fillId="0" borderId="2" xfId="0" applyFont="1" applyBorder="1" applyAlignment="1">
      <alignment horizontal="center"/>
    </xf>
    <xf numFmtId="15" fontId="0" fillId="0" borderId="2" xfId="0" applyNumberFormat="1" applyBorder="1" applyAlignment="1">
      <alignment horizontal="center"/>
    </xf>
    <xf numFmtId="0" fontId="1" fillId="0" borderId="2" xfId="0" applyFont="1" applyBorder="1" applyAlignment="1">
      <alignment horizontal="center"/>
    </xf>
    <xf numFmtId="2" fontId="0" fillId="0" borderId="2" xfId="0" applyNumberFormat="1" applyBorder="1" applyAlignment="1">
      <alignment horizontal="center"/>
    </xf>
    <xf numFmtId="2" fontId="1" fillId="0" borderId="2" xfId="0" applyNumberFormat="1" applyFont="1" applyBorder="1" applyAlignment="1">
      <alignment horizontal="center"/>
    </xf>
    <xf numFmtId="0" fontId="0" fillId="0" borderId="0" xfId="0" applyBorder="1" applyAlignment="1">
      <alignment horizontal="center"/>
    </xf>
    <xf numFmtId="16" fontId="0" fillId="0" borderId="0" xfId="0" applyNumberFormat="1" applyBorder="1"/>
    <xf numFmtId="0" fontId="20" fillId="0" borderId="1" xfId="0" applyFont="1" applyBorder="1" applyAlignment="1">
      <alignment horizontal="right"/>
    </xf>
    <xf numFmtId="15" fontId="0" fillId="0" borderId="1" xfId="0" applyNumberFormat="1" applyBorder="1"/>
    <xf numFmtId="0" fontId="1" fillId="0" borderId="1" xfId="0" applyFont="1" applyBorder="1" applyAlignment="1">
      <alignment horizontal="right"/>
    </xf>
    <xf numFmtId="17" fontId="0" fillId="0" borderId="0" xfId="0" applyNumberFormat="1" applyAlignment="1">
      <alignment horizontal="center"/>
    </xf>
    <xf numFmtId="15" fontId="0" fillId="0" borderId="2" xfId="0" applyNumberFormat="1" applyBorder="1"/>
    <xf numFmtId="0" fontId="0" fillId="0" borderId="0" xfId="0" applyFont="1" applyAlignment="1">
      <alignment horizontal="center"/>
    </xf>
    <xf numFmtId="15" fontId="0" fillId="0" borderId="3" xfId="0" applyNumberFormat="1" applyBorder="1" applyAlignment="1">
      <alignment horizontal="center"/>
    </xf>
    <xf numFmtId="15" fontId="0" fillId="0" borderId="4" xfId="0" applyNumberFormat="1" applyBorder="1" applyAlignment="1">
      <alignment horizontal="center"/>
    </xf>
    <xf numFmtId="0" fontId="1" fillId="0" borderId="1" xfId="0" applyFont="1" applyBorder="1"/>
    <xf numFmtId="0" fontId="0" fillId="3" borderId="0" xfId="0" applyFill="1"/>
    <xf numFmtId="15" fontId="0" fillId="3" borderId="0" xfId="0" applyNumberFormat="1" applyFill="1"/>
    <xf numFmtId="0" fontId="1" fillId="3" borderId="0" xfId="0" applyFont="1" applyFill="1"/>
    <xf numFmtId="164" fontId="0" fillId="3" borderId="0" xfId="0" applyNumberFormat="1" applyFont="1" applyFill="1" applyAlignment="1">
      <alignment horizontal="center"/>
    </xf>
    <xf numFmtId="15" fontId="0" fillId="0" borderId="5" xfId="0" applyNumberFormat="1" applyBorder="1" applyAlignment="1">
      <alignment horizont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324334080109259E-2"/>
          <c:y val="3.9608619797050104E-2"/>
          <c:w val="0.90989693078700939"/>
          <c:h val="0.87275119042164806"/>
        </c:manualLayout>
      </c:layout>
      <c:scatterChart>
        <c:scatterStyle val="lineMarker"/>
        <c:varyColors val="0"/>
        <c:ser>
          <c:idx val="4"/>
          <c:order val="0"/>
          <c:tx>
            <c:v>Tailings Dam Surface</c:v>
          </c:tx>
          <c:spPr>
            <a:ln>
              <a:solidFill>
                <a:schemeClr val="accent6">
                  <a:lumMod val="50000"/>
                </a:schemeClr>
              </a:solidFill>
            </a:ln>
          </c:spPr>
          <c:marker>
            <c:symbol val="none"/>
          </c:marker>
          <c:xVal>
            <c:numRef>
              <c:f>(' Piezo levels (edited)'!$E$5,' Piezo levels (edited)'!$A$3)</c:f>
              <c:numCache>
                <c:formatCode>d\-mmm\-yy</c:formatCode>
                <c:ptCount val="2"/>
                <c:pt idx="0">
                  <c:v>35894</c:v>
                </c:pt>
                <c:pt idx="1">
                  <c:v>42428</c:v>
                </c:pt>
              </c:numCache>
            </c:numRef>
          </c:xVal>
          <c:yVal>
            <c:numLit>
              <c:formatCode>General</c:formatCode>
              <c:ptCount val="2"/>
              <c:pt idx="0">
                <c:v>1099.5</c:v>
              </c:pt>
              <c:pt idx="1">
                <c:v>1099.5</c:v>
              </c:pt>
            </c:numLit>
          </c:yVal>
          <c:smooth val="0"/>
        </c:ser>
        <c:ser>
          <c:idx val="1"/>
          <c:order val="1"/>
          <c:tx>
            <c:strRef>
              <c:f>'pond readings'!$Q$3</c:f>
              <c:strCache>
                <c:ptCount val="1"/>
                <c:pt idx="0">
                  <c:v>Pond Elevation</c:v>
                </c:pt>
              </c:strCache>
            </c:strRef>
          </c:tx>
          <c:spPr>
            <a:ln w="15875">
              <a:solidFill>
                <a:schemeClr val="tx2"/>
              </a:solidFill>
              <a:prstDash val="solid"/>
            </a:ln>
          </c:spPr>
          <c:marker>
            <c:symbol val="none"/>
          </c:marker>
          <c:dPt>
            <c:idx val="219"/>
            <c:bubble3D val="0"/>
            <c:spPr>
              <a:ln w="15875">
                <a:solidFill>
                  <a:schemeClr val="tx2"/>
                </a:solidFill>
                <a:prstDash val="sysDash"/>
              </a:ln>
            </c:spPr>
          </c:dPt>
          <c:dPt>
            <c:idx val="231"/>
            <c:bubble3D val="0"/>
            <c:spPr>
              <a:ln w="15875">
                <a:solidFill>
                  <a:schemeClr val="tx2"/>
                </a:solidFill>
                <a:prstDash val="sysDash"/>
              </a:ln>
            </c:spPr>
          </c:dPt>
          <c:dPt>
            <c:idx val="233"/>
            <c:bubble3D val="0"/>
            <c:spPr>
              <a:ln w="15875">
                <a:solidFill>
                  <a:schemeClr val="tx2"/>
                </a:solidFill>
              </a:ln>
            </c:spPr>
          </c:dPt>
          <c:xVal>
            <c:numRef>
              <c:f>'pond readings'!$O$4:$O$300</c:f>
              <c:numCache>
                <c:formatCode>d\-mmm\-yy</c:formatCode>
                <c:ptCount val="297"/>
                <c:pt idx="0">
                  <c:v>35502</c:v>
                </c:pt>
                <c:pt idx="1">
                  <c:v>35515</c:v>
                </c:pt>
                <c:pt idx="2">
                  <c:v>35536</c:v>
                </c:pt>
                <c:pt idx="3">
                  <c:v>35548</c:v>
                </c:pt>
                <c:pt idx="4">
                  <c:v>35554</c:v>
                </c:pt>
                <c:pt idx="5">
                  <c:v>35560</c:v>
                </c:pt>
                <c:pt idx="6">
                  <c:v>35566</c:v>
                </c:pt>
                <c:pt idx="7">
                  <c:v>35570</c:v>
                </c:pt>
                <c:pt idx="8">
                  <c:v>35576</c:v>
                </c:pt>
                <c:pt idx="9">
                  <c:v>35583</c:v>
                </c:pt>
                <c:pt idx="10">
                  <c:v>35591</c:v>
                </c:pt>
                <c:pt idx="11">
                  <c:v>35598</c:v>
                </c:pt>
                <c:pt idx="12">
                  <c:v>35604</c:v>
                </c:pt>
                <c:pt idx="13">
                  <c:v>35611</c:v>
                </c:pt>
                <c:pt idx="14">
                  <c:v>35615</c:v>
                </c:pt>
                <c:pt idx="15">
                  <c:v>35618</c:v>
                </c:pt>
                <c:pt idx="16">
                  <c:v>35627</c:v>
                </c:pt>
                <c:pt idx="17">
                  <c:v>35633</c:v>
                </c:pt>
                <c:pt idx="18">
                  <c:v>35640</c:v>
                </c:pt>
                <c:pt idx="19">
                  <c:v>35649</c:v>
                </c:pt>
                <c:pt idx="20">
                  <c:v>35655</c:v>
                </c:pt>
                <c:pt idx="21">
                  <c:v>35669</c:v>
                </c:pt>
                <c:pt idx="22">
                  <c:v>35688</c:v>
                </c:pt>
                <c:pt idx="23">
                  <c:v>35720</c:v>
                </c:pt>
                <c:pt idx="24">
                  <c:v>35721</c:v>
                </c:pt>
                <c:pt idx="25">
                  <c:v>35866</c:v>
                </c:pt>
                <c:pt idx="26">
                  <c:v>35871</c:v>
                </c:pt>
                <c:pt idx="27">
                  <c:v>35874</c:v>
                </c:pt>
                <c:pt idx="28">
                  <c:v>35877</c:v>
                </c:pt>
                <c:pt idx="29">
                  <c:v>35879</c:v>
                </c:pt>
                <c:pt idx="30">
                  <c:v>35886</c:v>
                </c:pt>
                <c:pt idx="31">
                  <c:v>35888</c:v>
                </c:pt>
                <c:pt idx="32">
                  <c:v>35890</c:v>
                </c:pt>
                <c:pt idx="33">
                  <c:v>35893</c:v>
                </c:pt>
                <c:pt idx="34">
                  <c:v>35900</c:v>
                </c:pt>
                <c:pt idx="35">
                  <c:v>35902</c:v>
                </c:pt>
                <c:pt idx="36">
                  <c:v>35904</c:v>
                </c:pt>
                <c:pt idx="37">
                  <c:v>35906</c:v>
                </c:pt>
                <c:pt idx="38">
                  <c:v>35913</c:v>
                </c:pt>
                <c:pt idx="39">
                  <c:v>35916</c:v>
                </c:pt>
                <c:pt idx="40">
                  <c:v>35921</c:v>
                </c:pt>
                <c:pt idx="41">
                  <c:v>35926</c:v>
                </c:pt>
                <c:pt idx="42">
                  <c:v>35938</c:v>
                </c:pt>
                <c:pt idx="43">
                  <c:v>35942</c:v>
                </c:pt>
                <c:pt idx="44">
                  <c:v>35950</c:v>
                </c:pt>
                <c:pt idx="45">
                  <c:v>35956</c:v>
                </c:pt>
                <c:pt idx="46">
                  <c:v>35963</c:v>
                </c:pt>
                <c:pt idx="47">
                  <c:v>35969</c:v>
                </c:pt>
                <c:pt idx="48">
                  <c:v>35978</c:v>
                </c:pt>
                <c:pt idx="49">
                  <c:v>35982</c:v>
                </c:pt>
                <c:pt idx="50">
                  <c:v>35986</c:v>
                </c:pt>
                <c:pt idx="51">
                  <c:v>35996</c:v>
                </c:pt>
                <c:pt idx="52">
                  <c:v>36006</c:v>
                </c:pt>
                <c:pt idx="53">
                  <c:v>36010</c:v>
                </c:pt>
                <c:pt idx="54">
                  <c:v>36011</c:v>
                </c:pt>
                <c:pt idx="55">
                  <c:v>36180</c:v>
                </c:pt>
                <c:pt idx="56">
                  <c:v>36199</c:v>
                </c:pt>
                <c:pt idx="57">
                  <c:v>36271</c:v>
                </c:pt>
                <c:pt idx="58">
                  <c:v>36285</c:v>
                </c:pt>
                <c:pt idx="59">
                  <c:v>36296</c:v>
                </c:pt>
                <c:pt idx="60">
                  <c:v>36302</c:v>
                </c:pt>
                <c:pt idx="61">
                  <c:v>36308</c:v>
                </c:pt>
                <c:pt idx="62">
                  <c:v>36316</c:v>
                </c:pt>
                <c:pt idx="63">
                  <c:v>36320</c:v>
                </c:pt>
                <c:pt idx="64">
                  <c:v>36327</c:v>
                </c:pt>
                <c:pt idx="65">
                  <c:v>36334</c:v>
                </c:pt>
                <c:pt idx="66">
                  <c:v>36345</c:v>
                </c:pt>
                <c:pt idx="67">
                  <c:v>36350</c:v>
                </c:pt>
                <c:pt idx="68">
                  <c:v>36356</c:v>
                </c:pt>
                <c:pt idx="69">
                  <c:v>36376</c:v>
                </c:pt>
                <c:pt idx="70">
                  <c:v>36382</c:v>
                </c:pt>
                <c:pt idx="71">
                  <c:v>36390</c:v>
                </c:pt>
                <c:pt idx="72">
                  <c:v>36399</c:v>
                </c:pt>
                <c:pt idx="73">
                  <c:v>36407</c:v>
                </c:pt>
                <c:pt idx="74">
                  <c:v>36414</c:v>
                </c:pt>
                <c:pt idx="75">
                  <c:v>36421</c:v>
                </c:pt>
                <c:pt idx="76">
                  <c:v>36434</c:v>
                </c:pt>
                <c:pt idx="77">
                  <c:v>36443</c:v>
                </c:pt>
                <c:pt idx="78">
                  <c:v>36449</c:v>
                </c:pt>
                <c:pt idx="79">
                  <c:v>36455</c:v>
                </c:pt>
                <c:pt idx="80">
                  <c:v>36467</c:v>
                </c:pt>
                <c:pt idx="81">
                  <c:v>36477</c:v>
                </c:pt>
                <c:pt idx="82">
                  <c:v>36482</c:v>
                </c:pt>
                <c:pt idx="83">
                  <c:v>36485</c:v>
                </c:pt>
                <c:pt idx="84">
                  <c:v>36489</c:v>
                </c:pt>
                <c:pt idx="85">
                  <c:v>36492</c:v>
                </c:pt>
                <c:pt idx="86">
                  <c:v>36497</c:v>
                </c:pt>
                <c:pt idx="87">
                  <c:v>36498</c:v>
                </c:pt>
                <c:pt idx="88">
                  <c:v>36678</c:v>
                </c:pt>
                <c:pt idx="89">
                  <c:v>36693</c:v>
                </c:pt>
                <c:pt idx="90">
                  <c:v>36706</c:v>
                </c:pt>
                <c:pt idx="91">
                  <c:v>36707</c:v>
                </c:pt>
                <c:pt idx="92">
                  <c:v>36708</c:v>
                </c:pt>
                <c:pt idx="93">
                  <c:v>36710</c:v>
                </c:pt>
                <c:pt idx="94">
                  <c:v>36713</c:v>
                </c:pt>
                <c:pt idx="95">
                  <c:v>36717</c:v>
                </c:pt>
                <c:pt idx="96">
                  <c:v>36718</c:v>
                </c:pt>
                <c:pt idx="97">
                  <c:v>36721</c:v>
                </c:pt>
                <c:pt idx="98">
                  <c:v>36723</c:v>
                </c:pt>
                <c:pt idx="99">
                  <c:v>36728</c:v>
                </c:pt>
                <c:pt idx="100">
                  <c:v>36730</c:v>
                </c:pt>
                <c:pt idx="101">
                  <c:v>36732</c:v>
                </c:pt>
                <c:pt idx="102">
                  <c:v>36734</c:v>
                </c:pt>
                <c:pt idx="103">
                  <c:v>36735</c:v>
                </c:pt>
                <c:pt idx="104">
                  <c:v>36738</c:v>
                </c:pt>
                <c:pt idx="105">
                  <c:v>36740</c:v>
                </c:pt>
                <c:pt idx="106">
                  <c:v>36742</c:v>
                </c:pt>
                <c:pt idx="107">
                  <c:v>36745</c:v>
                </c:pt>
                <c:pt idx="108">
                  <c:v>36748</c:v>
                </c:pt>
                <c:pt idx="109">
                  <c:v>36749</c:v>
                </c:pt>
                <c:pt idx="110">
                  <c:v>36752</c:v>
                </c:pt>
                <c:pt idx="111">
                  <c:v>36753</c:v>
                </c:pt>
                <c:pt idx="112">
                  <c:v>36755</c:v>
                </c:pt>
                <c:pt idx="113">
                  <c:v>36757</c:v>
                </c:pt>
                <c:pt idx="114">
                  <c:v>36758</c:v>
                </c:pt>
                <c:pt idx="115">
                  <c:v>36759</c:v>
                </c:pt>
                <c:pt idx="116">
                  <c:v>36760</c:v>
                </c:pt>
                <c:pt idx="117">
                  <c:v>36761</c:v>
                </c:pt>
                <c:pt idx="118">
                  <c:v>36762</c:v>
                </c:pt>
                <c:pt idx="119">
                  <c:v>36763</c:v>
                </c:pt>
                <c:pt idx="120">
                  <c:v>36764</c:v>
                </c:pt>
                <c:pt idx="121">
                  <c:v>36765</c:v>
                </c:pt>
                <c:pt idx="122">
                  <c:v>36766</c:v>
                </c:pt>
                <c:pt idx="123">
                  <c:v>36767</c:v>
                </c:pt>
                <c:pt idx="124">
                  <c:v>36768</c:v>
                </c:pt>
                <c:pt idx="125">
                  <c:v>36769</c:v>
                </c:pt>
                <c:pt idx="126">
                  <c:v>36770</c:v>
                </c:pt>
                <c:pt idx="127">
                  <c:v>36771</c:v>
                </c:pt>
                <c:pt idx="128">
                  <c:v>36772</c:v>
                </c:pt>
                <c:pt idx="129">
                  <c:v>36773</c:v>
                </c:pt>
                <c:pt idx="130">
                  <c:v>36774</c:v>
                </c:pt>
                <c:pt idx="131">
                  <c:v>36775</c:v>
                </c:pt>
                <c:pt idx="132">
                  <c:v>36776</c:v>
                </c:pt>
                <c:pt idx="133">
                  <c:v>36777</c:v>
                </c:pt>
                <c:pt idx="134">
                  <c:v>36778</c:v>
                </c:pt>
                <c:pt idx="135">
                  <c:v>36779</c:v>
                </c:pt>
                <c:pt idx="136">
                  <c:v>36780</c:v>
                </c:pt>
                <c:pt idx="137">
                  <c:v>36781</c:v>
                </c:pt>
                <c:pt idx="138">
                  <c:v>36782</c:v>
                </c:pt>
                <c:pt idx="139">
                  <c:v>36783</c:v>
                </c:pt>
                <c:pt idx="140">
                  <c:v>36784</c:v>
                </c:pt>
                <c:pt idx="141">
                  <c:v>36785</c:v>
                </c:pt>
                <c:pt idx="142">
                  <c:v>36786</c:v>
                </c:pt>
                <c:pt idx="143">
                  <c:v>36787</c:v>
                </c:pt>
                <c:pt idx="144">
                  <c:v>36788</c:v>
                </c:pt>
                <c:pt idx="145">
                  <c:v>36789</c:v>
                </c:pt>
                <c:pt idx="146">
                  <c:v>36790</c:v>
                </c:pt>
                <c:pt idx="147">
                  <c:v>36791</c:v>
                </c:pt>
                <c:pt idx="148">
                  <c:v>36793</c:v>
                </c:pt>
                <c:pt idx="149">
                  <c:v>36794</c:v>
                </c:pt>
                <c:pt idx="150">
                  <c:v>36795</c:v>
                </c:pt>
                <c:pt idx="151">
                  <c:v>36796</c:v>
                </c:pt>
                <c:pt idx="152">
                  <c:v>36797</c:v>
                </c:pt>
                <c:pt idx="153">
                  <c:v>36798</c:v>
                </c:pt>
                <c:pt idx="154">
                  <c:v>36799</c:v>
                </c:pt>
                <c:pt idx="155">
                  <c:v>36800</c:v>
                </c:pt>
                <c:pt idx="156">
                  <c:v>36801</c:v>
                </c:pt>
                <c:pt idx="157">
                  <c:v>36805</c:v>
                </c:pt>
                <c:pt idx="158">
                  <c:v>36806</c:v>
                </c:pt>
                <c:pt idx="159">
                  <c:v>36807</c:v>
                </c:pt>
                <c:pt idx="160">
                  <c:v>36808</c:v>
                </c:pt>
                <c:pt idx="161">
                  <c:v>36809</c:v>
                </c:pt>
                <c:pt idx="162">
                  <c:v>36812</c:v>
                </c:pt>
                <c:pt idx="163">
                  <c:v>36814</c:v>
                </c:pt>
                <c:pt idx="164">
                  <c:v>36816</c:v>
                </c:pt>
                <c:pt idx="165">
                  <c:v>36817</c:v>
                </c:pt>
                <c:pt idx="166">
                  <c:v>36818</c:v>
                </c:pt>
                <c:pt idx="167">
                  <c:v>36849</c:v>
                </c:pt>
                <c:pt idx="168">
                  <c:v>36850</c:v>
                </c:pt>
                <c:pt idx="169">
                  <c:v>36867</c:v>
                </c:pt>
                <c:pt idx="170">
                  <c:v>36868</c:v>
                </c:pt>
                <c:pt idx="171">
                  <c:v>36881</c:v>
                </c:pt>
                <c:pt idx="172">
                  <c:v>36882</c:v>
                </c:pt>
                <c:pt idx="173">
                  <c:v>36991</c:v>
                </c:pt>
                <c:pt idx="174">
                  <c:v>36997</c:v>
                </c:pt>
                <c:pt idx="175">
                  <c:v>37013</c:v>
                </c:pt>
                <c:pt idx="176">
                  <c:v>37022</c:v>
                </c:pt>
                <c:pt idx="177">
                  <c:v>37028</c:v>
                </c:pt>
                <c:pt idx="178">
                  <c:v>37033</c:v>
                </c:pt>
                <c:pt idx="179">
                  <c:v>37033</c:v>
                </c:pt>
                <c:pt idx="180">
                  <c:v>37042</c:v>
                </c:pt>
                <c:pt idx="181">
                  <c:v>37047</c:v>
                </c:pt>
                <c:pt idx="182">
                  <c:v>37049</c:v>
                </c:pt>
                <c:pt idx="183">
                  <c:v>37052</c:v>
                </c:pt>
                <c:pt idx="184">
                  <c:v>37054</c:v>
                </c:pt>
                <c:pt idx="185">
                  <c:v>37055</c:v>
                </c:pt>
                <c:pt idx="186">
                  <c:v>37060</c:v>
                </c:pt>
                <c:pt idx="187">
                  <c:v>37063</c:v>
                </c:pt>
                <c:pt idx="188">
                  <c:v>37063</c:v>
                </c:pt>
                <c:pt idx="189">
                  <c:v>37068</c:v>
                </c:pt>
                <c:pt idx="190">
                  <c:v>37070</c:v>
                </c:pt>
                <c:pt idx="191">
                  <c:v>37075</c:v>
                </c:pt>
                <c:pt idx="192">
                  <c:v>37076</c:v>
                </c:pt>
                <c:pt idx="193">
                  <c:v>37081</c:v>
                </c:pt>
                <c:pt idx="194">
                  <c:v>37083</c:v>
                </c:pt>
                <c:pt idx="195">
                  <c:v>37088</c:v>
                </c:pt>
                <c:pt idx="196">
                  <c:v>37091</c:v>
                </c:pt>
                <c:pt idx="197">
                  <c:v>37092</c:v>
                </c:pt>
                <c:pt idx="198">
                  <c:v>37095</c:v>
                </c:pt>
                <c:pt idx="199">
                  <c:v>37096</c:v>
                </c:pt>
                <c:pt idx="200">
                  <c:v>37098</c:v>
                </c:pt>
                <c:pt idx="201">
                  <c:v>37103</c:v>
                </c:pt>
                <c:pt idx="202">
                  <c:v>37104</c:v>
                </c:pt>
                <c:pt idx="203">
                  <c:v>37107</c:v>
                </c:pt>
                <c:pt idx="204">
                  <c:v>37108</c:v>
                </c:pt>
                <c:pt idx="205">
                  <c:v>37115</c:v>
                </c:pt>
                <c:pt idx="206">
                  <c:v>37126</c:v>
                </c:pt>
                <c:pt idx="207">
                  <c:v>37127</c:v>
                </c:pt>
                <c:pt idx="208">
                  <c:v>37130</c:v>
                </c:pt>
                <c:pt idx="209">
                  <c:v>37133</c:v>
                </c:pt>
                <c:pt idx="210">
                  <c:v>37138</c:v>
                </c:pt>
                <c:pt idx="211">
                  <c:v>37143</c:v>
                </c:pt>
                <c:pt idx="212">
                  <c:v>37147</c:v>
                </c:pt>
                <c:pt idx="213">
                  <c:v>37151</c:v>
                </c:pt>
                <c:pt idx="214">
                  <c:v>37158</c:v>
                </c:pt>
                <c:pt idx="215">
                  <c:v>37162</c:v>
                </c:pt>
                <c:pt idx="216">
                  <c:v>37164</c:v>
                </c:pt>
                <c:pt idx="217">
                  <c:v>37174</c:v>
                </c:pt>
                <c:pt idx="218">
                  <c:v>37196</c:v>
                </c:pt>
                <c:pt idx="219">
                  <c:v>37397</c:v>
                </c:pt>
                <c:pt idx="220">
                  <c:v>37425</c:v>
                </c:pt>
                <c:pt idx="221">
                  <c:v>37435</c:v>
                </c:pt>
                <c:pt idx="222">
                  <c:v>37442</c:v>
                </c:pt>
                <c:pt idx="223">
                  <c:v>37448</c:v>
                </c:pt>
                <c:pt idx="224">
                  <c:v>37460</c:v>
                </c:pt>
                <c:pt idx="225">
                  <c:v>37469</c:v>
                </c:pt>
                <c:pt idx="226">
                  <c:v>37477</c:v>
                </c:pt>
                <c:pt idx="227">
                  <c:v>37484</c:v>
                </c:pt>
                <c:pt idx="228">
                  <c:v>37488</c:v>
                </c:pt>
                <c:pt idx="229">
                  <c:v>37493</c:v>
                </c:pt>
                <c:pt idx="230">
                  <c:v>37515</c:v>
                </c:pt>
                <c:pt idx="231">
                  <c:v>37744</c:v>
                </c:pt>
                <c:pt idx="232">
                  <c:v>37761</c:v>
                </c:pt>
                <c:pt idx="233" formatCode="mmm\-yy">
                  <c:v>41122</c:v>
                </c:pt>
                <c:pt idx="234" formatCode="mmm\-yy">
                  <c:v>41183</c:v>
                </c:pt>
                <c:pt idx="235" formatCode="mmm\-yy">
                  <c:v>41426</c:v>
                </c:pt>
                <c:pt idx="236" formatCode="mmm\-yy">
                  <c:v>41548</c:v>
                </c:pt>
                <c:pt idx="237" formatCode="mmm\-yy">
                  <c:v>41791</c:v>
                </c:pt>
                <c:pt idx="238" formatCode="mmm\-yy">
                  <c:v>41821</c:v>
                </c:pt>
                <c:pt idx="239" formatCode="mmm\-yy">
                  <c:v>41852</c:v>
                </c:pt>
                <c:pt idx="240">
                  <c:v>41908</c:v>
                </c:pt>
                <c:pt idx="241">
                  <c:v>41980</c:v>
                </c:pt>
                <c:pt idx="242">
                  <c:v>42001</c:v>
                </c:pt>
                <c:pt idx="243">
                  <c:v>42120</c:v>
                </c:pt>
                <c:pt idx="244">
                  <c:v>42204</c:v>
                </c:pt>
                <c:pt idx="245">
                  <c:v>42246</c:v>
                </c:pt>
                <c:pt idx="246">
                  <c:v>42274</c:v>
                </c:pt>
                <c:pt idx="247">
                  <c:v>42302</c:v>
                </c:pt>
                <c:pt idx="248">
                  <c:v>42337</c:v>
                </c:pt>
                <c:pt idx="249">
                  <c:v>42365</c:v>
                </c:pt>
                <c:pt idx="250">
                  <c:v>42400</c:v>
                </c:pt>
                <c:pt idx="251">
                  <c:v>42428</c:v>
                </c:pt>
              </c:numCache>
            </c:numRef>
          </c:xVal>
          <c:yVal>
            <c:numRef>
              <c:f>'pond readings'!$Q$4:$Q$300</c:f>
              <c:numCache>
                <c:formatCode>0.00</c:formatCode>
                <c:ptCount val="297"/>
                <c:pt idx="0">
                  <c:v>1093.8</c:v>
                </c:pt>
                <c:pt idx="1">
                  <c:v>1094.1799999999998</c:v>
                </c:pt>
                <c:pt idx="2">
                  <c:v>1095.2539999999999</c:v>
                </c:pt>
                <c:pt idx="3">
                  <c:v>1096.03</c:v>
                </c:pt>
                <c:pt idx="4">
                  <c:v>1096.4599999999998</c:v>
                </c:pt>
                <c:pt idx="5">
                  <c:v>1096.7099999999998</c:v>
                </c:pt>
                <c:pt idx="6">
                  <c:v>1096.6299999999999</c:v>
                </c:pt>
                <c:pt idx="7">
                  <c:v>1096.82</c:v>
                </c:pt>
                <c:pt idx="8">
                  <c:v>1096.9299999999998</c:v>
                </c:pt>
                <c:pt idx="9">
                  <c:v>1097.03</c:v>
                </c:pt>
                <c:pt idx="10">
                  <c:v>1097.1799999999998</c:v>
                </c:pt>
                <c:pt idx="11">
                  <c:v>1097.1599999999999</c:v>
                </c:pt>
                <c:pt idx="12">
                  <c:v>1097.26</c:v>
                </c:pt>
                <c:pt idx="13">
                  <c:v>1097.3699999999999</c:v>
                </c:pt>
                <c:pt idx="14">
                  <c:v>1097.4299999999998</c:v>
                </c:pt>
                <c:pt idx="15">
                  <c:v>1097.54</c:v>
                </c:pt>
                <c:pt idx="16">
                  <c:v>1097.48</c:v>
                </c:pt>
                <c:pt idx="17">
                  <c:v>1097.6099999999999</c:v>
                </c:pt>
                <c:pt idx="18">
                  <c:v>1097.6599999999999</c:v>
                </c:pt>
                <c:pt idx="19">
                  <c:v>1097.74</c:v>
                </c:pt>
                <c:pt idx="20">
                  <c:v>1098.1299999999999</c:v>
                </c:pt>
                <c:pt idx="21">
                  <c:v>1097.83</c:v>
                </c:pt>
                <c:pt idx="22">
                  <c:v>1097.83</c:v>
                </c:pt>
                <c:pt idx="23">
                  <c:v>1098.163</c:v>
                </c:pt>
                <c:pt idx="25">
                  <c:v>1097.77</c:v>
                </c:pt>
                <c:pt idx="26">
                  <c:v>1097.75</c:v>
                </c:pt>
                <c:pt idx="27">
                  <c:v>1097.74</c:v>
                </c:pt>
                <c:pt idx="28">
                  <c:v>1097.761</c:v>
                </c:pt>
                <c:pt idx="29">
                  <c:v>1097.81</c:v>
                </c:pt>
                <c:pt idx="30">
                  <c:v>1097.8119999999999</c:v>
                </c:pt>
                <c:pt idx="31">
                  <c:v>1097.79</c:v>
                </c:pt>
                <c:pt idx="32">
                  <c:v>1097.79</c:v>
                </c:pt>
                <c:pt idx="33">
                  <c:v>1097.75</c:v>
                </c:pt>
                <c:pt idx="34">
                  <c:v>1097.6999999999998</c:v>
                </c:pt>
                <c:pt idx="35">
                  <c:v>1097.723</c:v>
                </c:pt>
                <c:pt idx="36">
                  <c:v>1097.7459999999999</c:v>
                </c:pt>
                <c:pt idx="37">
                  <c:v>1097.78</c:v>
                </c:pt>
                <c:pt idx="38">
                  <c:v>1097.83</c:v>
                </c:pt>
                <c:pt idx="39">
                  <c:v>1097.83</c:v>
                </c:pt>
                <c:pt idx="40">
                  <c:v>1097.9099999999999</c:v>
                </c:pt>
                <c:pt idx="41">
                  <c:v>1097.9099999999999</c:v>
                </c:pt>
                <c:pt idx="42">
                  <c:v>1097.9499999999998</c:v>
                </c:pt>
                <c:pt idx="43">
                  <c:v>1097.9399999999998</c:v>
                </c:pt>
                <c:pt idx="44">
                  <c:v>1097.8799999999999</c:v>
                </c:pt>
                <c:pt idx="45">
                  <c:v>1097.83</c:v>
                </c:pt>
                <c:pt idx="46">
                  <c:v>1097.8999999999999</c:v>
                </c:pt>
                <c:pt idx="47">
                  <c:v>1097.98</c:v>
                </c:pt>
                <c:pt idx="48">
                  <c:v>1097.8599999999999</c:v>
                </c:pt>
                <c:pt idx="49">
                  <c:v>1097.8899999999999</c:v>
                </c:pt>
                <c:pt idx="50">
                  <c:v>1097.8999999999999</c:v>
                </c:pt>
                <c:pt idx="51">
                  <c:v>1097.79</c:v>
                </c:pt>
                <c:pt idx="52">
                  <c:v>1097.6799999999998</c:v>
                </c:pt>
                <c:pt idx="53">
                  <c:v>1097.6499999999999</c:v>
                </c:pt>
                <c:pt idx="55">
                  <c:v>1097.8999999999999</c:v>
                </c:pt>
                <c:pt idx="56">
                  <c:v>1097.26</c:v>
                </c:pt>
                <c:pt idx="57">
                  <c:v>1097.8699999999999</c:v>
                </c:pt>
                <c:pt idx="58">
                  <c:v>1097.83</c:v>
                </c:pt>
                <c:pt idx="59">
                  <c:v>1097.99</c:v>
                </c:pt>
                <c:pt idx="60">
                  <c:v>1098.06</c:v>
                </c:pt>
                <c:pt idx="61">
                  <c:v>1098.08</c:v>
                </c:pt>
                <c:pt idx="62">
                  <c:v>1098.1099999999999</c:v>
                </c:pt>
                <c:pt idx="63">
                  <c:v>1098.0999999999999</c:v>
                </c:pt>
                <c:pt idx="64">
                  <c:v>1098.07</c:v>
                </c:pt>
                <c:pt idx="65">
                  <c:v>1098.0999999999999</c:v>
                </c:pt>
                <c:pt idx="66">
                  <c:v>1098.1999999999998</c:v>
                </c:pt>
                <c:pt idx="67">
                  <c:v>1098.1599999999999</c:v>
                </c:pt>
                <c:pt idx="68">
                  <c:v>1098.1499999999999</c:v>
                </c:pt>
                <c:pt idx="69">
                  <c:v>1098.1099999999999</c:v>
                </c:pt>
                <c:pt idx="70">
                  <c:v>1098.0899999999999</c:v>
                </c:pt>
                <c:pt idx="71">
                  <c:v>1098.1099999999999</c:v>
                </c:pt>
                <c:pt idx="72" formatCode="0.000">
                  <c:v>1098.135</c:v>
                </c:pt>
                <c:pt idx="73">
                  <c:v>1098.1699999999998</c:v>
                </c:pt>
                <c:pt idx="74">
                  <c:v>1098.22</c:v>
                </c:pt>
                <c:pt idx="75">
                  <c:v>1098.23</c:v>
                </c:pt>
                <c:pt idx="76">
                  <c:v>1098.1799999999998</c:v>
                </c:pt>
                <c:pt idx="77">
                  <c:v>1098.1299999999999</c:v>
                </c:pt>
                <c:pt idx="78">
                  <c:v>1098.1199999999999</c:v>
                </c:pt>
                <c:pt idx="79">
                  <c:v>1098.06</c:v>
                </c:pt>
                <c:pt idx="80">
                  <c:v>1097.9399999999998</c:v>
                </c:pt>
                <c:pt idx="81">
                  <c:v>1097.8499999999999</c:v>
                </c:pt>
                <c:pt idx="82">
                  <c:v>1097.79</c:v>
                </c:pt>
                <c:pt idx="83">
                  <c:v>1097.77</c:v>
                </c:pt>
                <c:pt idx="84">
                  <c:v>1097.75</c:v>
                </c:pt>
                <c:pt idx="85">
                  <c:v>1097.7199999999998</c:v>
                </c:pt>
                <c:pt idx="86">
                  <c:v>1097.6999999999998</c:v>
                </c:pt>
                <c:pt idx="88">
                  <c:v>1098</c:v>
                </c:pt>
                <c:pt idx="89">
                  <c:v>1097.9499999999998</c:v>
                </c:pt>
                <c:pt idx="90">
                  <c:v>1097.9399999999998</c:v>
                </c:pt>
                <c:pt idx="91">
                  <c:v>1097.9399999999998</c:v>
                </c:pt>
                <c:pt idx="93">
                  <c:v>1097.8799999999999</c:v>
                </c:pt>
                <c:pt idx="94">
                  <c:v>1097.8499999999999</c:v>
                </c:pt>
                <c:pt idx="95">
                  <c:v>1097.78</c:v>
                </c:pt>
                <c:pt idx="96">
                  <c:v>1097.78</c:v>
                </c:pt>
                <c:pt idx="97">
                  <c:v>1097.83</c:v>
                </c:pt>
                <c:pt idx="98">
                  <c:v>1097.82</c:v>
                </c:pt>
                <c:pt idx="99">
                  <c:v>1097.78</c:v>
                </c:pt>
                <c:pt idx="100">
                  <c:v>1097.74</c:v>
                </c:pt>
                <c:pt idx="101">
                  <c:v>1097.7199999999998</c:v>
                </c:pt>
                <c:pt idx="102">
                  <c:v>1097.6899999999998</c:v>
                </c:pt>
                <c:pt idx="103">
                  <c:v>1097.6899999999998</c:v>
                </c:pt>
                <c:pt idx="104">
                  <c:v>1097.7</c:v>
                </c:pt>
                <c:pt idx="125">
                  <c:v>1149.4952380952384</c:v>
                </c:pt>
                <c:pt idx="154" formatCode="General">
                  <c:v>1149.4479310344827</c:v>
                </c:pt>
                <c:pt idx="166" formatCode="General">
                  <c:v>1149.4009090909092</c:v>
                </c:pt>
                <c:pt idx="201">
                  <c:v>1148.8372727272729</c:v>
                </c:pt>
                <c:pt idx="209">
                  <c:v>1148.7162500000002</c:v>
                </c:pt>
                <c:pt idx="216">
                  <c:v>1148.6185714285714</c:v>
                </c:pt>
                <c:pt idx="217">
                  <c:v>1148.6592307692308</c:v>
                </c:pt>
                <c:pt idx="232">
                  <c:v>1095.9000000000001</c:v>
                </c:pt>
                <c:pt idx="233" formatCode="General">
                  <c:v>1096</c:v>
                </c:pt>
                <c:pt idx="234">
                  <c:v>1096</c:v>
                </c:pt>
                <c:pt idx="235">
                  <c:v>1096.3</c:v>
                </c:pt>
                <c:pt idx="236">
                  <c:v>1095.8</c:v>
                </c:pt>
                <c:pt idx="237">
                  <c:v>1095.74</c:v>
                </c:pt>
                <c:pt idx="238">
                  <c:v>1095.55</c:v>
                </c:pt>
                <c:pt idx="239">
                  <c:v>1095.48</c:v>
                </c:pt>
                <c:pt idx="240">
                  <c:v>1095.5</c:v>
                </c:pt>
                <c:pt idx="241">
                  <c:v>1095.52</c:v>
                </c:pt>
                <c:pt idx="242">
                  <c:v>1095.52</c:v>
                </c:pt>
                <c:pt idx="243">
                  <c:v>1095.48</c:v>
                </c:pt>
                <c:pt idx="244">
                  <c:v>1095.0540000000001</c:v>
                </c:pt>
                <c:pt idx="245">
                  <c:v>1095.184</c:v>
                </c:pt>
                <c:pt idx="246" formatCode="General">
                  <c:v>1095.229</c:v>
                </c:pt>
                <c:pt idx="247">
                  <c:v>1095.2539999999999</c:v>
                </c:pt>
                <c:pt idx="248">
                  <c:v>1095.26</c:v>
                </c:pt>
                <c:pt idx="249">
                  <c:v>1095.2650000000001</c:v>
                </c:pt>
                <c:pt idx="250" formatCode="General">
                  <c:v>1095</c:v>
                </c:pt>
                <c:pt idx="251" formatCode="General">
                  <c:v>1094.94</c:v>
                </c:pt>
              </c:numCache>
            </c:numRef>
          </c:yVal>
          <c:smooth val="0"/>
        </c:ser>
        <c:ser>
          <c:idx val="2"/>
          <c:order val="2"/>
          <c:tx>
            <c:strRef>
              <c:f>'pond readings'!$T$3</c:f>
              <c:strCache>
                <c:ptCount val="1"/>
                <c:pt idx="0">
                  <c:v>Assumed Pond Elevation</c:v>
                </c:pt>
              </c:strCache>
            </c:strRef>
          </c:tx>
          <c:spPr>
            <a:ln w="12700">
              <a:solidFill>
                <a:srgbClr val="3366FF"/>
              </a:solidFill>
              <a:prstDash val="sysDash"/>
            </a:ln>
          </c:spPr>
          <c:marker>
            <c:symbol val="none"/>
          </c:marker>
          <c:xVal>
            <c:numRef>
              <c:f>('pond readings'!$S$4:$S$5,'pond readings'!$S$7:$S$8,'pond readings'!$S$10:$S$11,'pond readings'!$S$13:$S$14,'pond readings'!$S$16:$S$17,'pond readings'!$S$19:$S$20,'pond readings'!$S$22:$S$23,'pond readings'!$S$25:$S$26)</c:f>
              <c:numCache>
                <c:formatCode>d\-mmm\-yy</c:formatCode>
                <c:ptCount val="16"/>
                <c:pt idx="0">
                  <c:v>35720</c:v>
                </c:pt>
                <c:pt idx="1">
                  <c:v>35866</c:v>
                </c:pt>
                <c:pt idx="2">
                  <c:v>36010</c:v>
                </c:pt>
                <c:pt idx="3">
                  <c:v>36180</c:v>
                </c:pt>
                <c:pt idx="4">
                  <c:v>36497</c:v>
                </c:pt>
                <c:pt idx="5">
                  <c:v>36678</c:v>
                </c:pt>
                <c:pt idx="6">
                  <c:v>36707</c:v>
                </c:pt>
                <c:pt idx="7">
                  <c:v>36710</c:v>
                </c:pt>
                <c:pt idx="8">
                  <c:v>36817</c:v>
                </c:pt>
                <c:pt idx="9">
                  <c:v>36867</c:v>
                </c:pt>
                <c:pt idx="10">
                  <c:v>36881</c:v>
                </c:pt>
                <c:pt idx="11">
                  <c:v>36991</c:v>
                </c:pt>
                <c:pt idx="12">
                  <c:v>37197</c:v>
                </c:pt>
                <c:pt idx="13">
                  <c:v>37396</c:v>
                </c:pt>
                <c:pt idx="14">
                  <c:v>37516</c:v>
                </c:pt>
                <c:pt idx="15">
                  <c:v>37745</c:v>
                </c:pt>
              </c:numCache>
            </c:numRef>
          </c:xVal>
          <c:yVal>
            <c:numRef>
              <c:f>('pond readings'!$T$4:$T$5,'pond readings'!$T$7:$T$8,'pond readings'!$T$10:$T$11,'pond readings'!$T$13:$T$14,'pond readings'!$T$16:$T$17,'pond readings'!$T$19:$T$20,'pond readings'!$T$22:$T$23,'pond readings'!$T$25:$T$26)</c:f>
              <c:numCache>
                <c:formatCode>0.00</c:formatCode>
                <c:ptCount val="16"/>
                <c:pt idx="0">
                  <c:v>1098.163</c:v>
                </c:pt>
                <c:pt idx="1">
                  <c:v>1097.77</c:v>
                </c:pt>
                <c:pt idx="2">
                  <c:v>1097.6499999999999</c:v>
                </c:pt>
                <c:pt idx="3">
                  <c:v>1097.8999999999999</c:v>
                </c:pt>
                <c:pt idx="4">
                  <c:v>1097.6999999999998</c:v>
                </c:pt>
                <c:pt idx="5">
                  <c:v>1098</c:v>
                </c:pt>
                <c:pt idx="6">
                  <c:v>1097.9399999999998</c:v>
                </c:pt>
                <c:pt idx="7">
                  <c:v>1097.8799999999999</c:v>
                </c:pt>
                <c:pt idx="8" formatCode="General">
                  <c:v>1097.4399999999998</c:v>
                </c:pt>
                <c:pt idx="9" formatCode="General">
                  <c:v>1097.3</c:v>
                </c:pt>
                <c:pt idx="10" formatCode="General">
                  <c:v>1097.3</c:v>
                </c:pt>
                <c:pt idx="11" formatCode="General">
                  <c:v>1097.1999999999998</c:v>
                </c:pt>
                <c:pt idx="12">
                  <c:v>1096.83</c:v>
                </c:pt>
                <c:pt idx="13">
                  <c:v>1097.1399999999999</c:v>
                </c:pt>
                <c:pt idx="14">
                  <c:v>1096.1599999999999</c:v>
                </c:pt>
                <c:pt idx="15">
                  <c:v>1096.54</c:v>
                </c:pt>
              </c:numCache>
            </c:numRef>
          </c:yVal>
          <c:smooth val="0"/>
        </c:ser>
        <c:ser>
          <c:idx val="3"/>
          <c:order val="3"/>
          <c:tx>
            <c:strRef>
              <c:f>' Piezo levels (edited)'!$D$6</c:f>
              <c:strCache>
                <c:ptCount val="1"/>
                <c:pt idx="0">
                  <c:v>Piezometer #22715 @ 1088.7m</c:v>
                </c:pt>
              </c:strCache>
            </c:strRef>
          </c:tx>
          <c:spPr>
            <a:ln w="15875">
              <a:solidFill>
                <a:srgbClr val="002060"/>
              </a:solidFill>
              <a:prstDash val="solid"/>
            </a:ln>
          </c:spPr>
          <c:marker>
            <c:symbol val="square"/>
            <c:size val="5"/>
            <c:spPr>
              <a:solidFill>
                <a:srgbClr val="002060"/>
              </a:solidFill>
              <a:ln>
                <a:noFill/>
              </a:ln>
            </c:spPr>
          </c:marker>
          <c:dPt>
            <c:idx val="14"/>
            <c:bubble3D val="0"/>
          </c:dPt>
          <c:dPt>
            <c:idx val="129"/>
            <c:bubble3D val="0"/>
            <c:spPr>
              <a:ln w="15875">
                <a:solidFill>
                  <a:srgbClr val="002060"/>
                </a:solidFill>
              </a:ln>
            </c:spPr>
          </c:dPt>
          <c:dPt>
            <c:idx val="130"/>
            <c:bubble3D val="0"/>
            <c:spPr>
              <a:ln w="15875">
                <a:solidFill>
                  <a:srgbClr val="002060"/>
                </a:solidFill>
              </a:ln>
            </c:spPr>
          </c:dPt>
          <c:dPt>
            <c:idx val="131"/>
            <c:bubble3D val="0"/>
            <c:spPr>
              <a:ln w="15875">
                <a:solidFill>
                  <a:srgbClr val="002060"/>
                </a:solidFill>
              </a:ln>
            </c:spPr>
          </c:dPt>
          <c:dPt>
            <c:idx val="132"/>
            <c:bubble3D val="0"/>
            <c:spPr>
              <a:ln w="15875">
                <a:solidFill>
                  <a:srgbClr val="002060"/>
                </a:solidFill>
              </a:ln>
            </c:spPr>
          </c:dPt>
          <c:dPt>
            <c:idx val="133"/>
            <c:bubble3D val="0"/>
            <c:spPr>
              <a:ln w="15875">
                <a:solidFill>
                  <a:srgbClr val="002060"/>
                </a:solidFill>
              </a:ln>
            </c:spPr>
          </c:dPt>
          <c:dPt>
            <c:idx val="134"/>
            <c:bubble3D val="0"/>
            <c:spPr>
              <a:ln w="15875">
                <a:solidFill>
                  <a:srgbClr val="002060"/>
                </a:solidFill>
              </a:ln>
            </c:spPr>
          </c:dPt>
          <c:dPt>
            <c:idx val="135"/>
            <c:bubble3D val="0"/>
            <c:spPr>
              <a:ln w="15875">
                <a:solidFill>
                  <a:srgbClr val="002060"/>
                </a:solidFill>
              </a:ln>
            </c:spPr>
          </c:dPt>
          <c:dPt>
            <c:idx val="136"/>
            <c:bubble3D val="0"/>
            <c:spPr>
              <a:ln w="15875">
                <a:solidFill>
                  <a:srgbClr val="002060"/>
                </a:solidFill>
              </a:ln>
            </c:spPr>
          </c:dPt>
          <c:dPt>
            <c:idx val="137"/>
            <c:bubble3D val="0"/>
            <c:spPr>
              <a:ln w="15875">
                <a:solidFill>
                  <a:srgbClr val="002060"/>
                </a:solidFill>
              </a:ln>
            </c:spPr>
          </c:dPt>
          <c:dPt>
            <c:idx val="138"/>
            <c:bubble3D val="0"/>
            <c:spPr>
              <a:ln w="15875">
                <a:solidFill>
                  <a:srgbClr val="002060"/>
                </a:solidFill>
              </a:ln>
            </c:spPr>
          </c:dPt>
          <c:dPt>
            <c:idx val="139"/>
            <c:bubble3D val="0"/>
            <c:spPr>
              <a:ln w="15875">
                <a:solidFill>
                  <a:srgbClr val="002060"/>
                </a:solidFill>
              </a:ln>
            </c:spPr>
          </c:dPt>
          <c:dPt>
            <c:idx val="140"/>
            <c:bubble3D val="0"/>
            <c:spPr>
              <a:ln w="15875">
                <a:solidFill>
                  <a:srgbClr val="002060"/>
                </a:solidFill>
              </a:ln>
            </c:spPr>
          </c:dPt>
          <c:dPt>
            <c:idx val="149"/>
            <c:bubble3D val="0"/>
            <c:spPr>
              <a:ln w="15875">
                <a:solidFill>
                  <a:srgbClr val="002060"/>
                </a:solidFill>
              </a:ln>
            </c:spPr>
          </c:dPt>
          <c:xVal>
            <c:numRef>
              <c:f>' Piezo levels (edited)'!$E$5:$HZ$5</c:f>
              <c:numCache>
                <c:formatCode>d\-mmm\-yy</c:formatCode>
                <c:ptCount val="230"/>
                <c:pt idx="0">
                  <c:v>35894</c:v>
                </c:pt>
                <c:pt idx="1">
                  <c:v>35899</c:v>
                </c:pt>
                <c:pt idx="2">
                  <c:v>35906</c:v>
                </c:pt>
                <c:pt idx="3">
                  <c:v>35908</c:v>
                </c:pt>
                <c:pt idx="4">
                  <c:v>35913</c:v>
                </c:pt>
                <c:pt idx="5">
                  <c:v>35920</c:v>
                </c:pt>
                <c:pt idx="6">
                  <c:v>35927</c:v>
                </c:pt>
                <c:pt idx="7">
                  <c:v>35936</c:v>
                </c:pt>
                <c:pt idx="8">
                  <c:v>35943</c:v>
                </c:pt>
                <c:pt idx="9">
                  <c:v>35950</c:v>
                </c:pt>
                <c:pt idx="10">
                  <c:v>35957</c:v>
                </c:pt>
                <c:pt idx="11">
                  <c:v>35964</c:v>
                </c:pt>
                <c:pt idx="12">
                  <c:v>35972</c:v>
                </c:pt>
                <c:pt idx="13">
                  <c:v>35978</c:v>
                </c:pt>
                <c:pt idx="14">
                  <c:v>35986</c:v>
                </c:pt>
                <c:pt idx="15">
                  <c:v>35992</c:v>
                </c:pt>
                <c:pt idx="16">
                  <c:v>35998</c:v>
                </c:pt>
                <c:pt idx="17">
                  <c:v>36007</c:v>
                </c:pt>
                <c:pt idx="18">
                  <c:v>36012</c:v>
                </c:pt>
                <c:pt idx="19">
                  <c:v>36019</c:v>
                </c:pt>
                <c:pt idx="20">
                  <c:v>36026</c:v>
                </c:pt>
                <c:pt idx="21">
                  <c:v>36034</c:v>
                </c:pt>
                <c:pt idx="22">
                  <c:v>36040</c:v>
                </c:pt>
                <c:pt idx="23">
                  <c:v>36048</c:v>
                </c:pt>
                <c:pt idx="24">
                  <c:v>36056</c:v>
                </c:pt>
                <c:pt idx="25">
                  <c:v>36061</c:v>
                </c:pt>
                <c:pt idx="26">
                  <c:v>36067</c:v>
                </c:pt>
                <c:pt idx="27">
                  <c:v>36075</c:v>
                </c:pt>
                <c:pt idx="28">
                  <c:v>36083</c:v>
                </c:pt>
                <c:pt idx="29">
                  <c:v>36090</c:v>
                </c:pt>
                <c:pt idx="30">
                  <c:v>36096</c:v>
                </c:pt>
                <c:pt idx="31">
                  <c:v>36103</c:v>
                </c:pt>
                <c:pt idx="32">
                  <c:v>36111</c:v>
                </c:pt>
                <c:pt idx="33">
                  <c:v>36117</c:v>
                </c:pt>
                <c:pt idx="34">
                  <c:v>36124</c:v>
                </c:pt>
                <c:pt idx="35">
                  <c:v>36131</c:v>
                </c:pt>
                <c:pt idx="36">
                  <c:v>36138</c:v>
                </c:pt>
                <c:pt idx="37">
                  <c:v>36145</c:v>
                </c:pt>
                <c:pt idx="38">
                  <c:v>36159</c:v>
                </c:pt>
                <c:pt idx="39">
                  <c:v>36166</c:v>
                </c:pt>
                <c:pt idx="40">
                  <c:v>36173</c:v>
                </c:pt>
                <c:pt idx="41">
                  <c:v>36181</c:v>
                </c:pt>
                <c:pt idx="42">
                  <c:v>36187</c:v>
                </c:pt>
                <c:pt idx="43">
                  <c:v>36194</c:v>
                </c:pt>
                <c:pt idx="44">
                  <c:v>36200</c:v>
                </c:pt>
                <c:pt idx="45">
                  <c:v>36206</c:v>
                </c:pt>
                <c:pt idx="46">
                  <c:v>36214</c:v>
                </c:pt>
                <c:pt idx="47">
                  <c:v>36224</c:v>
                </c:pt>
                <c:pt idx="48">
                  <c:v>36227</c:v>
                </c:pt>
                <c:pt idx="49">
                  <c:v>36234</c:v>
                </c:pt>
                <c:pt idx="50">
                  <c:v>36241</c:v>
                </c:pt>
                <c:pt idx="51">
                  <c:v>36251</c:v>
                </c:pt>
                <c:pt idx="52">
                  <c:v>36285</c:v>
                </c:pt>
                <c:pt idx="53">
                  <c:v>36296</c:v>
                </c:pt>
                <c:pt idx="54">
                  <c:v>36302</c:v>
                </c:pt>
                <c:pt idx="55">
                  <c:v>36308</c:v>
                </c:pt>
                <c:pt idx="56">
                  <c:v>36316</c:v>
                </c:pt>
                <c:pt idx="57">
                  <c:v>36321</c:v>
                </c:pt>
                <c:pt idx="58">
                  <c:v>36327</c:v>
                </c:pt>
                <c:pt idx="59">
                  <c:v>36334</c:v>
                </c:pt>
                <c:pt idx="60">
                  <c:v>36345</c:v>
                </c:pt>
                <c:pt idx="61">
                  <c:v>36350</c:v>
                </c:pt>
                <c:pt idx="62">
                  <c:v>36356</c:v>
                </c:pt>
                <c:pt idx="63">
                  <c:v>36376</c:v>
                </c:pt>
                <c:pt idx="64">
                  <c:v>36382</c:v>
                </c:pt>
                <c:pt idx="65">
                  <c:v>36390</c:v>
                </c:pt>
                <c:pt idx="66">
                  <c:v>36399</c:v>
                </c:pt>
                <c:pt idx="67">
                  <c:v>36407</c:v>
                </c:pt>
                <c:pt idx="68">
                  <c:v>36414</c:v>
                </c:pt>
                <c:pt idx="69">
                  <c:v>36421</c:v>
                </c:pt>
                <c:pt idx="70">
                  <c:v>36443</c:v>
                </c:pt>
                <c:pt idx="71">
                  <c:v>36449</c:v>
                </c:pt>
                <c:pt idx="72">
                  <c:v>36455</c:v>
                </c:pt>
                <c:pt idx="73">
                  <c:v>36467</c:v>
                </c:pt>
                <c:pt idx="74">
                  <c:v>36477</c:v>
                </c:pt>
                <c:pt idx="75">
                  <c:v>36489</c:v>
                </c:pt>
                <c:pt idx="76">
                  <c:v>36497</c:v>
                </c:pt>
                <c:pt idx="77">
                  <c:v>36504</c:v>
                </c:pt>
                <c:pt idx="78">
                  <c:v>36524</c:v>
                </c:pt>
                <c:pt idx="79">
                  <c:v>36568</c:v>
                </c:pt>
                <c:pt idx="80">
                  <c:v>36590</c:v>
                </c:pt>
                <c:pt idx="81">
                  <c:v>36615</c:v>
                </c:pt>
                <c:pt idx="82">
                  <c:v>36626</c:v>
                </c:pt>
                <c:pt idx="83">
                  <c:v>36641</c:v>
                </c:pt>
                <c:pt idx="84">
                  <c:v>36659</c:v>
                </c:pt>
                <c:pt idx="85">
                  <c:v>36671</c:v>
                </c:pt>
                <c:pt idx="86">
                  <c:v>36674</c:v>
                </c:pt>
                <c:pt idx="87">
                  <c:v>36678</c:v>
                </c:pt>
                <c:pt idx="88">
                  <c:v>36684</c:v>
                </c:pt>
                <c:pt idx="89">
                  <c:v>36693</c:v>
                </c:pt>
                <c:pt idx="90">
                  <c:v>36698</c:v>
                </c:pt>
                <c:pt idx="91">
                  <c:v>36707</c:v>
                </c:pt>
                <c:pt idx="92">
                  <c:v>36713</c:v>
                </c:pt>
                <c:pt idx="93">
                  <c:v>36718</c:v>
                </c:pt>
                <c:pt idx="94">
                  <c:v>36735</c:v>
                </c:pt>
                <c:pt idx="95">
                  <c:v>36740</c:v>
                </c:pt>
                <c:pt idx="96">
                  <c:v>36748</c:v>
                </c:pt>
                <c:pt idx="97">
                  <c:v>36753</c:v>
                </c:pt>
                <c:pt idx="98">
                  <c:v>36762</c:v>
                </c:pt>
                <c:pt idx="99">
                  <c:v>36767</c:v>
                </c:pt>
                <c:pt idx="100">
                  <c:v>36779</c:v>
                </c:pt>
                <c:pt idx="101">
                  <c:v>36798</c:v>
                </c:pt>
                <c:pt idx="102">
                  <c:v>36809</c:v>
                </c:pt>
                <c:pt idx="103">
                  <c:v>36816</c:v>
                </c:pt>
                <c:pt idx="104">
                  <c:v>36823</c:v>
                </c:pt>
                <c:pt idx="105">
                  <c:v>36837</c:v>
                </c:pt>
                <c:pt idx="106">
                  <c:v>36849</c:v>
                </c:pt>
                <c:pt idx="107">
                  <c:v>36867</c:v>
                </c:pt>
                <c:pt idx="108">
                  <c:v>36881</c:v>
                </c:pt>
                <c:pt idx="109">
                  <c:v>36951</c:v>
                </c:pt>
                <c:pt idx="110">
                  <c:v>36971</c:v>
                </c:pt>
                <c:pt idx="111">
                  <c:v>36991</c:v>
                </c:pt>
                <c:pt idx="112">
                  <c:v>37013</c:v>
                </c:pt>
                <c:pt idx="113">
                  <c:v>37028</c:v>
                </c:pt>
                <c:pt idx="114">
                  <c:v>37046</c:v>
                </c:pt>
                <c:pt idx="115">
                  <c:v>37060</c:v>
                </c:pt>
                <c:pt idx="116">
                  <c:v>37075</c:v>
                </c:pt>
                <c:pt idx="117">
                  <c:v>37088</c:v>
                </c:pt>
                <c:pt idx="118">
                  <c:v>37102</c:v>
                </c:pt>
                <c:pt idx="119">
                  <c:v>37116</c:v>
                </c:pt>
                <c:pt idx="120">
                  <c:v>37134</c:v>
                </c:pt>
                <c:pt idx="121">
                  <c:v>37143</c:v>
                </c:pt>
                <c:pt idx="122">
                  <c:v>37157</c:v>
                </c:pt>
                <c:pt idx="123">
                  <c:v>37181</c:v>
                </c:pt>
                <c:pt idx="124">
                  <c:v>37196</c:v>
                </c:pt>
                <c:pt idx="125">
                  <c:v>37210</c:v>
                </c:pt>
                <c:pt idx="126">
                  <c:v>37224</c:v>
                </c:pt>
                <c:pt idx="127">
                  <c:v>37271</c:v>
                </c:pt>
                <c:pt idx="128">
                  <c:v>37463</c:v>
                </c:pt>
                <c:pt idx="129">
                  <c:v>37750</c:v>
                </c:pt>
                <c:pt idx="130">
                  <c:v>37812</c:v>
                </c:pt>
                <c:pt idx="131">
                  <c:v>37852</c:v>
                </c:pt>
                <c:pt idx="132">
                  <c:v>37971</c:v>
                </c:pt>
                <c:pt idx="133">
                  <c:v>38138</c:v>
                </c:pt>
                <c:pt idx="134">
                  <c:v>38170</c:v>
                </c:pt>
                <c:pt idx="135">
                  <c:v>38213</c:v>
                </c:pt>
                <c:pt idx="136">
                  <c:v>38238</c:v>
                </c:pt>
                <c:pt idx="137">
                  <c:v>38266</c:v>
                </c:pt>
                <c:pt idx="138">
                  <c:v>38502</c:v>
                </c:pt>
                <c:pt idx="139">
                  <c:v>38586</c:v>
                </c:pt>
                <c:pt idx="140">
                  <c:v>38674</c:v>
                </c:pt>
                <c:pt idx="141">
                  <c:v>39592</c:v>
                </c:pt>
                <c:pt idx="142">
                  <c:v>39701</c:v>
                </c:pt>
                <c:pt idx="143">
                  <c:v>40064</c:v>
                </c:pt>
                <c:pt idx="144">
                  <c:v>40470</c:v>
                </c:pt>
                <c:pt idx="145">
                  <c:v>40815</c:v>
                </c:pt>
                <c:pt idx="146">
                  <c:v>40962</c:v>
                </c:pt>
                <c:pt idx="147">
                  <c:v>40988</c:v>
                </c:pt>
                <c:pt idx="148">
                  <c:v>41016</c:v>
                </c:pt>
                <c:pt idx="149">
                  <c:v>41051</c:v>
                </c:pt>
                <c:pt idx="150">
                  <c:v>41118</c:v>
                </c:pt>
                <c:pt idx="151">
                  <c:v>41151</c:v>
                </c:pt>
                <c:pt idx="152">
                  <c:v>41182</c:v>
                </c:pt>
                <c:pt idx="153">
                  <c:v>41211</c:v>
                </c:pt>
                <c:pt idx="154">
                  <c:v>41233</c:v>
                </c:pt>
                <c:pt idx="155">
                  <c:v>41268</c:v>
                </c:pt>
                <c:pt idx="156">
                  <c:v>41304</c:v>
                </c:pt>
                <c:pt idx="157">
                  <c:v>41365</c:v>
                </c:pt>
                <c:pt idx="158">
                  <c:v>41391</c:v>
                </c:pt>
                <c:pt idx="159">
                  <c:v>41420</c:v>
                </c:pt>
                <c:pt idx="160">
                  <c:v>41446</c:v>
                </c:pt>
                <c:pt idx="161">
                  <c:v>41448</c:v>
                </c:pt>
                <c:pt idx="162">
                  <c:v>41478</c:v>
                </c:pt>
                <c:pt idx="163">
                  <c:v>41511</c:v>
                </c:pt>
                <c:pt idx="164">
                  <c:v>41546</c:v>
                </c:pt>
                <c:pt idx="165">
                  <c:v>41568</c:v>
                </c:pt>
                <c:pt idx="166">
                  <c:v>41603</c:v>
                </c:pt>
                <c:pt idx="167">
                  <c:v>41629</c:v>
                </c:pt>
                <c:pt idx="168">
                  <c:v>41660</c:v>
                </c:pt>
                <c:pt idx="169">
                  <c:v>41687</c:v>
                </c:pt>
                <c:pt idx="170">
                  <c:v>41721</c:v>
                </c:pt>
                <c:pt idx="171">
                  <c:v>41748</c:v>
                </c:pt>
                <c:pt idx="172">
                  <c:v>41778</c:v>
                </c:pt>
                <c:pt idx="173">
                  <c:v>41819</c:v>
                </c:pt>
                <c:pt idx="174">
                  <c:v>41847</c:v>
                </c:pt>
                <c:pt idx="175">
                  <c:v>41882</c:v>
                </c:pt>
                <c:pt idx="176">
                  <c:v>41910</c:v>
                </c:pt>
                <c:pt idx="177">
                  <c:v>41938</c:v>
                </c:pt>
                <c:pt idx="178">
                  <c:v>41980</c:v>
                </c:pt>
                <c:pt idx="179">
                  <c:v>42001</c:v>
                </c:pt>
                <c:pt idx="180">
                  <c:v>42029</c:v>
                </c:pt>
                <c:pt idx="181">
                  <c:v>42057</c:v>
                </c:pt>
                <c:pt idx="182">
                  <c:v>42092</c:v>
                </c:pt>
                <c:pt idx="183">
                  <c:v>42120</c:v>
                </c:pt>
                <c:pt idx="184">
                  <c:v>42148</c:v>
                </c:pt>
                <c:pt idx="185">
                  <c:v>42183</c:v>
                </c:pt>
                <c:pt idx="186">
                  <c:v>42206</c:v>
                </c:pt>
                <c:pt idx="187">
                  <c:v>42246</c:v>
                </c:pt>
                <c:pt idx="188">
                  <c:v>42274</c:v>
                </c:pt>
                <c:pt idx="189">
                  <c:v>42302</c:v>
                </c:pt>
                <c:pt idx="190">
                  <c:v>42337</c:v>
                </c:pt>
                <c:pt idx="191">
                  <c:v>42365</c:v>
                </c:pt>
                <c:pt idx="192">
                  <c:v>42400</c:v>
                </c:pt>
                <c:pt idx="193">
                  <c:v>42428</c:v>
                </c:pt>
              </c:numCache>
            </c:numRef>
          </c:xVal>
          <c:yVal>
            <c:numRef>
              <c:f>' Piezo levels (edited)'!$E$6:$HZ$6</c:f>
              <c:numCache>
                <c:formatCode>0.0</c:formatCode>
                <c:ptCount val="230"/>
                <c:pt idx="0">
                  <c:v>1093.1299709999998</c:v>
                </c:pt>
                <c:pt idx="1">
                  <c:v>1093.2706049999997</c:v>
                </c:pt>
                <c:pt idx="2">
                  <c:v>1093.4815559999997</c:v>
                </c:pt>
                <c:pt idx="3">
                  <c:v>1093.4112389999998</c:v>
                </c:pt>
                <c:pt idx="4">
                  <c:v>1093.3409219999999</c:v>
                </c:pt>
                <c:pt idx="5">
                  <c:v>1093.4112389999998</c:v>
                </c:pt>
                <c:pt idx="6">
                  <c:v>1093.4112389999998</c:v>
                </c:pt>
                <c:pt idx="7">
                  <c:v>1093.5518729999999</c:v>
                </c:pt>
                <c:pt idx="9">
                  <c:v>1093.3409219999999</c:v>
                </c:pt>
                <c:pt idx="10">
                  <c:v>1093.0596539999999</c:v>
                </c:pt>
                <c:pt idx="11">
                  <c:v>1092.7783859999997</c:v>
                </c:pt>
                <c:pt idx="15">
                  <c:v>1093.0596539999999</c:v>
                </c:pt>
                <c:pt idx="16">
                  <c:v>1093.7628239999999</c:v>
                </c:pt>
                <c:pt idx="17">
                  <c:v>1093.0596539999999</c:v>
                </c:pt>
                <c:pt idx="18">
                  <c:v>1093.0244954999998</c:v>
                </c:pt>
                <c:pt idx="19">
                  <c:v>1092.9893369999998</c:v>
                </c:pt>
                <c:pt idx="20">
                  <c:v>1093.0596539999999</c:v>
                </c:pt>
                <c:pt idx="21">
                  <c:v>1092.9893369999998</c:v>
                </c:pt>
                <c:pt idx="22">
                  <c:v>1093.0596539999999</c:v>
                </c:pt>
                <c:pt idx="23">
                  <c:v>1092.9190199999998</c:v>
                </c:pt>
                <c:pt idx="24">
                  <c:v>1092.9893369999998</c:v>
                </c:pt>
                <c:pt idx="25">
                  <c:v>1092.9190199999998</c:v>
                </c:pt>
                <c:pt idx="26">
                  <c:v>1092.8487029999999</c:v>
                </c:pt>
                <c:pt idx="27">
                  <c:v>1092.9190199999998</c:v>
                </c:pt>
                <c:pt idx="28">
                  <c:v>1092.8487029999999</c:v>
                </c:pt>
                <c:pt idx="29">
                  <c:v>1092.9190199999998</c:v>
                </c:pt>
                <c:pt idx="30">
                  <c:v>1092.8487029999999</c:v>
                </c:pt>
                <c:pt idx="31">
                  <c:v>1092.9190199999998</c:v>
                </c:pt>
                <c:pt idx="32">
                  <c:v>1092.8487029999999</c:v>
                </c:pt>
                <c:pt idx="33">
                  <c:v>1092.7783859999997</c:v>
                </c:pt>
                <c:pt idx="34">
                  <c:v>1092.7783859999997</c:v>
                </c:pt>
                <c:pt idx="35">
                  <c:v>1092.7783859999997</c:v>
                </c:pt>
                <c:pt idx="36">
                  <c:v>1092.6377519999999</c:v>
                </c:pt>
                <c:pt idx="37">
                  <c:v>1092.5674349999997</c:v>
                </c:pt>
                <c:pt idx="38">
                  <c:v>1092.5674349999997</c:v>
                </c:pt>
                <c:pt idx="39">
                  <c:v>1092.7783859999997</c:v>
                </c:pt>
                <c:pt idx="40">
                  <c:v>1092.8487029999999</c:v>
                </c:pt>
                <c:pt idx="41">
                  <c:v>1092.5674349999997</c:v>
                </c:pt>
                <c:pt idx="42">
                  <c:v>1092.7080689999998</c:v>
                </c:pt>
                <c:pt idx="43">
                  <c:v>1092.7080689999998</c:v>
                </c:pt>
                <c:pt idx="44">
                  <c:v>1092.4971179999998</c:v>
                </c:pt>
                <c:pt idx="45">
                  <c:v>1092.5674349999997</c:v>
                </c:pt>
                <c:pt idx="46">
                  <c:v>1092.4268009999998</c:v>
                </c:pt>
                <c:pt idx="47">
                  <c:v>1092.2861669999998</c:v>
                </c:pt>
                <c:pt idx="48">
                  <c:v>1092.5674349999997</c:v>
                </c:pt>
                <c:pt idx="49">
                  <c:v>1092.4268009999998</c:v>
                </c:pt>
                <c:pt idx="50">
                  <c:v>1092.2861669999998</c:v>
                </c:pt>
                <c:pt idx="51">
                  <c:v>1092.4268009999998</c:v>
                </c:pt>
                <c:pt idx="52">
                  <c:v>1092.0752159999997</c:v>
                </c:pt>
                <c:pt idx="54">
                  <c:v>1092.0752159999997</c:v>
                </c:pt>
                <c:pt idx="55">
                  <c:v>1092.1455329999999</c:v>
                </c:pt>
                <c:pt idx="56">
                  <c:v>1092.2861669999998</c:v>
                </c:pt>
                <c:pt idx="57">
                  <c:v>1092.2861669999998</c:v>
                </c:pt>
                <c:pt idx="58">
                  <c:v>1092.4268009999998</c:v>
                </c:pt>
                <c:pt idx="59">
                  <c:v>1092.4268009999998</c:v>
                </c:pt>
                <c:pt idx="60">
                  <c:v>1092.6377519999999</c:v>
                </c:pt>
                <c:pt idx="61">
                  <c:v>1092.7783859999997</c:v>
                </c:pt>
                <c:pt idx="62">
                  <c:v>1092.8487029999999</c:v>
                </c:pt>
                <c:pt idx="63">
                  <c:v>1093.1299709999998</c:v>
                </c:pt>
                <c:pt idx="64">
                  <c:v>1093.3409219999999</c:v>
                </c:pt>
                <c:pt idx="65">
                  <c:v>1093.4112389999998</c:v>
                </c:pt>
                <c:pt idx="66">
                  <c:v>1093.6221899999998</c:v>
                </c:pt>
                <c:pt idx="67">
                  <c:v>1093.7628239999999</c:v>
                </c:pt>
                <c:pt idx="68">
                  <c:v>1093.9034579999998</c:v>
                </c:pt>
                <c:pt idx="69">
                  <c:v>1094.0440919999999</c:v>
                </c:pt>
                <c:pt idx="70">
                  <c:v>1094.0440919999999</c:v>
                </c:pt>
                <c:pt idx="71">
                  <c:v>1093.9737749999997</c:v>
                </c:pt>
                <c:pt idx="72">
                  <c:v>1093.9034579999998</c:v>
                </c:pt>
                <c:pt idx="73">
                  <c:v>1093.7628239999999</c:v>
                </c:pt>
                <c:pt idx="74">
                  <c:v>1093.6221899999998</c:v>
                </c:pt>
                <c:pt idx="75">
                  <c:v>1093.2706049999997</c:v>
                </c:pt>
                <c:pt idx="76">
                  <c:v>1093.2002879999998</c:v>
                </c:pt>
                <c:pt idx="77">
                  <c:v>1092.9893369999998</c:v>
                </c:pt>
                <c:pt idx="78">
                  <c:v>1092.6377519999999</c:v>
                </c:pt>
                <c:pt idx="79">
                  <c:v>1092.3564839999999</c:v>
                </c:pt>
                <c:pt idx="80">
                  <c:v>1091.3017289999998</c:v>
                </c:pt>
                <c:pt idx="81">
                  <c:v>1092.0752159999997</c:v>
                </c:pt>
                <c:pt idx="82">
                  <c:v>1091.7939479999998</c:v>
                </c:pt>
                <c:pt idx="83">
                  <c:v>1091.5829969999998</c:v>
                </c:pt>
                <c:pt idx="84">
                  <c:v>1091.5829969999998</c:v>
                </c:pt>
                <c:pt idx="85">
                  <c:v>1092.1455329999999</c:v>
                </c:pt>
                <c:pt idx="86">
                  <c:v>1092.2861669999998</c:v>
                </c:pt>
                <c:pt idx="87">
                  <c:v>1092.3564839999999</c:v>
                </c:pt>
                <c:pt idx="88">
                  <c:v>1092.2861669999998</c:v>
                </c:pt>
                <c:pt idx="89">
                  <c:v>1092.4971179999998</c:v>
                </c:pt>
                <c:pt idx="90">
                  <c:v>1092.4971179999998</c:v>
                </c:pt>
                <c:pt idx="91">
                  <c:v>1092.9190199999998</c:v>
                </c:pt>
                <c:pt idx="92">
                  <c:v>1092.9893369999998</c:v>
                </c:pt>
                <c:pt idx="93">
                  <c:v>1092.9190199999998</c:v>
                </c:pt>
                <c:pt idx="94">
                  <c:v>1093.0596539999999</c:v>
                </c:pt>
                <c:pt idx="95">
                  <c:v>1093.1299709999998</c:v>
                </c:pt>
                <c:pt idx="96">
                  <c:v>1093.1299709999998</c:v>
                </c:pt>
                <c:pt idx="97">
                  <c:v>1093.1299709999998</c:v>
                </c:pt>
                <c:pt idx="98">
                  <c:v>1093.3409219999999</c:v>
                </c:pt>
                <c:pt idx="99">
                  <c:v>1093.3409219999999</c:v>
                </c:pt>
                <c:pt idx="100">
                  <c:v>1093.2002879999998</c:v>
                </c:pt>
                <c:pt idx="101">
                  <c:v>1093.4815559999997</c:v>
                </c:pt>
                <c:pt idx="102">
                  <c:v>1093.2706049999997</c:v>
                </c:pt>
                <c:pt idx="104">
                  <c:v>1092.8487029999999</c:v>
                </c:pt>
                <c:pt idx="105">
                  <c:v>1092.7783859999997</c:v>
                </c:pt>
                <c:pt idx="106">
                  <c:v>1092.4971179999998</c:v>
                </c:pt>
                <c:pt idx="107">
                  <c:v>1092.4971179999998</c:v>
                </c:pt>
                <c:pt idx="108">
                  <c:v>1092.3564839999999</c:v>
                </c:pt>
                <c:pt idx="109">
                  <c:v>1090.8095099999998</c:v>
                </c:pt>
                <c:pt idx="111">
                  <c:v>1091.3017289999998</c:v>
                </c:pt>
                <c:pt idx="112">
                  <c:v>1091.0907779999998</c:v>
                </c:pt>
                <c:pt idx="113">
                  <c:v>1091.6533139999999</c:v>
                </c:pt>
                <c:pt idx="114">
                  <c:v>1091.6533139999999</c:v>
                </c:pt>
                <c:pt idx="115">
                  <c:v>1091.7939479999998</c:v>
                </c:pt>
                <c:pt idx="116">
                  <c:v>1091.9345819999999</c:v>
                </c:pt>
                <c:pt idx="117">
                  <c:v>1092.0752159999997</c:v>
                </c:pt>
                <c:pt idx="118">
                  <c:v>1092.1455329999999</c:v>
                </c:pt>
                <c:pt idx="119">
                  <c:v>1092.1455329999999</c:v>
                </c:pt>
                <c:pt idx="120">
                  <c:v>1091.8642649999997</c:v>
                </c:pt>
                <c:pt idx="121">
                  <c:v>1092.1455329999999</c:v>
                </c:pt>
                <c:pt idx="122">
                  <c:v>1092.2861669999998</c:v>
                </c:pt>
                <c:pt idx="123">
                  <c:v>1093.4815559999997</c:v>
                </c:pt>
                <c:pt idx="124">
                  <c:v>1091.9345819999999</c:v>
                </c:pt>
                <c:pt idx="125">
                  <c:v>1091.7939479999998</c:v>
                </c:pt>
                <c:pt idx="126">
                  <c:v>1091.6533139999999</c:v>
                </c:pt>
                <c:pt idx="127">
                  <c:v>1090.1766569999998</c:v>
                </c:pt>
                <c:pt idx="128">
                  <c:v>1093.2002879999998</c:v>
                </c:pt>
                <c:pt idx="129">
                  <c:v>1090.0360229999999</c:v>
                </c:pt>
                <c:pt idx="130">
                  <c:v>1090.6688759999997</c:v>
                </c:pt>
                <c:pt idx="131">
                  <c:v>1090.8095099999998</c:v>
                </c:pt>
                <c:pt idx="132">
                  <c:v>1090.1766569999998</c:v>
                </c:pt>
                <c:pt idx="133">
                  <c:v>1089.6844379999998</c:v>
                </c:pt>
                <c:pt idx="134">
                  <c:v>1090.2469739999999</c:v>
                </c:pt>
                <c:pt idx="135">
                  <c:v>1090.5985589999998</c:v>
                </c:pt>
                <c:pt idx="136">
                  <c:v>1090.1063399999998</c:v>
                </c:pt>
                <c:pt idx="137">
                  <c:v>1090.5985589999998</c:v>
                </c:pt>
                <c:pt idx="138">
                  <c:v>1089.8953889999998</c:v>
                </c:pt>
                <c:pt idx="139">
                  <c:v>1091.5829969999998</c:v>
                </c:pt>
                <c:pt idx="140">
                  <c:v>1091.0907779999998</c:v>
                </c:pt>
                <c:pt idx="141">
                  <c:v>#N/A</c:v>
                </c:pt>
                <c:pt idx="142">
                  <c:v>#N/A</c:v>
                </c:pt>
                <c:pt idx="143">
                  <c:v>#N/A</c:v>
                </c:pt>
                <c:pt idx="144">
                  <c:v>#N/A</c:v>
                </c:pt>
                <c:pt idx="145">
                  <c:v>#N/A</c:v>
                </c:pt>
                <c:pt idx="146">
                  <c:v>#N/A</c:v>
                </c:pt>
                <c:pt idx="147">
                  <c:v>#N/A</c:v>
                </c:pt>
                <c:pt idx="148">
                  <c:v>#N/A</c:v>
                </c:pt>
                <c:pt idx="149">
                  <c:v>1089.0515849999997</c:v>
                </c:pt>
                <c:pt idx="150">
                  <c:v>1089.1219019999999</c:v>
                </c:pt>
                <c:pt idx="151">
                  <c:v>1090.1063399999998</c:v>
                </c:pt>
                <c:pt idx="152">
                  <c:v>1090.4579249999997</c:v>
                </c:pt>
                <c:pt idx="153">
                  <c:v>1090.5985589999998</c:v>
                </c:pt>
                <c:pt idx="154">
                  <c:v>1090.1766569999998</c:v>
                </c:pt>
                <c:pt idx="155">
                  <c:v>1090.0360229999999</c:v>
                </c:pt>
                <c:pt idx="156">
                  <c:v>1089.6141209999998</c:v>
                </c:pt>
                <c:pt idx="157">
                  <c:v>1089.1219019999999</c:v>
                </c:pt>
                <c:pt idx="158">
                  <c:v>1088.9109509999998</c:v>
                </c:pt>
                <c:pt idx="159">
                  <c:v>1088.8406339999999</c:v>
                </c:pt>
                <c:pt idx="160">
                  <c:v>1088.9109509999998</c:v>
                </c:pt>
                <c:pt idx="161">
                  <c:v>1088.9109509999998</c:v>
                </c:pt>
                <c:pt idx="162">
                  <c:v>1089.1219019999999</c:v>
                </c:pt>
                <c:pt idx="163">
                  <c:v>1089.6141209999998</c:v>
                </c:pt>
                <c:pt idx="164">
                  <c:v>1090.1063399999998</c:v>
                </c:pt>
                <c:pt idx="165">
                  <c:v>1090.0360229999999</c:v>
                </c:pt>
                <c:pt idx="166">
                  <c:v>1089.9657059999997</c:v>
                </c:pt>
                <c:pt idx="167">
                  <c:v>1089.6141209999998</c:v>
                </c:pt>
                <c:pt idx="168">
                  <c:v>1089.4031699999998</c:v>
                </c:pt>
                <c:pt idx="169">
                  <c:v>1089.1922189999998</c:v>
                </c:pt>
                <c:pt idx="170">
                  <c:v>1088.8406339999999</c:v>
                </c:pt>
                <c:pt idx="171">
                  <c:v>1088.8406339999999</c:v>
                </c:pt>
                <c:pt idx="172">
                  <c:v>1088.8406339999999</c:v>
                </c:pt>
                <c:pt idx="173">
                  <c:v>1088.9812679999998</c:v>
                </c:pt>
                <c:pt idx="174">
                  <c:v>1089.0515849999997</c:v>
                </c:pt>
                <c:pt idx="175">
                  <c:v>1089.0515849999997</c:v>
                </c:pt>
                <c:pt idx="176">
                  <c:v>1089.1219019999999</c:v>
                </c:pt>
                <c:pt idx="177">
                  <c:v>1089.2625359999997</c:v>
                </c:pt>
                <c:pt idx="178">
                  <c:v>1088.9812679999998</c:v>
                </c:pt>
                <c:pt idx="179">
                  <c:v>1088.9109509999998</c:v>
                </c:pt>
                <c:pt idx="180">
                  <c:v>1089.0515849999997</c:v>
                </c:pt>
                <c:pt idx="181">
                  <c:v>1089.0515849999997</c:v>
                </c:pt>
                <c:pt idx="182">
                  <c:v>1089.0515849999997</c:v>
                </c:pt>
                <c:pt idx="183">
                  <c:v>1089.0515849999997</c:v>
                </c:pt>
                <c:pt idx="184">
                  <c:v>1089.0515849999997</c:v>
                </c:pt>
                <c:pt idx="185">
                  <c:v>1089.0515849999997</c:v>
                </c:pt>
                <c:pt idx="186">
                  <c:v>1089.0515849999997</c:v>
                </c:pt>
                <c:pt idx="187">
                  <c:v>1089.0515849999997</c:v>
                </c:pt>
                <c:pt idx="188">
                  <c:v>1089.0515849999997</c:v>
                </c:pt>
                <c:pt idx="189">
                  <c:v>1089.0515849999997</c:v>
                </c:pt>
                <c:pt idx="190">
                  <c:v>1089.1219019999999</c:v>
                </c:pt>
                <c:pt idx="191">
                  <c:v>1089.0515849999997</c:v>
                </c:pt>
                <c:pt idx="192">
                  <c:v>1088.9812679999998</c:v>
                </c:pt>
                <c:pt idx="193">
                  <c:v>1089.0515849999997</c:v>
                </c:pt>
              </c:numCache>
            </c:numRef>
          </c:yVal>
          <c:smooth val="0"/>
        </c:ser>
        <c:ser>
          <c:idx val="5"/>
          <c:order val="4"/>
          <c:tx>
            <c:strRef>
              <c:f>' Piezo levels (edited)'!$D$6</c:f>
              <c:strCache>
                <c:ptCount val="1"/>
                <c:pt idx="0">
                  <c:v>Piezometer #22715 @ 1088.7m</c:v>
                </c:pt>
              </c:strCache>
            </c:strRef>
          </c:tx>
          <c:spPr>
            <a:ln w="15875">
              <a:solidFill>
                <a:srgbClr val="002060"/>
              </a:solidFill>
            </a:ln>
          </c:spPr>
          <c:marker>
            <c:symbol val="square"/>
            <c:size val="7"/>
            <c:spPr>
              <a:solidFill>
                <a:srgbClr val="002060"/>
              </a:solidFill>
              <a:ln>
                <a:noFill/>
              </a:ln>
            </c:spPr>
          </c:marker>
          <c:dPt>
            <c:idx val="8"/>
            <c:bubble3D val="0"/>
          </c:dPt>
          <c:dPt>
            <c:idx val="9"/>
            <c:bubble3D val="0"/>
          </c:dPt>
          <c:dPt>
            <c:idx val="10"/>
            <c:bubble3D val="0"/>
          </c:dPt>
          <c:dPt>
            <c:idx val="11"/>
            <c:bubble3D val="0"/>
          </c:dPt>
          <c:xVal>
            <c:numRef>
              <c:f>' Piezo levels (edited)'!$EP$5:$HZ$5</c:f>
              <c:numCache>
                <c:formatCode>d\-mmm\-yy</c:formatCode>
                <c:ptCount val="89"/>
                <c:pt idx="0">
                  <c:v>39592</c:v>
                </c:pt>
                <c:pt idx="1">
                  <c:v>39701</c:v>
                </c:pt>
                <c:pt idx="2">
                  <c:v>40064</c:v>
                </c:pt>
                <c:pt idx="3">
                  <c:v>40470</c:v>
                </c:pt>
                <c:pt idx="4">
                  <c:v>40815</c:v>
                </c:pt>
                <c:pt idx="5">
                  <c:v>40962</c:v>
                </c:pt>
                <c:pt idx="6">
                  <c:v>40988</c:v>
                </c:pt>
                <c:pt idx="7">
                  <c:v>41016</c:v>
                </c:pt>
                <c:pt idx="8">
                  <c:v>41051</c:v>
                </c:pt>
                <c:pt idx="9">
                  <c:v>41118</c:v>
                </c:pt>
                <c:pt idx="10">
                  <c:v>41151</c:v>
                </c:pt>
                <c:pt idx="11">
                  <c:v>41182</c:v>
                </c:pt>
                <c:pt idx="12">
                  <c:v>41211</c:v>
                </c:pt>
                <c:pt idx="13">
                  <c:v>41233</c:v>
                </c:pt>
                <c:pt idx="14">
                  <c:v>41268</c:v>
                </c:pt>
                <c:pt idx="15">
                  <c:v>41304</c:v>
                </c:pt>
                <c:pt idx="16">
                  <c:v>41365</c:v>
                </c:pt>
                <c:pt idx="17">
                  <c:v>41391</c:v>
                </c:pt>
                <c:pt idx="18">
                  <c:v>41420</c:v>
                </c:pt>
                <c:pt idx="19">
                  <c:v>41446</c:v>
                </c:pt>
                <c:pt idx="20">
                  <c:v>41448</c:v>
                </c:pt>
                <c:pt idx="21">
                  <c:v>41478</c:v>
                </c:pt>
                <c:pt idx="22">
                  <c:v>41511</c:v>
                </c:pt>
                <c:pt idx="23">
                  <c:v>41546</c:v>
                </c:pt>
                <c:pt idx="24">
                  <c:v>41568</c:v>
                </c:pt>
                <c:pt idx="25">
                  <c:v>41603</c:v>
                </c:pt>
                <c:pt idx="26">
                  <c:v>41629</c:v>
                </c:pt>
                <c:pt idx="27">
                  <c:v>41660</c:v>
                </c:pt>
                <c:pt idx="28">
                  <c:v>41687</c:v>
                </c:pt>
                <c:pt idx="29">
                  <c:v>41721</c:v>
                </c:pt>
                <c:pt idx="30">
                  <c:v>41748</c:v>
                </c:pt>
                <c:pt idx="31">
                  <c:v>41778</c:v>
                </c:pt>
                <c:pt idx="32">
                  <c:v>41819</c:v>
                </c:pt>
                <c:pt idx="33">
                  <c:v>41847</c:v>
                </c:pt>
                <c:pt idx="34">
                  <c:v>41882</c:v>
                </c:pt>
                <c:pt idx="35">
                  <c:v>41910</c:v>
                </c:pt>
                <c:pt idx="36">
                  <c:v>41938</c:v>
                </c:pt>
                <c:pt idx="37">
                  <c:v>41980</c:v>
                </c:pt>
                <c:pt idx="38">
                  <c:v>42001</c:v>
                </c:pt>
                <c:pt idx="39">
                  <c:v>42029</c:v>
                </c:pt>
                <c:pt idx="40">
                  <c:v>42057</c:v>
                </c:pt>
                <c:pt idx="41">
                  <c:v>42092</c:v>
                </c:pt>
                <c:pt idx="42">
                  <c:v>42120</c:v>
                </c:pt>
                <c:pt idx="43">
                  <c:v>42148</c:v>
                </c:pt>
                <c:pt idx="44">
                  <c:v>42183</c:v>
                </c:pt>
                <c:pt idx="45">
                  <c:v>42206</c:v>
                </c:pt>
                <c:pt idx="46">
                  <c:v>42246</c:v>
                </c:pt>
                <c:pt idx="47">
                  <c:v>42274</c:v>
                </c:pt>
                <c:pt idx="48">
                  <c:v>42302</c:v>
                </c:pt>
                <c:pt idx="49">
                  <c:v>42337</c:v>
                </c:pt>
                <c:pt idx="50">
                  <c:v>42365</c:v>
                </c:pt>
                <c:pt idx="51">
                  <c:v>42400</c:v>
                </c:pt>
                <c:pt idx="52">
                  <c:v>42428</c:v>
                </c:pt>
              </c:numCache>
            </c:numRef>
          </c:xVal>
          <c:yVal>
            <c:numRef>
              <c:f>' Piezo levels (edited)'!$EP$6:$HZ$6</c:f>
              <c:numCache>
                <c:formatCode>0.0</c:formatCode>
                <c:ptCount val="89"/>
                <c:pt idx="0">
                  <c:v>#N/A</c:v>
                </c:pt>
                <c:pt idx="1">
                  <c:v>#N/A</c:v>
                </c:pt>
                <c:pt idx="2">
                  <c:v>#N/A</c:v>
                </c:pt>
                <c:pt idx="3">
                  <c:v>#N/A</c:v>
                </c:pt>
                <c:pt idx="4">
                  <c:v>#N/A</c:v>
                </c:pt>
                <c:pt idx="5">
                  <c:v>#N/A</c:v>
                </c:pt>
                <c:pt idx="6">
                  <c:v>#N/A</c:v>
                </c:pt>
                <c:pt idx="7">
                  <c:v>#N/A</c:v>
                </c:pt>
                <c:pt idx="8">
                  <c:v>1089.0515849999997</c:v>
                </c:pt>
                <c:pt idx="9">
                  <c:v>1089.1219019999999</c:v>
                </c:pt>
                <c:pt idx="10">
                  <c:v>1090.1063399999998</c:v>
                </c:pt>
                <c:pt idx="11">
                  <c:v>1090.4579249999997</c:v>
                </c:pt>
                <c:pt idx="12">
                  <c:v>1090.5985589999998</c:v>
                </c:pt>
                <c:pt idx="13">
                  <c:v>1090.1766569999998</c:v>
                </c:pt>
                <c:pt idx="14">
                  <c:v>1090.0360229999999</c:v>
                </c:pt>
                <c:pt idx="15">
                  <c:v>1089.6141209999998</c:v>
                </c:pt>
                <c:pt idx="16">
                  <c:v>1089.1219019999999</c:v>
                </c:pt>
                <c:pt idx="17">
                  <c:v>1088.9109509999998</c:v>
                </c:pt>
                <c:pt idx="18">
                  <c:v>1088.8406339999999</c:v>
                </c:pt>
                <c:pt idx="19">
                  <c:v>1088.9109509999998</c:v>
                </c:pt>
                <c:pt idx="20">
                  <c:v>1088.9109509999998</c:v>
                </c:pt>
                <c:pt idx="21">
                  <c:v>1089.1219019999999</c:v>
                </c:pt>
                <c:pt idx="22">
                  <c:v>1089.6141209999998</c:v>
                </c:pt>
                <c:pt idx="23">
                  <c:v>1090.1063399999998</c:v>
                </c:pt>
                <c:pt idx="24">
                  <c:v>1090.0360229999999</c:v>
                </c:pt>
                <c:pt idx="25">
                  <c:v>1089.9657059999997</c:v>
                </c:pt>
                <c:pt idx="26">
                  <c:v>1089.6141209999998</c:v>
                </c:pt>
                <c:pt idx="27">
                  <c:v>1089.4031699999998</c:v>
                </c:pt>
                <c:pt idx="28">
                  <c:v>1089.1922189999998</c:v>
                </c:pt>
                <c:pt idx="29">
                  <c:v>1088.8406339999999</c:v>
                </c:pt>
                <c:pt idx="30">
                  <c:v>1088.8406339999999</c:v>
                </c:pt>
                <c:pt idx="31">
                  <c:v>1088.8406339999999</c:v>
                </c:pt>
                <c:pt idx="32">
                  <c:v>1088.9812679999998</c:v>
                </c:pt>
                <c:pt idx="33">
                  <c:v>1089.0515849999997</c:v>
                </c:pt>
                <c:pt idx="34">
                  <c:v>1089.0515849999997</c:v>
                </c:pt>
                <c:pt idx="35">
                  <c:v>1089.1219019999999</c:v>
                </c:pt>
                <c:pt idx="36">
                  <c:v>1089.2625359999997</c:v>
                </c:pt>
                <c:pt idx="37">
                  <c:v>1088.9812679999998</c:v>
                </c:pt>
                <c:pt idx="38">
                  <c:v>1088.9109509999998</c:v>
                </c:pt>
                <c:pt idx="39">
                  <c:v>1089.0515849999997</c:v>
                </c:pt>
                <c:pt idx="40">
                  <c:v>1089.0515849999997</c:v>
                </c:pt>
                <c:pt idx="41">
                  <c:v>1089.0515849999997</c:v>
                </c:pt>
                <c:pt idx="42">
                  <c:v>1089.0515849999997</c:v>
                </c:pt>
                <c:pt idx="43">
                  <c:v>1089.0515849999997</c:v>
                </c:pt>
                <c:pt idx="44">
                  <c:v>1089.0515849999997</c:v>
                </c:pt>
                <c:pt idx="45">
                  <c:v>1089.0515849999997</c:v>
                </c:pt>
                <c:pt idx="46">
                  <c:v>1089.0515849999997</c:v>
                </c:pt>
                <c:pt idx="47">
                  <c:v>1089.0515849999997</c:v>
                </c:pt>
                <c:pt idx="48">
                  <c:v>1089.0515849999997</c:v>
                </c:pt>
                <c:pt idx="49">
                  <c:v>1089.1219019999999</c:v>
                </c:pt>
                <c:pt idx="50">
                  <c:v>1089.0515849999997</c:v>
                </c:pt>
                <c:pt idx="51">
                  <c:v>1088.9812679999998</c:v>
                </c:pt>
                <c:pt idx="52">
                  <c:v>1089.0515849999997</c:v>
                </c:pt>
              </c:numCache>
            </c:numRef>
          </c:yVal>
          <c:smooth val="0"/>
        </c:ser>
        <c:dLbls>
          <c:showLegendKey val="0"/>
          <c:showVal val="0"/>
          <c:showCatName val="0"/>
          <c:showSerName val="0"/>
          <c:showPercent val="0"/>
          <c:showBubbleSize val="0"/>
        </c:dLbls>
        <c:axId val="293275568"/>
        <c:axId val="293273216"/>
      </c:scatterChart>
      <c:valAx>
        <c:axId val="293275568"/>
        <c:scaling>
          <c:orientation val="minMax"/>
          <c:min val="35886"/>
        </c:scaling>
        <c:delete val="0"/>
        <c:axPos val="b"/>
        <c:title>
          <c:tx>
            <c:rich>
              <a:bodyPr/>
              <a:lstStyle/>
              <a:p>
                <a:pPr>
                  <a:defRPr sz="1200" b="1" i="0" u="none" strike="noStrike" baseline="0">
                    <a:solidFill>
                      <a:srgbClr val="000000"/>
                    </a:solidFill>
                    <a:latin typeface="Arial"/>
                    <a:ea typeface="Arial"/>
                    <a:cs typeface="Arial"/>
                  </a:defRPr>
                </a:pPr>
                <a:r>
                  <a:rPr lang="en-US"/>
                  <a:t>Date (month/year)</a:t>
                </a:r>
              </a:p>
            </c:rich>
          </c:tx>
          <c:layout>
            <c:manualLayout>
              <c:xMode val="edge"/>
              <c:yMode val="edge"/>
              <c:x val="0.51544222740940138"/>
              <c:y val="0.96391363679141706"/>
            </c:manualLayout>
          </c:layout>
          <c:overlay val="0"/>
          <c:spPr>
            <a:noFill/>
            <a:ln w="25400">
              <a:noFill/>
            </a:ln>
          </c:spPr>
        </c:title>
        <c:numFmt formatCode="m/yy"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293273216"/>
        <c:crosses val="autoZero"/>
        <c:crossBetween val="midCat"/>
        <c:majorUnit val="182"/>
        <c:minorUnit val="30.5"/>
      </c:valAx>
      <c:valAx>
        <c:axId val="293273216"/>
        <c:scaling>
          <c:orientation val="minMax"/>
          <c:max val="1105"/>
          <c:min val="1080"/>
        </c:scaling>
        <c:delete val="0"/>
        <c:axPos val="l"/>
        <c:majorGridlines>
          <c:spPr>
            <a:ln w="3175">
              <a:solidFill>
                <a:srgbClr val="000000"/>
              </a:solidFill>
              <a:prstDash val="lgDash"/>
            </a:ln>
          </c:spPr>
        </c:majorGridlines>
        <c:title>
          <c:tx>
            <c:rich>
              <a:bodyPr/>
              <a:lstStyle/>
              <a:p>
                <a:pPr>
                  <a:defRPr sz="1200" b="1" i="0" u="none" strike="noStrike" baseline="0">
                    <a:solidFill>
                      <a:srgbClr val="000000"/>
                    </a:solidFill>
                    <a:latin typeface="Arial"/>
                    <a:ea typeface="Arial"/>
                    <a:cs typeface="Arial"/>
                  </a:defRPr>
                </a:pPr>
                <a:r>
                  <a:rPr lang="en-US"/>
                  <a:t>Piezometric Elevation (m)</a:t>
                </a:r>
              </a:p>
            </c:rich>
          </c:tx>
          <c:layout>
            <c:manualLayout>
              <c:xMode val="edge"/>
              <c:yMode val="edge"/>
              <c:x val="1.4771002343402473E-2"/>
              <c:y val="0.343187878407629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93275568"/>
        <c:crossesAt val="35886"/>
        <c:crossBetween val="midCat"/>
      </c:valAx>
      <c:spPr>
        <a:noFill/>
        <a:ln w="12700">
          <a:solidFill>
            <a:srgbClr val="808080"/>
          </a:solidFill>
          <a:prstDash val="solid"/>
        </a:ln>
      </c:spPr>
    </c:plotArea>
    <c:legend>
      <c:legendPos val="r"/>
      <c:legendEntry>
        <c:idx val="4"/>
        <c:delete val="1"/>
      </c:legendEntry>
      <c:layout>
        <c:manualLayout>
          <c:xMode val="edge"/>
          <c:yMode val="edge"/>
          <c:x val="0.80508593942941575"/>
          <c:y val="0.7682230233269034"/>
          <c:w val="0.16087221042623023"/>
          <c:h val="0.10059760956175301"/>
        </c:manualLayout>
      </c:layou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Header>&amp;CMount Nansen Tailings Dam Monitoring
Abandoned Mount Nansen Mine - Carmacks, Yukon</c:oddHeader>
    </c:headerFooter>
    <c:pageMargins b="1" l="0.75" r="0.75" t="1" header="0.5" footer="0.5"/>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78164948966664E-2"/>
          <c:y val="3.4704391960801911E-2"/>
          <c:w val="0.90989693078700939"/>
          <c:h val="0.87018049472084791"/>
        </c:manualLayout>
      </c:layout>
      <c:scatterChart>
        <c:scatterStyle val="lineMarker"/>
        <c:varyColors val="0"/>
        <c:ser>
          <c:idx val="4"/>
          <c:order val="0"/>
          <c:tx>
            <c:v>Tailings Dam Surface</c:v>
          </c:tx>
          <c:spPr>
            <a:ln>
              <a:solidFill>
                <a:schemeClr val="accent6">
                  <a:lumMod val="50000"/>
                </a:schemeClr>
              </a:solidFill>
            </a:ln>
          </c:spPr>
          <c:marker>
            <c:symbol val="none"/>
          </c:marker>
          <c:xVal>
            <c:numRef>
              <c:f>(' Piezo levels (edited)'!$E$11,' Piezo levels (edited)'!$A$3)</c:f>
              <c:numCache>
                <c:formatCode>d\-mmm\-yy</c:formatCode>
                <c:ptCount val="2"/>
                <c:pt idx="0">
                  <c:v>35894</c:v>
                </c:pt>
                <c:pt idx="1">
                  <c:v>42428</c:v>
                </c:pt>
              </c:numCache>
            </c:numRef>
          </c:xVal>
          <c:yVal>
            <c:numLit>
              <c:formatCode>General</c:formatCode>
              <c:ptCount val="2"/>
              <c:pt idx="0">
                <c:v>1099.5</c:v>
              </c:pt>
              <c:pt idx="1">
                <c:v>1099.5</c:v>
              </c:pt>
            </c:numLit>
          </c:yVal>
          <c:smooth val="0"/>
        </c:ser>
        <c:ser>
          <c:idx val="1"/>
          <c:order val="1"/>
          <c:tx>
            <c:strRef>
              <c:f>'pond readings'!$Q$3</c:f>
              <c:strCache>
                <c:ptCount val="1"/>
                <c:pt idx="0">
                  <c:v>Pond Elevation</c:v>
                </c:pt>
              </c:strCache>
            </c:strRef>
          </c:tx>
          <c:spPr>
            <a:ln w="12700">
              <a:solidFill>
                <a:srgbClr val="3366FF"/>
              </a:solidFill>
              <a:prstDash val="solid"/>
            </a:ln>
          </c:spPr>
          <c:marker>
            <c:symbol val="none"/>
          </c:marker>
          <c:dPt>
            <c:idx val="219"/>
            <c:bubble3D val="0"/>
            <c:spPr>
              <a:ln w="12700">
                <a:solidFill>
                  <a:srgbClr val="3366FF"/>
                </a:solidFill>
                <a:prstDash val="sysDash"/>
              </a:ln>
            </c:spPr>
          </c:dPt>
          <c:dPt>
            <c:idx val="231"/>
            <c:bubble3D val="0"/>
            <c:spPr>
              <a:ln w="12700">
                <a:solidFill>
                  <a:srgbClr val="3366FF"/>
                </a:solidFill>
                <a:prstDash val="sysDash"/>
              </a:ln>
            </c:spPr>
          </c:dPt>
          <c:dPt>
            <c:idx val="233"/>
            <c:bubble3D val="0"/>
            <c:spPr>
              <a:ln w="28575">
                <a:noFill/>
              </a:ln>
            </c:spPr>
          </c:dPt>
          <c:xVal>
            <c:numRef>
              <c:f>'pond readings'!$O$4:$O$300</c:f>
              <c:numCache>
                <c:formatCode>d\-mmm\-yy</c:formatCode>
                <c:ptCount val="297"/>
                <c:pt idx="0">
                  <c:v>35502</c:v>
                </c:pt>
                <c:pt idx="1">
                  <c:v>35515</c:v>
                </c:pt>
                <c:pt idx="2">
                  <c:v>35536</c:v>
                </c:pt>
                <c:pt idx="3">
                  <c:v>35548</c:v>
                </c:pt>
                <c:pt idx="4">
                  <c:v>35554</c:v>
                </c:pt>
                <c:pt idx="5">
                  <c:v>35560</c:v>
                </c:pt>
                <c:pt idx="6">
                  <c:v>35566</c:v>
                </c:pt>
                <c:pt idx="7">
                  <c:v>35570</c:v>
                </c:pt>
                <c:pt idx="8">
                  <c:v>35576</c:v>
                </c:pt>
                <c:pt idx="9">
                  <c:v>35583</c:v>
                </c:pt>
                <c:pt idx="10">
                  <c:v>35591</c:v>
                </c:pt>
                <c:pt idx="11">
                  <c:v>35598</c:v>
                </c:pt>
                <c:pt idx="12">
                  <c:v>35604</c:v>
                </c:pt>
                <c:pt idx="13">
                  <c:v>35611</c:v>
                </c:pt>
                <c:pt idx="14">
                  <c:v>35615</c:v>
                </c:pt>
                <c:pt idx="15">
                  <c:v>35618</c:v>
                </c:pt>
                <c:pt idx="16">
                  <c:v>35627</c:v>
                </c:pt>
                <c:pt idx="17">
                  <c:v>35633</c:v>
                </c:pt>
                <c:pt idx="18">
                  <c:v>35640</c:v>
                </c:pt>
                <c:pt idx="19">
                  <c:v>35649</c:v>
                </c:pt>
                <c:pt idx="20">
                  <c:v>35655</c:v>
                </c:pt>
                <c:pt idx="21">
                  <c:v>35669</c:v>
                </c:pt>
                <c:pt idx="22">
                  <c:v>35688</c:v>
                </c:pt>
                <c:pt idx="23">
                  <c:v>35720</c:v>
                </c:pt>
                <c:pt idx="24">
                  <c:v>35721</c:v>
                </c:pt>
                <c:pt idx="25">
                  <c:v>35866</c:v>
                </c:pt>
                <c:pt idx="26">
                  <c:v>35871</c:v>
                </c:pt>
                <c:pt idx="27">
                  <c:v>35874</c:v>
                </c:pt>
                <c:pt idx="28">
                  <c:v>35877</c:v>
                </c:pt>
                <c:pt idx="29">
                  <c:v>35879</c:v>
                </c:pt>
                <c:pt idx="30">
                  <c:v>35886</c:v>
                </c:pt>
                <c:pt idx="31">
                  <c:v>35888</c:v>
                </c:pt>
                <c:pt idx="32">
                  <c:v>35890</c:v>
                </c:pt>
                <c:pt idx="33">
                  <c:v>35893</c:v>
                </c:pt>
                <c:pt idx="34">
                  <c:v>35900</c:v>
                </c:pt>
                <c:pt idx="35">
                  <c:v>35902</c:v>
                </c:pt>
                <c:pt idx="36">
                  <c:v>35904</c:v>
                </c:pt>
                <c:pt idx="37">
                  <c:v>35906</c:v>
                </c:pt>
                <c:pt idx="38">
                  <c:v>35913</c:v>
                </c:pt>
                <c:pt idx="39">
                  <c:v>35916</c:v>
                </c:pt>
                <c:pt idx="40">
                  <c:v>35921</c:v>
                </c:pt>
                <c:pt idx="41">
                  <c:v>35926</c:v>
                </c:pt>
                <c:pt idx="42">
                  <c:v>35938</c:v>
                </c:pt>
                <c:pt idx="43">
                  <c:v>35942</c:v>
                </c:pt>
                <c:pt idx="44">
                  <c:v>35950</c:v>
                </c:pt>
                <c:pt idx="45">
                  <c:v>35956</c:v>
                </c:pt>
                <c:pt idx="46">
                  <c:v>35963</c:v>
                </c:pt>
                <c:pt idx="47">
                  <c:v>35969</c:v>
                </c:pt>
                <c:pt idx="48">
                  <c:v>35978</c:v>
                </c:pt>
                <c:pt idx="49">
                  <c:v>35982</c:v>
                </c:pt>
                <c:pt idx="50">
                  <c:v>35986</c:v>
                </c:pt>
                <c:pt idx="51">
                  <c:v>35996</c:v>
                </c:pt>
                <c:pt idx="52">
                  <c:v>36006</c:v>
                </c:pt>
                <c:pt idx="53">
                  <c:v>36010</c:v>
                </c:pt>
                <c:pt idx="54">
                  <c:v>36011</c:v>
                </c:pt>
                <c:pt idx="55">
                  <c:v>36180</c:v>
                </c:pt>
                <c:pt idx="56">
                  <c:v>36199</c:v>
                </c:pt>
                <c:pt idx="57">
                  <c:v>36271</c:v>
                </c:pt>
                <c:pt idx="58">
                  <c:v>36285</c:v>
                </c:pt>
                <c:pt idx="59">
                  <c:v>36296</c:v>
                </c:pt>
                <c:pt idx="60">
                  <c:v>36302</c:v>
                </c:pt>
                <c:pt idx="61">
                  <c:v>36308</c:v>
                </c:pt>
                <c:pt idx="62">
                  <c:v>36316</c:v>
                </c:pt>
                <c:pt idx="63">
                  <c:v>36320</c:v>
                </c:pt>
                <c:pt idx="64">
                  <c:v>36327</c:v>
                </c:pt>
                <c:pt idx="65">
                  <c:v>36334</c:v>
                </c:pt>
                <c:pt idx="66">
                  <c:v>36345</c:v>
                </c:pt>
                <c:pt idx="67">
                  <c:v>36350</c:v>
                </c:pt>
                <c:pt idx="68">
                  <c:v>36356</c:v>
                </c:pt>
                <c:pt idx="69">
                  <c:v>36376</c:v>
                </c:pt>
                <c:pt idx="70">
                  <c:v>36382</c:v>
                </c:pt>
                <c:pt idx="71">
                  <c:v>36390</c:v>
                </c:pt>
                <c:pt idx="72">
                  <c:v>36399</c:v>
                </c:pt>
                <c:pt idx="73">
                  <c:v>36407</c:v>
                </c:pt>
                <c:pt idx="74">
                  <c:v>36414</c:v>
                </c:pt>
                <c:pt idx="75">
                  <c:v>36421</c:v>
                </c:pt>
                <c:pt idx="76">
                  <c:v>36434</c:v>
                </c:pt>
                <c:pt idx="77">
                  <c:v>36443</c:v>
                </c:pt>
                <c:pt idx="78">
                  <c:v>36449</c:v>
                </c:pt>
                <c:pt idx="79">
                  <c:v>36455</c:v>
                </c:pt>
                <c:pt idx="80">
                  <c:v>36467</c:v>
                </c:pt>
                <c:pt idx="81">
                  <c:v>36477</c:v>
                </c:pt>
                <c:pt idx="82">
                  <c:v>36482</c:v>
                </c:pt>
                <c:pt idx="83">
                  <c:v>36485</c:v>
                </c:pt>
                <c:pt idx="84">
                  <c:v>36489</c:v>
                </c:pt>
                <c:pt idx="85">
                  <c:v>36492</c:v>
                </c:pt>
                <c:pt idx="86">
                  <c:v>36497</c:v>
                </c:pt>
                <c:pt idx="87">
                  <c:v>36498</c:v>
                </c:pt>
                <c:pt idx="88">
                  <c:v>36678</c:v>
                </c:pt>
                <c:pt idx="89">
                  <c:v>36693</c:v>
                </c:pt>
                <c:pt idx="90">
                  <c:v>36706</c:v>
                </c:pt>
                <c:pt idx="91">
                  <c:v>36707</c:v>
                </c:pt>
                <c:pt idx="92">
                  <c:v>36708</c:v>
                </c:pt>
                <c:pt idx="93">
                  <c:v>36710</c:v>
                </c:pt>
                <c:pt idx="94">
                  <c:v>36713</c:v>
                </c:pt>
                <c:pt idx="95">
                  <c:v>36717</c:v>
                </c:pt>
                <c:pt idx="96">
                  <c:v>36718</c:v>
                </c:pt>
                <c:pt idx="97">
                  <c:v>36721</c:v>
                </c:pt>
                <c:pt idx="98">
                  <c:v>36723</c:v>
                </c:pt>
                <c:pt idx="99">
                  <c:v>36728</c:v>
                </c:pt>
                <c:pt idx="100">
                  <c:v>36730</c:v>
                </c:pt>
                <c:pt idx="101">
                  <c:v>36732</c:v>
                </c:pt>
                <c:pt idx="102">
                  <c:v>36734</c:v>
                </c:pt>
                <c:pt idx="103">
                  <c:v>36735</c:v>
                </c:pt>
                <c:pt idx="104">
                  <c:v>36738</c:v>
                </c:pt>
                <c:pt idx="105">
                  <c:v>36740</c:v>
                </c:pt>
                <c:pt idx="106">
                  <c:v>36742</c:v>
                </c:pt>
                <c:pt idx="107">
                  <c:v>36745</c:v>
                </c:pt>
                <c:pt idx="108">
                  <c:v>36748</c:v>
                </c:pt>
                <c:pt idx="109">
                  <c:v>36749</c:v>
                </c:pt>
                <c:pt idx="110">
                  <c:v>36752</c:v>
                </c:pt>
                <c:pt idx="111">
                  <c:v>36753</c:v>
                </c:pt>
                <c:pt idx="112">
                  <c:v>36755</c:v>
                </c:pt>
                <c:pt idx="113">
                  <c:v>36757</c:v>
                </c:pt>
                <c:pt idx="114">
                  <c:v>36758</c:v>
                </c:pt>
                <c:pt idx="115">
                  <c:v>36759</c:v>
                </c:pt>
                <c:pt idx="116">
                  <c:v>36760</c:v>
                </c:pt>
                <c:pt idx="117">
                  <c:v>36761</c:v>
                </c:pt>
                <c:pt idx="118">
                  <c:v>36762</c:v>
                </c:pt>
                <c:pt idx="119">
                  <c:v>36763</c:v>
                </c:pt>
                <c:pt idx="120">
                  <c:v>36764</c:v>
                </c:pt>
                <c:pt idx="121">
                  <c:v>36765</c:v>
                </c:pt>
                <c:pt idx="122">
                  <c:v>36766</c:v>
                </c:pt>
                <c:pt idx="123">
                  <c:v>36767</c:v>
                </c:pt>
                <c:pt idx="124">
                  <c:v>36768</c:v>
                </c:pt>
                <c:pt idx="125">
                  <c:v>36769</c:v>
                </c:pt>
                <c:pt idx="126">
                  <c:v>36770</c:v>
                </c:pt>
                <c:pt idx="127">
                  <c:v>36771</c:v>
                </c:pt>
                <c:pt idx="128">
                  <c:v>36772</c:v>
                </c:pt>
                <c:pt idx="129">
                  <c:v>36773</c:v>
                </c:pt>
                <c:pt idx="130">
                  <c:v>36774</c:v>
                </c:pt>
                <c:pt idx="131">
                  <c:v>36775</c:v>
                </c:pt>
                <c:pt idx="132">
                  <c:v>36776</c:v>
                </c:pt>
                <c:pt idx="133">
                  <c:v>36777</c:v>
                </c:pt>
                <c:pt idx="134">
                  <c:v>36778</c:v>
                </c:pt>
                <c:pt idx="135">
                  <c:v>36779</c:v>
                </c:pt>
                <c:pt idx="136">
                  <c:v>36780</c:v>
                </c:pt>
                <c:pt idx="137">
                  <c:v>36781</c:v>
                </c:pt>
                <c:pt idx="138">
                  <c:v>36782</c:v>
                </c:pt>
                <c:pt idx="139">
                  <c:v>36783</c:v>
                </c:pt>
                <c:pt idx="140">
                  <c:v>36784</c:v>
                </c:pt>
                <c:pt idx="141">
                  <c:v>36785</c:v>
                </c:pt>
                <c:pt idx="142">
                  <c:v>36786</c:v>
                </c:pt>
                <c:pt idx="143">
                  <c:v>36787</c:v>
                </c:pt>
                <c:pt idx="144">
                  <c:v>36788</c:v>
                </c:pt>
                <c:pt idx="145">
                  <c:v>36789</c:v>
                </c:pt>
                <c:pt idx="146">
                  <c:v>36790</c:v>
                </c:pt>
                <c:pt idx="147">
                  <c:v>36791</c:v>
                </c:pt>
                <c:pt idx="148">
                  <c:v>36793</c:v>
                </c:pt>
                <c:pt idx="149">
                  <c:v>36794</c:v>
                </c:pt>
                <c:pt idx="150">
                  <c:v>36795</c:v>
                </c:pt>
                <c:pt idx="151">
                  <c:v>36796</c:v>
                </c:pt>
                <c:pt idx="152">
                  <c:v>36797</c:v>
                </c:pt>
                <c:pt idx="153">
                  <c:v>36798</c:v>
                </c:pt>
                <c:pt idx="154">
                  <c:v>36799</c:v>
                </c:pt>
                <c:pt idx="155">
                  <c:v>36800</c:v>
                </c:pt>
                <c:pt idx="156">
                  <c:v>36801</c:v>
                </c:pt>
                <c:pt idx="157">
                  <c:v>36805</c:v>
                </c:pt>
                <c:pt idx="158">
                  <c:v>36806</c:v>
                </c:pt>
                <c:pt idx="159">
                  <c:v>36807</c:v>
                </c:pt>
                <c:pt idx="160">
                  <c:v>36808</c:v>
                </c:pt>
                <c:pt idx="161">
                  <c:v>36809</c:v>
                </c:pt>
                <c:pt idx="162">
                  <c:v>36812</c:v>
                </c:pt>
                <c:pt idx="163">
                  <c:v>36814</c:v>
                </c:pt>
                <c:pt idx="164">
                  <c:v>36816</c:v>
                </c:pt>
                <c:pt idx="165">
                  <c:v>36817</c:v>
                </c:pt>
                <c:pt idx="166">
                  <c:v>36818</c:v>
                </c:pt>
                <c:pt idx="167">
                  <c:v>36849</c:v>
                </c:pt>
                <c:pt idx="168">
                  <c:v>36850</c:v>
                </c:pt>
                <c:pt idx="169">
                  <c:v>36867</c:v>
                </c:pt>
                <c:pt idx="170">
                  <c:v>36868</c:v>
                </c:pt>
                <c:pt idx="171">
                  <c:v>36881</c:v>
                </c:pt>
                <c:pt idx="172">
                  <c:v>36882</c:v>
                </c:pt>
                <c:pt idx="173">
                  <c:v>36991</c:v>
                </c:pt>
                <c:pt idx="174">
                  <c:v>36997</c:v>
                </c:pt>
                <c:pt idx="175">
                  <c:v>37013</c:v>
                </c:pt>
                <c:pt idx="176">
                  <c:v>37022</c:v>
                </c:pt>
                <c:pt idx="177">
                  <c:v>37028</c:v>
                </c:pt>
                <c:pt idx="178">
                  <c:v>37033</c:v>
                </c:pt>
                <c:pt idx="179">
                  <c:v>37033</c:v>
                </c:pt>
                <c:pt idx="180">
                  <c:v>37042</c:v>
                </c:pt>
                <c:pt idx="181">
                  <c:v>37047</c:v>
                </c:pt>
                <c:pt idx="182">
                  <c:v>37049</c:v>
                </c:pt>
                <c:pt idx="183">
                  <c:v>37052</c:v>
                </c:pt>
                <c:pt idx="184">
                  <c:v>37054</c:v>
                </c:pt>
                <c:pt idx="185">
                  <c:v>37055</c:v>
                </c:pt>
                <c:pt idx="186">
                  <c:v>37060</c:v>
                </c:pt>
                <c:pt idx="187">
                  <c:v>37063</c:v>
                </c:pt>
                <c:pt idx="188">
                  <c:v>37063</c:v>
                </c:pt>
                <c:pt idx="189">
                  <c:v>37068</c:v>
                </c:pt>
                <c:pt idx="190">
                  <c:v>37070</c:v>
                </c:pt>
                <c:pt idx="191">
                  <c:v>37075</c:v>
                </c:pt>
                <c:pt idx="192">
                  <c:v>37076</c:v>
                </c:pt>
                <c:pt idx="193">
                  <c:v>37081</c:v>
                </c:pt>
                <c:pt idx="194">
                  <c:v>37083</c:v>
                </c:pt>
                <c:pt idx="195">
                  <c:v>37088</c:v>
                </c:pt>
                <c:pt idx="196">
                  <c:v>37091</c:v>
                </c:pt>
                <c:pt idx="197">
                  <c:v>37092</c:v>
                </c:pt>
                <c:pt idx="198">
                  <c:v>37095</c:v>
                </c:pt>
                <c:pt idx="199">
                  <c:v>37096</c:v>
                </c:pt>
                <c:pt idx="200">
                  <c:v>37098</c:v>
                </c:pt>
                <c:pt idx="201">
                  <c:v>37103</c:v>
                </c:pt>
                <c:pt idx="202">
                  <c:v>37104</c:v>
                </c:pt>
                <c:pt idx="203">
                  <c:v>37107</c:v>
                </c:pt>
                <c:pt idx="204">
                  <c:v>37108</c:v>
                </c:pt>
                <c:pt idx="205">
                  <c:v>37115</c:v>
                </c:pt>
                <c:pt idx="206">
                  <c:v>37126</c:v>
                </c:pt>
                <c:pt idx="207">
                  <c:v>37127</c:v>
                </c:pt>
                <c:pt idx="208">
                  <c:v>37130</c:v>
                </c:pt>
                <c:pt idx="209">
                  <c:v>37133</c:v>
                </c:pt>
                <c:pt idx="210">
                  <c:v>37138</c:v>
                </c:pt>
                <c:pt idx="211">
                  <c:v>37143</c:v>
                </c:pt>
                <c:pt idx="212">
                  <c:v>37147</c:v>
                </c:pt>
                <c:pt idx="213">
                  <c:v>37151</c:v>
                </c:pt>
                <c:pt idx="214">
                  <c:v>37158</c:v>
                </c:pt>
                <c:pt idx="215">
                  <c:v>37162</c:v>
                </c:pt>
                <c:pt idx="216">
                  <c:v>37164</c:v>
                </c:pt>
                <c:pt idx="217">
                  <c:v>37174</c:v>
                </c:pt>
                <c:pt idx="218">
                  <c:v>37196</c:v>
                </c:pt>
                <c:pt idx="219">
                  <c:v>37397</c:v>
                </c:pt>
                <c:pt idx="220">
                  <c:v>37425</c:v>
                </c:pt>
                <c:pt idx="221">
                  <c:v>37435</c:v>
                </c:pt>
                <c:pt idx="222">
                  <c:v>37442</c:v>
                </c:pt>
                <c:pt idx="223">
                  <c:v>37448</c:v>
                </c:pt>
                <c:pt idx="224">
                  <c:v>37460</c:v>
                </c:pt>
                <c:pt idx="225">
                  <c:v>37469</c:v>
                </c:pt>
                <c:pt idx="226">
                  <c:v>37477</c:v>
                </c:pt>
                <c:pt idx="227">
                  <c:v>37484</c:v>
                </c:pt>
                <c:pt idx="228">
                  <c:v>37488</c:v>
                </c:pt>
                <c:pt idx="229">
                  <c:v>37493</c:v>
                </c:pt>
                <c:pt idx="230">
                  <c:v>37515</c:v>
                </c:pt>
                <c:pt idx="231">
                  <c:v>37744</c:v>
                </c:pt>
                <c:pt idx="232">
                  <c:v>37761</c:v>
                </c:pt>
                <c:pt idx="233" formatCode="mmm\-yy">
                  <c:v>41122</c:v>
                </c:pt>
                <c:pt idx="234" formatCode="mmm\-yy">
                  <c:v>41183</c:v>
                </c:pt>
                <c:pt idx="235" formatCode="mmm\-yy">
                  <c:v>41426</c:v>
                </c:pt>
                <c:pt idx="236" formatCode="mmm\-yy">
                  <c:v>41548</c:v>
                </c:pt>
                <c:pt idx="237" formatCode="mmm\-yy">
                  <c:v>41791</c:v>
                </c:pt>
                <c:pt idx="238" formatCode="mmm\-yy">
                  <c:v>41821</c:v>
                </c:pt>
                <c:pt idx="239" formatCode="mmm\-yy">
                  <c:v>41852</c:v>
                </c:pt>
                <c:pt idx="240">
                  <c:v>41908</c:v>
                </c:pt>
                <c:pt idx="241">
                  <c:v>41980</c:v>
                </c:pt>
                <c:pt idx="242">
                  <c:v>42001</c:v>
                </c:pt>
                <c:pt idx="243">
                  <c:v>42120</c:v>
                </c:pt>
                <c:pt idx="244">
                  <c:v>42204</c:v>
                </c:pt>
                <c:pt idx="245">
                  <c:v>42246</c:v>
                </c:pt>
                <c:pt idx="246">
                  <c:v>42274</c:v>
                </c:pt>
                <c:pt idx="247">
                  <c:v>42302</c:v>
                </c:pt>
                <c:pt idx="248">
                  <c:v>42337</c:v>
                </c:pt>
                <c:pt idx="249">
                  <c:v>42365</c:v>
                </c:pt>
                <c:pt idx="250">
                  <c:v>42400</c:v>
                </c:pt>
                <c:pt idx="251">
                  <c:v>42428</c:v>
                </c:pt>
              </c:numCache>
            </c:numRef>
          </c:xVal>
          <c:yVal>
            <c:numRef>
              <c:f>'pond readings'!$Q$4:$Q$300</c:f>
              <c:numCache>
                <c:formatCode>0.00</c:formatCode>
                <c:ptCount val="297"/>
                <c:pt idx="0">
                  <c:v>1093.8</c:v>
                </c:pt>
                <c:pt idx="1">
                  <c:v>1094.1799999999998</c:v>
                </c:pt>
                <c:pt idx="2">
                  <c:v>1095.2539999999999</c:v>
                </c:pt>
                <c:pt idx="3">
                  <c:v>1096.03</c:v>
                </c:pt>
                <c:pt idx="4">
                  <c:v>1096.4599999999998</c:v>
                </c:pt>
                <c:pt idx="5">
                  <c:v>1096.7099999999998</c:v>
                </c:pt>
                <c:pt idx="6">
                  <c:v>1096.6299999999999</c:v>
                </c:pt>
                <c:pt idx="7">
                  <c:v>1096.82</c:v>
                </c:pt>
                <c:pt idx="8">
                  <c:v>1096.9299999999998</c:v>
                </c:pt>
                <c:pt idx="9">
                  <c:v>1097.03</c:v>
                </c:pt>
                <c:pt idx="10">
                  <c:v>1097.1799999999998</c:v>
                </c:pt>
                <c:pt idx="11">
                  <c:v>1097.1599999999999</c:v>
                </c:pt>
                <c:pt idx="12">
                  <c:v>1097.26</c:v>
                </c:pt>
                <c:pt idx="13">
                  <c:v>1097.3699999999999</c:v>
                </c:pt>
                <c:pt idx="14">
                  <c:v>1097.4299999999998</c:v>
                </c:pt>
                <c:pt idx="15">
                  <c:v>1097.54</c:v>
                </c:pt>
                <c:pt idx="16">
                  <c:v>1097.48</c:v>
                </c:pt>
                <c:pt idx="17">
                  <c:v>1097.6099999999999</c:v>
                </c:pt>
                <c:pt idx="18">
                  <c:v>1097.6599999999999</c:v>
                </c:pt>
                <c:pt idx="19">
                  <c:v>1097.74</c:v>
                </c:pt>
                <c:pt idx="20">
                  <c:v>1098.1299999999999</c:v>
                </c:pt>
                <c:pt idx="21">
                  <c:v>1097.83</c:v>
                </c:pt>
                <c:pt idx="22">
                  <c:v>1097.83</c:v>
                </c:pt>
                <c:pt idx="23">
                  <c:v>1098.163</c:v>
                </c:pt>
                <c:pt idx="25">
                  <c:v>1097.77</c:v>
                </c:pt>
                <c:pt idx="26">
                  <c:v>1097.75</c:v>
                </c:pt>
                <c:pt idx="27">
                  <c:v>1097.74</c:v>
                </c:pt>
                <c:pt idx="28">
                  <c:v>1097.761</c:v>
                </c:pt>
                <c:pt idx="29">
                  <c:v>1097.81</c:v>
                </c:pt>
                <c:pt idx="30">
                  <c:v>1097.8119999999999</c:v>
                </c:pt>
                <c:pt idx="31">
                  <c:v>1097.79</c:v>
                </c:pt>
                <c:pt idx="32">
                  <c:v>1097.79</c:v>
                </c:pt>
                <c:pt idx="33">
                  <c:v>1097.75</c:v>
                </c:pt>
                <c:pt idx="34">
                  <c:v>1097.6999999999998</c:v>
                </c:pt>
                <c:pt idx="35">
                  <c:v>1097.723</c:v>
                </c:pt>
                <c:pt idx="36">
                  <c:v>1097.7459999999999</c:v>
                </c:pt>
                <c:pt idx="37">
                  <c:v>1097.78</c:v>
                </c:pt>
                <c:pt idx="38">
                  <c:v>1097.83</c:v>
                </c:pt>
                <c:pt idx="39">
                  <c:v>1097.83</c:v>
                </c:pt>
                <c:pt idx="40">
                  <c:v>1097.9099999999999</c:v>
                </c:pt>
                <c:pt idx="41">
                  <c:v>1097.9099999999999</c:v>
                </c:pt>
                <c:pt idx="42">
                  <c:v>1097.9499999999998</c:v>
                </c:pt>
                <c:pt idx="43">
                  <c:v>1097.9399999999998</c:v>
                </c:pt>
                <c:pt idx="44">
                  <c:v>1097.8799999999999</c:v>
                </c:pt>
                <c:pt idx="45">
                  <c:v>1097.83</c:v>
                </c:pt>
                <c:pt idx="46">
                  <c:v>1097.8999999999999</c:v>
                </c:pt>
                <c:pt idx="47">
                  <c:v>1097.98</c:v>
                </c:pt>
                <c:pt idx="48">
                  <c:v>1097.8599999999999</c:v>
                </c:pt>
                <c:pt idx="49">
                  <c:v>1097.8899999999999</c:v>
                </c:pt>
                <c:pt idx="50">
                  <c:v>1097.8999999999999</c:v>
                </c:pt>
                <c:pt idx="51">
                  <c:v>1097.79</c:v>
                </c:pt>
                <c:pt idx="52">
                  <c:v>1097.6799999999998</c:v>
                </c:pt>
                <c:pt idx="53">
                  <c:v>1097.6499999999999</c:v>
                </c:pt>
                <c:pt idx="55">
                  <c:v>1097.8999999999999</c:v>
                </c:pt>
                <c:pt idx="56">
                  <c:v>1097.26</c:v>
                </c:pt>
                <c:pt idx="57">
                  <c:v>1097.8699999999999</c:v>
                </c:pt>
                <c:pt idx="58">
                  <c:v>1097.83</c:v>
                </c:pt>
                <c:pt idx="59">
                  <c:v>1097.99</c:v>
                </c:pt>
                <c:pt idx="60">
                  <c:v>1098.06</c:v>
                </c:pt>
                <c:pt idx="61">
                  <c:v>1098.08</c:v>
                </c:pt>
                <c:pt idx="62">
                  <c:v>1098.1099999999999</c:v>
                </c:pt>
                <c:pt idx="63">
                  <c:v>1098.0999999999999</c:v>
                </c:pt>
                <c:pt idx="64">
                  <c:v>1098.07</c:v>
                </c:pt>
                <c:pt idx="65">
                  <c:v>1098.0999999999999</c:v>
                </c:pt>
                <c:pt idx="66">
                  <c:v>1098.1999999999998</c:v>
                </c:pt>
                <c:pt idx="67">
                  <c:v>1098.1599999999999</c:v>
                </c:pt>
                <c:pt idx="68">
                  <c:v>1098.1499999999999</c:v>
                </c:pt>
                <c:pt idx="69">
                  <c:v>1098.1099999999999</c:v>
                </c:pt>
                <c:pt idx="70">
                  <c:v>1098.0899999999999</c:v>
                </c:pt>
                <c:pt idx="71">
                  <c:v>1098.1099999999999</c:v>
                </c:pt>
                <c:pt idx="72" formatCode="0.000">
                  <c:v>1098.135</c:v>
                </c:pt>
                <c:pt idx="73">
                  <c:v>1098.1699999999998</c:v>
                </c:pt>
                <c:pt idx="74">
                  <c:v>1098.22</c:v>
                </c:pt>
                <c:pt idx="75">
                  <c:v>1098.23</c:v>
                </c:pt>
                <c:pt idx="76">
                  <c:v>1098.1799999999998</c:v>
                </c:pt>
                <c:pt idx="77">
                  <c:v>1098.1299999999999</c:v>
                </c:pt>
                <c:pt idx="78">
                  <c:v>1098.1199999999999</c:v>
                </c:pt>
                <c:pt idx="79">
                  <c:v>1098.06</c:v>
                </c:pt>
                <c:pt idx="80">
                  <c:v>1097.9399999999998</c:v>
                </c:pt>
                <c:pt idx="81">
                  <c:v>1097.8499999999999</c:v>
                </c:pt>
                <c:pt idx="82">
                  <c:v>1097.79</c:v>
                </c:pt>
                <c:pt idx="83">
                  <c:v>1097.77</c:v>
                </c:pt>
                <c:pt idx="84">
                  <c:v>1097.75</c:v>
                </c:pt>
                <c:pt idx="85">
                  <c:v>1097.7199999999998</c:v>
                </c:pt>
                <c:pt idx="86">
                  <c:v>1097.6999999999998</c:v>
                </c:pt>
                <c:pt idx="88">
                  <c:v>1098</c:v>
                </c:pt>
                <c:pt idx="89">
                  <c:v>1097.9499999999998</c:v>
                </c:pt>
                <c:pt idx="90">
                  <c:v>1097.9399999999998</c:v>
                </c:pt>
                <c:pt idx="91">
                  <c:v>1097.9399999999998</c:v>
                </c:pt>
                <c:pt idx="93">
                  <c:v>1097.8799999999999</c:v>
                </c:pt>
                <c:pt idx="94">
                  <c:v>1097.8499999999999</c:v>
                </c:pt>
                <c:pt idx="95">
                  <c:v>1097.78</c:v>
                </c:pt>
                <c:pt idx="96">
                  <c:v>1097.78</c:v>
                </c:pt>
                <c:pt idx="97">
                  <c:v>1097.83</c:v>
                </c:pt>
                <c:pt idx="98">
                  <c:v>1097.82</c:v>
                </c:pt>
                <c:pt idx="99">
                  <c:v>1097.78</c:v>
                </c:pt>
                <c:pt idx="100">
                  <c:v>1097.74</c:v>
                </c:pt>
                <c:pt idx="101">
                  <c:v>1097.7199999999998</c:v>
                </c:pt>
                <c:pt idx="102">
                  <c:v>1097.6899999999998</c:v>
                </c:pt>
                <c:pt idx="103">
                  <c:v>1097.6899999999998</c:v>
                </c:pt>
                <c:pt idx="104">
                  <c:v>1097.7</c:v>
                </c:pt>
                <c:pt idx="125">
                  <c:v>1149.4952380952384</c:v>
                </c:pt>
                <c:pt idx="154" formatCode="General">
                  <c:v>1149.4479310344827</c:v>
                </c:pt>
                <c:pt idx="166" formatCode="General">
                  <c:v>1149.4009090909092</c:v>
                </c:pt>
                <c:pt idx="201">
                  <c:v>1148.8372727272729</c:v>
                </c:pt>
                <c:pt idx="209">
                  <c:v>1148.7162500000002</c:v>
                </c:pt>
                <c:pt idx="216">
                  <c:v>1148.6185714285714</c:v>
                </c:pt>
                <c:pt idx="217">
                  <c:v>1148.6592307692308</c:v>
                </c:pt>
                <c:pt idx="232">
                  <c:v>1095.9000000000001</c:v>
                </c:pt>
                <c:pt idx="233" formatCode="General">
                  <c:v>1096</c:v>
                </c:pt>
                <c:pt idx="234">
                  <c:v>1096</c:v>
                </c:pt>
                <c:pt idx="235">
                  <c:v>1096.3</c:v>
                </c:pt>
                <c:pt idx="236">
                  <c:v>1095.8</c:v>
                </c:pt>
                <c:pt idx="237">
                  <c:v>1095.74</c:v>
                </c:pt>
                <c:pt idx="238">
                  <c:v>1095.55</c:v>
                </c:pt>
                <c:pt idx="239">
                  <c:v>1095.48</c:v>
                </c:pt>
                <c:pt idx="240">
                  <c:v>1095.5</c:v>
                </c:pt>
                <c:pt idx="241">
                  <c:v>1095.52</c:v>
                </c:pt>
                <c:pt idx="242">
                  <c:v>1095.52</c:v>
                </c:pt>
                <c:pt idx="243">
                  <c:v>1095.48</c:v>
                </c:pt>
                <c:pt idx="244">
                  <c:v>1095.0540000000001</c:v>
                </c:pt>
                <c:pt idx="245">
                  <c:v>1095.184</c:v>
                </c:pt>
                <c:pt idx="246" formatCode="General">
                  <c:v>1095.229</c:v>
                </c:pt>
                <c:pt idx="247">
                  <c:v>1095.2539999999999</c:v>
                </c:pt>
                <c:pt idx="248">
                  <c:v>1095.26</c:v>
                </c:pt>
                <c:pt idx="249">
                  <c:v>1095.2650000000001</c:v>
                </c:pt>
                <c:pt idx="250" formatCode="General">
                  <c:v>1095</c:v>
                </c:pt>
                <c:pt idx="251" formatCode="General">
                  <c:v>1094.94</c:v>
                </c:pt>
              </c:numCache>
            </c:numRef>
          </c:yVal>
          <c:smooth val="0"/>
        </c:ser>
        <c:ser>
          <c:idx val="2"/>
          <c:order val="2"/>
          <c:tx>
            <c:strRef>
              <c:f>'pond readings'!$T$3</c:f>
              <c:strCache>
                <c:ptCount val="1"/>
                <c:pt idx="0">
                  <c:v>Assumed Pond Elevation</c:v>
                </c:pt>
              </c:strCache>
            </c:strRef>
          </c:tx>
          <c:spPr>
            <a:ln w="12700">
              <a:solidFill>
                <a:srgbClr val="3366FF"/>
              </a:solidFill>
              <a:prstDash val="sysDash"/>
            </a:ln>
          </c:spPr>
          <c:marker>
            <c:symbol val="none"/>
          </c:marker>
          <c:xVal>
            <c:numRef>
              <c:f>('pond readings'!$S$4:$S$5,'pond readings'!$S$7:$S$8,'pond readings'!$S$10:$S$11,'pond readings'!$S$13:$S$14,'pond readings'!$S$16:$S$17,'pond readings'!$S$19:$S$20,'pond readings'!$S$22:$S$23,'pond readings'!$S$25:$S$26)</c:f>
              <c:numCache>
                <c:formatCode>d\-mmm\-yy</c:formatCode>
                <c:ptCount val="16"/>
                <c:pt idx="0">
                  <c:v>35720</c:v>
                </c:pt>
                <c:pt idx="1">
                  <c:v>35866</c:v>
                </c:pt>
                <c:pt idx="2">
                  <c:v>36010</c:v>
                </c:pt>
                <c:pt idx="3">
                  <c:v>36180</c:v>
                </c:pt>
                <c:pt idx="4">
                  <c:v>36497</c:v>
                </c:pt>
                <c:pt idx="5">
                  <c:v>36678</c:v>
                </c:pt>
                <c:pt idx="6">
                  <c:v>36707</c:v>
                </c:pt>
                <c:pt idx="7">
                  <c:v>36710</c:v>
                </c:pt>
                <c:pt idx="8">
                  <c:v>36817</c:v>
                </c:pt>
                <c:pt idx="9">
                  <c:v>36867</c:v>
                </c:pt>
                <c:pt idx="10">
                  <c:v>36881</c:v>
                </c:pt>
                <c:pt idx="11">
                  <c:v>36991</c:v>
                </c:pt>
                <c:pt idx="12">
                  <c:v>37197</c:v>
                </c:pt>
                <c:pt idx="13">
                  <c:v>37396</c:v>
                </c:pt>
                <c:pt idx="14">
                  <c:v>37516</c:v>
                </c:pt>
                <c:pt idx="15">
                  <c:v>37745</c:v>
                </c:pt>
              </c:numCache>
            </c:numRef>
          </c:xVal>
          <c:yVal>
            <c:numRef>
              <c:f>('pond readings'!$T$4:$T$5,'pond readings'!$T$7:$T$8,'pond readings'!$T$10:$T$11,'pond readings'!$T$13:$T$14,'pond readings'!$T$16:$T$17,'pond readings'!$T$19:$T$20,'pond readings'!$T$22:$T$23,'pond readings'!$T$25:$T$26)</c:f>
              <c:numCache>
                <c:formatCode>0.00</c:formatCode>
                <c:ptCount val="16"/>
                <c:pt idx="0">
                  <c:v>1098.163</c:v>
                </c:pt>
                <c:pt idx="1">
                  <c:v>1097.77</c:v>
                </c:pt>
                <c:pt idx="2">
                  <c:v>1097.6499999999999</c:v>
                </c:pt>
                <c:pt idx="3">
                  <c:v>1097.8999999999999</c:v>
                </c:pt>
                <c:pt idx="4">
                  <c:v>1097.6999999999998</c:v>
                </c:pt>
                <c:pt idx="5">
                  <c:v>1098</c:v>
                </c:pt>
                <c:pt idx="6">
                  <c:v>1097.9399999999998</c:v>
                </c:pt>
                <c:pt idx="7">
                  <c:v>1097.8799999999999</c:v>
                </c:pt>
                <c:pt idx="8" formatCode="General">
                  <c:v>1097.4399999999998</c:v>
                </c:pt>
                <c:pt idx="9" formatCode="General">
                  <c:v>1097.3</c:v>
                </c:pt>
                <c:pt idx="10" formatCode="General">
                  <c:v>1097.3</c:v>
                </c:pt>
                <c:pt idx="11" formatCode="General">
                  <c:v>1097.1999999999998</c:v>
                </c:pt>
                <c:pt idx="12">
                  <c:v>1096.83</c:v>
                </c:pt>
                <c:pt idx="13">
                  <c:v>1097.1399999999999</c:v>
                </c:pt>
                <c:pt idx="14">
                  <c:v>1096.1599999999999</c:v>
                </c:pt>
                <c:pt idx="15">
                  <c:v>1096.54</c:v>
                </c:pt>
              </c:numCache>
            </c:numRef>
          </c:yVal>
          <c:smooth val="0"/>
        </c:ser>
        <c:ser>
          <c:idx val="0"/>
          <c:order val="3"/>
          <c:tx>
            <c:strRef>
              <c:f>' Piezo levels (edited)'!$D$12</c:f>
              <c:strCache>
                <c:ptCount val="1"/>
                <c:pt idx="0">
                  <c:v>Piezometer #7658 @ 1084.7 m</c:v>
                </c:pt>
              </c:strCache>
            </c:strRef>
          </c:tx>
          <c:spPr>
            <a:ln w="12700">
              <a:solidFill>
                <a:srgbClr val="000080"/>
              </a:solidFill>
              <a:prstDash val="solid"/>
            </a:ln>
          </c:spPr>
          <c:marker>
            <c:symbol val="plus"/>
            <c:size val="5"/>
            <c:spPr>
              <a:solidFill>
                <a:srgbClr val="002060"/>
              </a:solidFill>
              <a:ln>
                <a:solidFill>
                  <a:srgbClr val="002060"/>
                </a:solidFill>
              </a:ln>
            </c:spPr>
          </c:marker>
          <c:xVal>
            <c:numRef>
              <c:f>' Piezo levels (edited)'!$E$5:$FY$5</c:f>
              <c:numCache>
                <c:formatCode>d\-mmm\-yy</c:formatCode>
                <c:ptCount val="177"/>
                <c:pt idx="0">
                  <c:v>35894</c:v>
                </c:pt>
                <c:pt idx="1">
                  <c:v>35899</c:v>
                </c:pt>
                <c:pt idx="2">
                  <c:v>35906</c:v>
                </c:pt>
                <c:pt idx="3">
                  <c:v>35908</c:v>
                </c:pt>
                <c:pt idx="4">
                  <c:v>35913</c:v>
                </c:pt>
                <c:pt idx="5">
                  <c:v>35920</c:v>
                </c:pt>
                <c:pt idx="6">
                  <c:v>35927</c:v>
                </c:pt>
                <c:pt idx="7">
                  <c:v>35936</c:v>
                </c:pt>
                <c:pt idx="8">
                  <c:v>35943</c:v>
                </c:pt>
                <c:pt idx="9">
                  <c:v>35950</c:v>
                </c:pt>
                <c:pt idx="10">
                  <c:v>35957</c:v>
                </c:pt>
                <c:pt idx="11">
                  <c:v>35964</c:v>
                </c:pt>
                <c:pt idx="12">
                  <c:v>35972</c:v>
                </c:pt>
                <c:pt idx="13">
                  <c:v>35978</c:v>
                </c:pt>
                <c:pt idx="14">
                  <c:v>35986</c:v>
                </c:pt>
                <c:pt idx="15">
                  <c:v>35992</c:v>
                </c:pt>
                <c:pt idx="16">
                  <c:v>35998</c:v>
                </c:pt>
                <c:pt idx="17">
                  <c:v>36007</c:v>
                </c:pt>
                <c:pt idx="18">
                  <c:v>36012</c:v>
                </c:pt>
                <c:pt idx="19">
                  <c:v>36019</c:v>
                </c:pt>
                <c:pt idx="20">
                  <c:v>36026</c:v>
                </c:pt>
                <c:pt idx="21">
                  <c:v>36034</c:v>
                </c:pt>
                <c:pt idx="22">
                  <c:v>36040</c:v>
                </c:pt>
                <c:pt idx="23">
                  <c:v>36048</c:v>
                </c:pt>
                <c:pt idx="24">
                  <c:v>36056</c:v>
                </c:pt>
                <c:pt idx="25">
                  <c:v>36061</c:v>
                </c:pt>
                <c:pt idx="26">
                  <c:v>36067</c:v>
                </c:pt>
                <c:pt idx="27">
                  <c:v>36075</c:v>
                </c:pt>
                <c:pt idx="28">
                  <c:v>36083</c:v>
                </c:pt>
                <c:pt idx="29">
                  <c:v>36090</c:v>
                </c:pt>
                <c:pt idx="30">
                  <c:v>36096</c:v>
                </c:pt>
                <c:pt idx="31">
                  <c:v>36103</c:v>
                </c:pt>
                <c:pt idx="32">
                  <c:v>36111</c:v>
                </c:pt>
                <c:pt idx="33">
                  <c:v>36117</c:v>
                </c:pt>
                <c:pt idx="34">
                  <c:v>36124</c:v>
                </c:pt>
                <c:pt idx="35">
                  <c:v>36131</c:v>
                </c:pt>
                <c:pt idx="36">
                  <c:v>36138</c:v>
                </c:pt>
                <c:pt idx="37">
                  <c:v>36145</c:v>
                </c:pt>
                <c:pt idx="38">
                  <c:v>36159</c:v>
                </c:pt>
                <c:pt idx="39">
                  <c:v>36166</c:v>
                </c:pt>
                <c:pt idx="40">
                  <c:v>36173</c:v>
                </c:pt>
                <c:pt idx="41">
                  <c:v>36181</c:v>
                </c:pt>
                <c:pt idx="42">
                  <c:v>36187</c:v>
                </c:pt>
                <c:pt idx="43">
                  <c:v>36194</c:v>
                </c:pt>
                <c:pt idx="44">
                  <c:v>36200</c:v>
                </c:pt>
                <c:pt idx="45">
                  <c:v>36206</c:v>
                </c:pt>
                <c:pt idx="46">
                  <c:v>36214</c:v>
                </c:pt>
                <c:pt idx="47">
                  <c:v>36224</c:v>
                </c:pt>
                <c:pt idx="48">
                  <c:v>36227</c:v>
                </c:pt>
                <c:pt idx="49">
                  <c:v>36234</c:v>
                </c:pt>
                <c:pt idx="50">
                  <c:v>36241</c:v>
                </c:pt>
                <c:pt idx="51">
                  <c:v>36251</c:v>
                </c:pt>
                <c:pt idx="52">
                  <c:v>36285</c:v>
                </c:pt>
                <c:pt idx="53">
                  <c:v>36296</c:v>
                </c:pt>
                <c:pt idx="54">
                  <c:v>36302</c:v>
                </c:pt>
                <c:pt idx="55">
                  <c:v>36308</c:v>
                </c:pt>
                <c:pt idx="56">
                  <c:v>36316</c:v>
                </c:pt>
                <c:pt idx="57">
                  <c:v>36321</c:v>
                </c:pt>
                <c:pt idx="58">
                  <c:v>36327</c:v>
                </c:pt>
                <c:pt idx="59">
                  <c:v>36334</c:v>
                </c:pt>
                <c:pt idx="60">
                  <c:v>36345</c:v>
                </c:pt>
                <c:pt idx="61">
                  <c:v>36350</c:v>
                </c:pt>
                <c:pt idx="62">
                  <c:v>36356</c:v>
                </c:pt>
                <c:pt idx="63">
                  <c:v>36376</c:v>
                </c:pt>
                <c:pt idx="64">
                  <c:v>36382</c:v>
                </c:pt>
                <c:pt idx="65">
                  <c:v>36390</c:v>
                </c:pt>
                <c:pt idx="66">
                  <c:v>36399</c:v>
                </c:pt>
                <c:pt idx="67">
                  <c:v>36407</c:v>
                </c:pt>
                <c:pt idx="68">
                  <c:v>36414</c:v>
                </c:pt>
                <c:pt idx="69">
                  <c:v>36421</c:v>
                </c:pt>
                <c:pt idx="70">
                  <c:v>36443</c:v>
                </c:pt>
                <c:pt idx="71">
                  <c:v>36449</c:v>
                </c:pt>
                <c:pt idx="72">
                  <c:v>36455</c:v>
                </c:pt>
                <c:pt idx="73">
                  <c:v>36467</c:v>
                </c:pt>
                <c:pt idx="74">
                  <c:v>36477</c:v>
                </c:pt>
                <c:pt idx="75">
                  <c:v>36489</c:v>
                </c:pt>
                <c:pt idx="76">
                  <c:v>36497</c:v>
                </c:pt>
                <c:pt idx="77">
                  <c:v>36504</c:v>
                </c:pt>
                <c:pt idx="78">
                  <c:v>36524</c:v>
                </c:pt>
                <c:pt idx="79">
                  <c:v>36568</c:v>
                </c:pt>
                <c:pt idx="80">
                  <c:v>36590</c:v>
                </c:pt>
                <c:pt idx="81">
                  <c:v>36615</c:v>
                </c:pt>
                <c:pt idx="82">
                  <c:v>36626</c:v>
                </c:pt>
                <c:pt idx="83">
                  <c:v>36641</c:v>
                </c:pt>
                <c:pt idx="84">
                  <c:v>36659</c:v>
                </c:pt>
                <c:pt idx="85">
                  <c:v>36671</c:v>
                </c:pt>
                <c:pt idx="86">
                  <c:v>36674</c:v>
                </c:pt>
                <c:pt idx="87">
                  <c:v>36678</c:v>
                </c:pt>
                <c:pt idx="88">
                  <c:v>36684</c:v>
                </c:pt>
                <c:pt idx="89">
                  <c:v>36693</c:v>
                </c:pt>
                <c:pt idx="90">
                  <c:v>36698</c:v>
                </c:pt>
                <c:pt idx="91">
                  <c:v>36707</c:v>
                </c:pt>
                <c:pt idx="92">
                  <c:v>36713</c:v>
                </c:pt>
                <c:pt idx="93">
                  <c:v>36718</c:v>
                </c:pt>
                <c:pt idx="94">
                  <c:v>36735</c:v>
                </c:pt>
                <c:pt idx="95">
                  <c:v>36740</c:v>
                </c:pt>
                <c:pt idx="96">
                  <c:v>36748</c:v>
                </c:pt>
                <c:pt idx="97">
                  <c:v>36753</c:v>
                </c:pt>
                <c:pt idx="98">
                  <c:v>36762</c:v>
                </c:pt>
                <c:pt idx="99">
                  <c:v>36767</c:v>
                </c:pt>
                <c:pt idx="100">
                  <c:v>36779</c:v>
                </c:pt>
                <c:pt idx="101">
                  <c:v>36798</c:v>
                </c:pt>
                <c:pt idx="102">
                  <c:v>36809</c:v>
                </c:pt>
                <c:pt idx="103">
                  <c:v>36816</c:v>
                </c:pt>
                <c:pt idx="104">
                  <c:v>36823</c:v>
                </c:pt>
                <c:pt idx="105">
                  <c:v>36837</c:v>
                </c:pt>
                <c:pt idx="106">
                  <c:v>36849</c:v>
                </c:pt>
                <c:pt idx="107">
                  <c:v>36867</c:v>
                </c:pt>
                <c:pt idx="108">
                  <c:v>36881</c:v>
                </c:pt>
                <c:pt idx="109">
                  <c:v>36951</c:v>
                </c:pt>
                <c:pt idx="110">
                  <c:v>36971</c:v>
                </c:pt>
                <c:pt idx="111">
                  <c:v>36991</c:v>
                </c:pt>
                <c:pt idx="112">
                  <c:v>37013</c:v>
                </c:pt>
                <c:pt idx="113">
                  <c:v>37028</c:v>
                </c:pt>
                <c:pt idx="114">
                  <c:v>37046</c:v>
                </c:pt>
                <c:pt idx="115">
                  <c:v>37060</c:v>
                </c:pt>
                <c:pt idx="116">
                  <c:v>37075</c:v>
                </c:pt>
                <c:pt idx="117">
                  <c:v>37088</c:v>
                </c:pt>
                <c:pt idx="118">
                  <c:v>37102</c:v>
                </c:pt>
                <c:pt idx="119">
                  <c:v>37116</c:v>
                </c:pt>
                <c:pt idx="120">
                  <c:v>37134</c:v>
                </c:pt>
                <c:pt idx="121">
                  <c:v>37143</c:v>
                </c:pt>
                <c:pt idx="122">
                  <c:v>37157</c:v>
                </c:pt>
                <c:pt idx="123">
                  <c:v>37181</c:v>
                </c:pt>
                <c:pt idx="124">
                  <c:v>37196</c:v>
                </c:pt>
                <c:pt idx="125">
                  <c:v>37210</c:v>
                </c:pt>
                <c:pt idx="126">
                  <c:v>37224</c:v>
                </c:pt>
                <c:pt idx="127">
                  <c:v>37271</c:v>
                </c:pt>
                <c:pt idx="128">
                  <c:v>37463</c:v>
                </c:pt>
                <c:pt idx="129">
                  <c:v>37750</c:v>
                </c:pt>
                <c:pt idx="130">
                  <c:v>37812</c:v>
                </c:pt>
                <c:pt idx="131">
                  <c:v>37852</c:v>
                </c:pt>
                <c:pt idx="132">
                  <c:v>37971</c:v>
                </c:pt>
                <c:pt idx="133">
                  <c:v>38138</c:v>
                </c:pt>
                <c:pt idx="134">
                  <c:v>38170</c:v>
                </c:pt>
                <c:pt idx="135">
                  <c:v>38213</c:v>
                </c:pt>
                <c:pt idx="136">
                  <c:v>38238</c:v>
                </c:pt>
                <c:pt idx="137">
                  <c:v>38266</c:v>
                </c:pt>
                <c:pt idx="138">
                  <c:v>38502</c:v>
                </c:pt>
                <c:pt idx="139">
                  <c:v>38586</c:v>
                </c:pt>
                <c:pt idx="140">
                  <c:v>38674</c:v>
                </c:pt>
                <c:pt idx="141">
                  <c:v>39592</c:v>
                </c:pt>
                <c:pt idx="142">
                  <c:v>39701</c:v>
                </c:pt>
                <c:pt idx="143">
                  <c:v>40064</c:v>
                </c:pt>
                <c:pt idx="144">
                  <c:v>40470</c:v>
                </c:pt>
                <c:pt idx="145">
                  <c:v>40815</c:v>
                </c:pt>
                <c:pt idx="146">
                  <c:v>40962</c:v>
                </c:pt>
                <c:pt idx="147">
                  <c:v>40988</c:v>
                </c:pt>
                <c:pt idx="148">
                  <c:v>41016</c:v>
                </c:pt>
                <c:pt idx="149">
                  <c:v>41051</c:v>
                </c:pt>
                <c:pt idx="150">
                  <c:v>41118</c:v>
                </c:pt>
                <c:pt idx="151">
                  <c:v>41151</c:v>
                </c:pt>
                <c:pt idx="152">
                  <c:v>41182</c:v>
                </c:pt>
                <c:pt idx="153">
                  <c:v>41211</c:v>
                </c:pt>
                <c:pt idx="154">
                  <c:v>41233</c:v>
                </c:pt>
                <c:pt idx="155">
                  <c:v>41268</c:v>
                </c:pt>
                <c:pt idx="156">
                  <c:v>41304</c:v>
                </c:pt>
                <c:pt idx="157">
                  <c:v>41365</c:v>
                </c:pt>
                <c:pt idx="158">
                  <c:v>41391</c:v>
                </c:pt>
                <c:pt idx="159">
                  <c:v>41420</c:v>
                </c:pt>
                <c:pt idx="160">
                  <c:v>41446</c:v>
                </c:pt>
                <c:pt idx="161">
                  <c:v>41448</c:v>
                </c:pt>
                <c:pt idx="162">
                  <c:v>41478</c:v>
                </c:pt>
                <c:pt idx="163">
                  <c:v>41511</c:v>
                </c:pt>
                <c:pt idx="164">
                  <c:v>41546</c:v>
                </c:pt>
                <c:pt idx="165">
                  <c:v>41568</c:v>
                </c:pt>
                <c:pt idx="166">
                  <c:v>41603</c:v>
                </c:pt>
                <c:pt idx="167">
                  <c:v>41629</c:v>
                </c:pt>
                <c:pt idx="168">
                  <c:v>41660</c:v>
                </c:pt>
                <c:pt idx="169">
                  <c:v>41687</c:v>
                </c:pt>
                <c:pt idx="170">
                  <c:v>41721</c:v>
                </c:pt>
                <c:pt idx="171">
                  <c:v>41748</c:v>
                </c:pt>
                <c:pt idx="172">
                  <c:v>41778</c:v>
                </c:pt>
                <c:pt idx="173">
                  <c:v>41819</c:v>
                </c:pt>
                <c:pt idx="174">
                  <c:v>41847</c:v>
                </c:pt>
                <c:pt idx="175">
                  <c:v>41882</c:v>
                </c:pt>
                <c:pt idx="176">
                  <c:v>41910</c:v>
                </c:pt>
              </c:numCache>
            </c:numRef>
          </c:xVal>
          <c:yVal>
            <c:numRef>
              <c:f>' Piezo levels (edited)'!$E$12:$FY$12</c:f>
              <c:numCache>
                <c:formatCode>0.0</c:formatCode>
                <c:ptCount val="177"/>
                <c:pt idx="0">
                  <c:v>1090.0440919999999</c:v>
                </c:pt>
                <c:pt idx="1">
                  <c:v>1090.1847259999997</c:v>
                </c:pt>
                <c:pt idx="2">
                  <c:v>1090.1847259999997</c:v>
                </c:pt>
                <c:pt idx="3">
                  <c:v>1090.4659939999999</c:v>
                </c:pt>
                <c:pt idx="4">
                  <c:v>1090.2550429999999</c:v>
                </c:pt>
                <c:pt idx="5">
                  <c:v>1090.3956769999998</c:v>
                </c:pt>
                <c:pt idx="6">
                  <c:v>1090.3253599999998</c:v>
                </c:pt>
                <c:pt idx="7">
                  <c:v>1090.4659939999999</c:v>
                </c:pt>
                <c:pt idx="8">
                  <c:v>1090.4659939999999</c:v>
                </c:pt>
                <c:pt idx="9">
                  <c:v>1090.3253599999998</c:v>
                </c:pt>
                <c:pt idx="10">
                  <c:v>1090.2550429999999</c:v>
                </c:pt>
                <c:pt idx="15">
                  <c:v>1090.4659939999999</c:v>
                </c:pt>
                <c:pt idx="16">
                  <c:v>1090.5363109999998</c:v>
                </c:pt>
                <c:pt idx="17">
                  <c:v>1090.3956769999998</c:v>
                </c:pt>
                <c:pt idx="18">
                  <c:v>1090.5363109999998</c:v>
                </c:pt>
                <c:pt idx="19">
                  <c:v>1090.1847259999997</c:v>
                </c:pt>
                <c:pt idx="20">
                  <c:v>1090.3956769999998</c:v>
                </c:pt>
                <c:pt idx="21">
                  <c:v>1090.3253599999998</c:v>
                </c:pt>
                <c:pt idx="22">
                  <c:v>1090.4659939999999</c:v>
                </c:pt>
                <c:pt idx="23">
                  <c:v>1090.3253599999998</c:v>
                </c:pt>
                <c:pt idx="24">
                  <c:v>1090.3956769999998</c:v>
                </c:pt>
                <c:pt idx="25">
                  <c:v>1090.4659939999999</c:v>
                </c:pt>
                <c:pt idx="26">
                  <c:v>1090.3956769999998</c:v>
                </c:pt>
                <c:pt idx="27">
                  <c:v>1090.3253599999998</c:v>
                </c:pt>
                <c:pt idx="28">
                  <c:v>1090.1144089999998</c:v>
                </c:pt>
                <c:pt idx="30">
                  <c:v>1090.0440919999999</c:v>
                </c:pt>
                <c:pt idx="31">
                  <c:v>1089.7628239999999</c:v>
                </c:pt>
                <c:pt idx="32">
                  <c:v>1089.7628239999999</c:v>
                </c:pt>
                <c:pt idx="33">
                  <c:v>1089.8331409999998</c:v>
                </c:pt>
                <c:pt idx="34">
                  <c:v>1089.7628239999999</c:v>
                </c:pt>
                <c:pt idx="35">
                  <c:v>1089.5518729999999</c:v>
                </c:pt>
                <c:pt idx="36">
                  <c:v>1089.6221899999998</c:v>
                </c:pt>
                <c:pt idx="37">
                  <c:v>1089.4112389999998</c:v>
                </c:pt>
                <c:pt idx="38">
                  <c:v>1089.4815559999997</c:v>
                </c:pt>
                <c:pt idx="39">
                  <c:v>1089.3409219999999</c:v>
                </c:pt>
                <c:pt idx="40">
                  <c:v>1088.9190199999998</c:v>
                </c:pt>
                <c:pt idx="41">
                  <c:v>1088.9190199999998</c:v>
                </c:pt>
                <c:pt idx="42">
                  <c:v>1089.4112389999998</c:v>
                </c:pt>
                <c:pt idx="43">
                  <c:v>1089.3409219999999</c:v>
                </c:pt>
                <c:pt idx="44">
                  <c:v>1089.2706049999997</c:v>
                </c:pt>
                <c:pt idx="45">
                  <c:v>1089.3409219999999</c:v>
                </c:pt>
                <c:pt idx="46">
                  <c:v>1089.2706049999997</c:v>
                </c:pt>
                <c:pt idx="47">
                  <c:v>1089.2706049999997</c:v>
                </c:pt>
                <c:pt idx="48">
                  <c:v>1089.9034579999998</c:v>
                </c:pt>
                <c:pt idx="49">
                  <c:v>1089.4112389999998</c:v>
                </c:pt>
                <c:pt idx="50">
                  <c:v>1089.2002879999998</c:v>
                </c:pt>
                <c:pt idx="53">
                  <c:v>1089.2002879999998</c:v>
                </c:pt>
                <c:pt idx="54">
                  <c:v>1089.2002879999998</c:v>
                </c:pt>
                <c:pt idx="55">
                  <c:v>1089.2706049999997</c:v>
                </c:pt>
                <c:pt idx="56">
                  <c:v>1089.4112389999998</c:v>
                </c:pt>
                <c:pt idx="57">
                  <c:v>1089.3409219999999</c:v>
                </c:pt>
                <c:pt idx="58">
                  <c:v>1089.4815559999997</c:v>
                </c:pt>
                <c:pt idx="59">
                  <c:v>1089.4815559999997</c:v>
                </c:pt>
                <c:pt idx="60">
                  <c:v>1089.6925069999998</c:v>
                </c:pt>
                <c:pt idx="61">
                  <c:v>1089.8331409999998</c:v>
                </c:pt>
                <c:pt idx="62">
                  <c:v>1089.9034579999998</c:v>
                </c:pt>
                <c:pt idx="63">
                  <c:v>1090.1847259999997</c:v>
                </c:pt>
                <c:pt idx="64">
                  <c:v>1090.3956769999998</c:v>
                </c:pt>
                <c:pt idx="65">
                  <c:v>1090.5363109999998</c:v>
                </c:pt>
                <c:pt idx="66">
                  <c:v>1090.6769449999997</c:v>
                </c:pt>
                <c:pt idx="67">
                  <c:v>1090.8878959999997</c:v>
                </c:pt>
                <c:pt idx="68">
                  <c:v>1090.9582129999999</c:v>
                </c:pt>
                <c:pt idx="69">
                  <c:v>1091.1691639999999</c:v>
                </c:pt>
                <c:pt idx="70">
                  <c:v>1091.0285299999998</c:v>
                </c:pt>
                <c:pt idx="71">
                  <c:v>1091.0988469999998</c:v>
                </c:pt>
                <c:pt idx="72">
                  <c:v>1091.0285299999998</c:v>
                </c:pt>
                <c:pt idx="73">
                  <c:v>1090.8878959999997</c:v>
                </c:pt>
                <c:pt idx="74">
                  <c:v>1090.7472619999999</c:v>
                </c:pt>
                <c:pt idx="76">
                  <c:v>1090.3253599999998</c:v>
                </c:pt>
                <c:pt idx="77">
                  <c:v>1090.2550429999999</c:v>
                </c:pt>
                <c:pt idx="78">
                  <c:v>1089.2706049999997</c:v>
                </c:pt>
                <c:pt idx="79">
                  <c:v>1089.1299709999998</c:v>
                </c:pt>
                <c:pt idx="80">
                  <c:v>1089.0596539999999</c:v>
                </c:pt>
                <c:pt idx="81">
                  <c:v>1088.9893369999998</c:v>
                </c:pt>
                <c:pt idx="82">
                  <c:v>1089.2002879999998</c:v>
                </c:pt>
                <c:pt idx="83">
                  <c:v>1088.9190199999998</c:v>
                </c:pt>
                <c:pt idx="84">
                  <c:v>1089.1299709999998</c:v>
                </c:pt>
                <c:pt idx="85">
                  <c:v>1089.5518729999999</c:v>
                </c:pt>
                <c:pt idx="86">
                  <c:v>1089.6221899999998</c:v>
                </c:pt>
                <c:pt idx="87">
                  <c:v>1089.6221899999998</c:v>
                </c:pt>
                <c:pt idx="88">
                  <c:v>1089.6925069999998</c:v>
                </c:pt>
                <c:pt idx="89">
                  <c:v>1089.8331409999998</c:v>
                </c:pt>
                <c:pt idx="90">
                  <c:v>1089.7628239999999</c:v>
                </c:pt>
                <c:pt idx="91">
                  <c:v>1090.1847259999997</c:v>
                </c:pt>
                <c:pt idx="92">
                  <c:v>1090.2550429999999</c:v>
                </c:pt>
                <c:pt idx="93">
                  <c:v>1090.1847259999997</c:v>
                </c:pt>
                <c:pt idx="94">
                  <c:v>1090.3253599999998</c:v>
                </c:pt>
                <c:pt idx="95">
                  <c:v>1090.3253599999998</c:v>
                </c:pt>
                <c:pt idx="96">
                  <c:v>1090.3253599999998</c:v>
                </c:pt>
                <c:pt idx="97">
                  <c:v>1090.3253599999998</c:v>
                </c:pt>
                <c:pt idx="98">
                  <c:v>1090.3956769999998</c:v>
                </c:pt>
                <c:pt idx="99">
                  <c:v>1090.4659939999999</c:v>
                </c:pt>
                <c:pt idx="100">
                  <c:v>1090.3956769999998</c:v>
                </c:pt>
                <c:pt idx="101">
                  <c:v>1091.1691639999999</c:v>
                </c:pt>
                <c:pt idx="102">
                  <c:v>1090.3956769999998</c:v>
                </c:pt>
                <c:pt idx="104">
                  <c:v>1090.1847259999997</c:v>
                </c:pt>
                <c:pt idx="105">
                  <c:v>1090.1847259999997</c:v>
                </c:pt>
                <c:pt idx="106">
                  <c:v>1090.0440919999999</c:v>
                </c:pt>
                <c:pt idx="107">
                  <c:v>1089.8331409999998</c:v>
                </c:pt>
                <c:pt idx="108">
                  <c:v>1089.8331409999998</c:v>
                </c:pt>
                <c:pt idx="109">
                  <c:v>1089.2706049999997</c:v>
                </c:pt>
                <c:pt idx="111">
                  <c:v>1088.3564839999999</c:v>
                </c:pt>
                <c:pt idx="112">
                  <c:v>1088.7080689999998</c:v>
                </c:pt>
                <c:pt idx="113">
                  <c:v>1089.2706049999997</c:v>
                </c:pt>
                <c:pt idx="114">
                  <c:v>1089.4112389999998</c:v>
                </c:pt>
                <c:pt idx="115">
                  <c:v>1089.4815559999997</c:v>
                </c:pt>
                <c:pt idx="116">
                  <c:v>1089.6925069999998</c:v>
                </c:pt>
                <c:pt idx="117">
                  <c:v>1089.6925069999998</c:v>
                </c:pt>
                <c:pt idx="118">
                  <c:v>1089.6925069999998</c:v>
                </c:pt>
                <c:pt idx="119">
                  <c:v>1089.6925069999998</c:v>
                </c:pt>
                <c:pt idx="120">
                  <c:v>1089.5518729999999</c:v>
                </c:pt>
                <c:pt idx="121">
                  <c:v>1089.6221899999998</c:v>
                </c:pt>
                <c:pt idx="122">
                  <c:v>1089.7628239999999</c:v>
                </c:pt>
                <c:pt idx="123">
                  <c:v>1089.7628239999999</c:v>
                </c:pt>
                <c:pt idx="124">
                  <c:v>1089.6925069999998</c:v>
                </c:pt>
                <c:pt idx="125">
                  <c:v>1089.5518729999999</c:v>
                </c:pt>
                <c:pt idx="126">
                  <c:v>1089.5518729999999</c:v>
                </c:pt>
                <c:pt idx="127">
                  <c:v>1089.3409219999999</c:v>
                </c:pt>
                <c:pt idx="128">
                  <c:v>1089.2706049999997</c:v>
                </c:pt>
                <c:pt idx="129">
                  <c:v>1088.4268009999998</c:v>
                </c:pt>
                <c:pt idx="130">
                  <c:v>1088.7080689999998</c:v>
                </c:pt>
                <c:pt idx="131">
                  <c:v>1088.7080689999998</c:v>
                </c:pt>
                <c:pt idx="133">
                  <c:v>1088.2158499999998</c:v>
                </c:pt>
                <c:pt idx="134">
                  <c:v>1088.7080689999998</c:v>
                </c:pt>
                <c:pt idx="135">
                  <c:v>1088.8487029999999</c:v>
                </c:pt>
                <c:pt idx="136">
                  <c:v>1087.5829969999998</c:v>
                </c:pt>
                <c:pt idx="137">
                  <c:v>1086.8095099999998</c:v>
                </c:pt>
                <c:pt idx="138">
                  <c:v>1087.1610949999997</c:v>
                </c:pt>
                <c:pt idx="139">
                  <c:v>1089.4815559999997</c:v>
                </c:pt>
                <c:pt idx="140">
                  <c:v>1089.2002879999998</c:v>
                </c:pt>
                <c:pt idx="141">
                  <c:v>#N/A</c:v>
                </c:pt>
                <c:pt idx="142">
                  <c:v>#N/A</c:v>
                </c:pt>
                <c:pt idx="143">
                  <c:v>1085.6844379999998</c:v>
                </c:pt>
                <c:pt idx="144">
                  <c:v>1084.8406339999999</c:v>
                </c:pt>
                <c:pt idx="145">
                  <c:v>#N/A</c:v>
                </c:pt>
                <c:pt idx="146">
                  <c:v>1084.8406339999999</c:v>
                </c:pt>
                <c:pt idx="147">
                  <c:v>1085.3328529999999</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numCache>
            </c:numRef>
          </c:yVal>
          <c:smooth val="0"/>
        </c:ser>
        <c:ser>
          <c:idx val="3"/>
          <c:order val="4"/>
          <c:tx>
            <c:strRef>
              <c:f>' Piezo levels (edited)'!$D$13</c:f>
              <c:strCache>
                <c:ptCount val="1"/>
                <c:pt idx="0">
                  <c:v>Piezometer #9362 @ 1079.7 m</c:v>
                </c:pt>
              </c:strCache>
            </c:strRef>
          </c:tx>
          <c:spPr>
            <a:ln w="12700">
              <a:solidFill>
                <a:srgbClr val="339966"/>
              </a:solidFill>
              <a:prstDash val="solid"/>
            </a:ln>
          </c:spPr>
          <c:marker>
            <c:symbol val="square"/>
            <c:size val="5"/>
            <c:spPr>
              <a:solidFill>
                <a:srgbClr val="008000"/>
              </a:solidFill>
              <a:ln>
                <a:noFill/>
              </a:ln>
            </c:spPr>
          </c:marker>
          <c:dPt>
            <c:idx val="112"/>
            <c:bubble3D val="0"/>
            <c:spPr>
              <a:ln w="12700">
                <a:solidFill>
                  <a:srgbClr val="339966"/>
                </a:solidFill>
                <a:prstDash val="sysDash"/>
              </a:ln>
            </c:spPr>
          </c:dPt>
          <c:dPt>
            <c:idx val="113"/>
            <c:bubble3D val="0"/>
            <c:spPr>
              <a:ln w="12700">
                <a:solidFill>
                  <a:srgbClr val="339966"/>
                </a:solidFill>
                <a:prstDash val="sysDash"/>
              </a:ln>
            </c:spPr>
          </c:dPt>
          <c:xVal>
            <c:numRef>
              <c:f>' Piezo levels (edited)'!$E$5:$FU$5</c:f>
              <c:numCache>
                <c:formatCode>d\-mmm\-yy</c:formatCode>
                <c:ptCount val="173"/>
                <c:pt idx="0">
                  <c:v>35894</c:v>
                </c:pt>
                <c:pt idx="1">
                  <c:v>35899</c:v>
                </c:pt>
                <c:pt idx="2">
                  <c:v>35906</c:v>
                </c:pt>
                <c:pt idx="3">
                  <c:v>35908</c:v>
                </c:pt>
                <c:pt idx="4">
                  <c:v>35913</c:v>
                </c:pt>
                <c:pt idx="5">
                  <c:v>35920</c:v>
                </c:pt>
                <c:pt idx="6">
                  <c:v>35927</c:v>
                </c:pt>
                <c:pt idx="7">
                  <c:v>35936</c:v>
                </c:pt>
                <c:pt idx="8">
                  <c:v>35943</c:v>
                </c:pt>
                <c:pt idx="9">
                  <c:v>35950</c:v>
                </c:pt>
                <c:pt idx="10">
                  <c:v>35957</c:v>
                </c:pt>
                <c:pt idx="11">
                  <c:v>35964</c:v>
                </c:pt>
                <c:pt idx="12">
                  <c:v>35972</c:v>
                </c:pt>
                <c:pt idx="13">
                  <c:v>35978</c:v>
                </c:pt>
                <c:pt idx="14">
                  <c:v>35986</c:v>
                </c:pt>
                <c:pt idx="15">
                  <c:v>35992</c:v>
                </c:pt>
                <c:pt idx="16">
                  <c:v>35998</c:v>
                </c:pt>
                <c:pt idx="17">
                  <c:v>36007</c:v>
                </c:pt>
                <c:pt idx="18">
                  <c:v>36012</c:v>
                </c:pt>
                <c:pt idx="19">
                  <c:v>36019</c:v>
                </c:pt>
                <c:pt idx="20">
                  <c:v>36026</c:v>
                </c:pt>
                <c:pt idx="21">
                  <c:v>36034</c:v>
                </c:pt>
                <c:pt idx="22">
                  <c:v>36040</c:v>
                </c:pt>
                <c:pt idx="23">
                  <c:v>36048</c:v>
                </c:pt>
                <c:pt idx="24">
                  <c:v>36056</c:v>
                </c:pt>
                <c:pt idx="25">
                  <c:v>36061</c:v>
                </c:pt>
                <c:pt idx="26">
                  <c:v>36067</c:v>
                </c:pt>
                <c:pt idx="27">
                  <c:v>36075</c:v>
                </c:pt>
                <c:pt idx="28">
                  <c:v>36083</c:v>
                </c:pt>
                <c:pt idx="29">
                  <c:v>36090</c:v>
                </c:pt>
                <c:pt idx="30">
                  <c:v>36096</c:v>
                </c:pt>
                <c:pt idx="31">
                  <c:v>36103</c:v>
                </c:pt>
                <c:pt idx="32">
                  <c:v>36111</c:v>
                </c:pt>
                <c:pt idx="33">
                  <c:v>36117</c:v>
                </c:pt>
                <c:pt idx="34">
                  <c:v>36124</c:v>
                </c:pt>
                <c:pt idx="35">
                  <c:v>36131</c:v>
                </c:pt>
                <c:pt idx="36">
                  <c:v>36138</c:v>
                </c:pt>
                <c:pt idx="37">
                  <c:v>36145</c:v>
                </c:pt>
                <c:pt idx="38">
                  <c:v>36159</c:v>
                </c:pt>
                <c:pt idx="39">
                  <c:v>36166</c:v>
                </c:pt>
                <c:pt idx="40">
                  <c:v>36173</c:v>
                </c:pt>
                <c:pt idx="41">
                  <c:v>36181</c:v>
                </c:pt>
                <c:pt idx="42">
                  <c:v>36187</c:v>
                </c:pt>
                <c:pt idx="43">
                  <c:v>36194</c:v>
                </c:pt>
                <c:pt idx="44">
                  <c:v>36200</c:v>
                </c:pt>
                <c:pt idx="45">
                  <c:v>36206</c:v>
                </c:pt>
                <c:pt idx="46">
                  <c:v>36214</c:v>
                </c:pt>
                <c:pt idx="47">
                  <c:v>36224</c:v>
                </c:pt>
                <c:pt idx="48">
                  <c:v>36227</c:v>
                </c:pt>
                <c:pt idx="49">
                  <c:v>36234</c:v>
                </c:pt>
                <c:pt idx="50">
                  <c:v>36241</c:v>
                </c:pt>
                <c:pt idx="51">
                  <c:v>36251</c:v>
                </c:pt>
                <c:pt idx="52">
                  <c:v>36285</c:v>
                </c:pt>
                <c:pt idx="53">
                  <c:v>36296</c:v>
                </c:pt>
                <c:pt idx="54">
                  <c:v>36302</c:v>
                </c:pt>
                <c:pt idx="55">
                  <c:v>36308</c:v>
                </c:pt>
                <c:pt idx="56">
                  <c:v>36316</c:v>
                </c:pt>
                <c:pt idx="57">
                  <c:v>36321</c:v>
                </c:pt>
                <c:pt idx="58">
                  <c:v>36327</c:v>
                </c:pt>
                <c:pt idx="59">
                  <c:v>36334</c:v>
                </c:pt>
                <c:pt idx="60">
                  <c:v>36345</c:v>
                </c:pt>
                <c:pt idx="61">
                  <c:v>36350</c:v>
                </c:pt>
                <c:pt idx="62">
                  <c:v>36356</c:v>
                </c:pt>
                <c:pt idx="63">
                  <c:v>36376</c:v>
                </c:pt>
                <c:pt idx="64">
                  <c:v>36382</c:v>
                </c:pt>
                <c:pt idx="65">
                  <c:v>36390</c:v>
                </c:pt>
                <c:pt idx="66">
                  <c:v>36399</c:v>
                </c:pt>
                <c:pt idx="67">
                  <c:v>36407</c:v>
                </c:pt>
                <c:pt idx="68">
                  <c:v>36414</c:v>
                </c:pt>
                <c:pt idx="69">
                  <c:v>36421</c:v>
                </c:pt>
                <c:pt idx="70">
                  <c:v>36443</c:v>
                </c:pt>
                <c:pt idx="71">
                  <c:v>36449</c:v>
                </c:pt>
                <c:pt idx="72">
                  <c:v>36455</c:v>
                </c:pt>
                <c:pt idx="73">
                  <c:v>36467</c:v>
                </c:pt>
                <c:pt idx="74">
                  <c:v>36477</c:v>
                </c:pt>
                <c:pt idx="75">
                  <c:v>36489</c:v>
                </c:pt>
                <c:pt idx="76">
                  <c:v>36497</c:v>
                </c:pt>
                <c:pt idx="77">
                  <c:v>36504</c:v>
                </c:pt>
                <c:pt idx="78">
                  <c:v>36524</c:v>
                </c:pt>
                <c:pt idx="79">
                  <c:v>36568</c:v>
                </c:pt>
                <c:pt idx="80">
                  <c:v>36590</c:v>
                </c:pt>
                <c:pt idx="81">
                  <c:v>36615</c:v>
                </c:pt>
                <c:pt idx="82">
                  <c:v>36626</c:v>
                </c:pt>
                <c:pt idx="83">
                  <c:v>36641</c:v>
                </c:pt>
                <c:pt idx="84">
                  <c:v>36659</c:v>
                </c:pt>
                <c:pt idx="85">
                  <c:v>36671</c:v>
                </c:pt>
                <c:pt idx="86">
                  <c:v>36674</c:v>
                </c:pt>
                <c:pt idx="87">
                  <c:v>36678</c:v>
                </c:pt>
                <c:pt idx="88">
                  <c:v>36684</c:v>
                </c:pt>
                <c:pt idx="89">
                  <c:v>36693</c:v>
                </c:pt>
                <c:pt idx="90">
                  <c:v>36698</c:v>
                </c:pt>
                <c:pt idx="91">
                  <c:v>36707</c:v>
                </c:pt>
                <c:pt idx="92">
                  <c:v>36713</c:v>
                </c:pt>
                <c:pt idx="93">
                  <c:v>36718</c:v>
                </c:pt>
                <c:pt idx="94">
                  <c:v>36735</c:v>
                </c:pt>
                <c:pt idx="95">
                  <c:v>36740</c:v>
                </c:pt>
                <c:pt idx="96">
                  <c:v>36748</c:v>
                </c:pt>
                <c:pt idx="97">
                  <c:v>36753</c:v>
                </c:pt>
                <c:pt idx="98">
                  <c:v>36762</c:v>
                </c:pt>
                <c:pt idx="99">
                  <c:v>36767</c:v>
                </c:pt>
                <c:pt idx="100">
                  <c:v>36779</c:v>
                </c:pt>
                <c:pt idx="101">
                  <c:v>36798</c:v>
                </c:pt>
                <c:pt idx="102">
                  <c:v>36809</c:v>
                </c:pt>
                <c:pt idx="103">
                  <c:v>36816</c:v>
                </c:pt>
                <c:pt idx="104">
                  <c:v>36823</c:v>
                </c:pt>
                <c:pt idx="105">
                  <c:v>36837</c:v>
                </c:pt>
                <c:pt idx="106">
                  <c:v>36849</c:v>
                </c:pt>
                <c:pt idx="107">
                  <c:v>36867</c:v>
                </c:pt>
                <c:pt idx="108">
                  <c:v>36881</c:v>
                </c:pt>
                <c:pt idx="109">
                  <c:v>36951</c:v>
                </c:pt>
                <c:pt idx="110">
                  <c:v>36971</c:v>
                </c:pt>
                <c:pt idx="111">
                  <c:v>36991</c:v>
                </c:pt>
                <c:pt idx="112">
                  <c:v>37013</c:v>
                </c:pt>
                <c:pt idx="113">
                  <c:v>37028</c:v>
                </c:pt>
                <c:pt idx="114">
                  <c:v>37046</c:v>
                </c:pt>
                <c:pt idx="115">
                  <c:v>37060</c:v>
                </c:pt>
                <c:pt idx="116">
                  <c:v>37075</c:v>
                </c:pt>
                <c:pt idx="117">
                  <c:v>37088</c:v>
                </c:pt>
                <c:pt idx="118">
                  <c:v>37102</c:v>
                </c:pt>
                <c:pt idx="119">
                  <c:v>37116</c:v>
                </c:pt>
                <c:pt idx="120">
                  <c:v>37134</c:v>
                </c:pt>
                <c:pt idx="121">
                  <c:v>37143</c:v>
                </c:pt>
                <c:pt idx="122">
                  <c:v>37157</c:v>
                </c:pt>
                <c:pt idx="123">
                  <c:v>37181</c:v>
                </c:pt>
                <c:pt idx="124">
                  <c:v>37196</c:v>
                </c:pt>
                <c:pt idx="125">
                  <c:v>37210</c:v>
                </c:pt>
                <c:pt idx="126">
                  <c:v>37224</c:v>
                </c:pt>
                <c:pt idx="127">
                  <c:v>37271</c:v>
                </c:pt>
                <c:pt idx="128">
                  <c:v>37463</c:v>
                </c:pt>
                <c:pt idx="129">
                  <c:v>37750</c:v>
                </c:pt>
                <c:pt idx="130">
                  <c:v>37812</c:v>
                </c:pt>
                <c:pt idx="131">
                  <c:v>37852</c:v>
                </c:pt>
                <c:pt idx="132">
                  <c:v>37971</c:v>
                </c:pt>
                <c:pt idx="133">
                  <c:v>38138</c:v>
                </c:pt>
                <c:pt idx="134">
                  <c:v>38170</c:v>
                </c:pt>
                <c:pt idx="135">
                  <c:v>38213</c:v>
                </c:pt>
                <c:pt idx="136">
                  <c:v>38238</c:v>
                </c:pt>
                <c:pt idx="137">
                  <c:v>38266</c:v>
                </c:pt>
                <c:pt idx="138">
                  <c:v>38502</c:v>
                </c:pt>
                <c:pt idx="139">
                  <c:v>38586</c:v>
                </c:pt>
                <c:pt idx="140">
                  <c:v>38674</c:v>
                </c:pt>
                <c:pt idx="141">
                  <c:v>39592</c:v>
                </c:pt>
                <c:pt idx="142">
                  <c:v>39701</c:v>
                </c:pt>
                <c:pt idx="143">
                  <c:v>40064</c:v>
                </c:pt>
                <c:pt idx="144">
                  <c:v>40470</c:v>
                </c:pt>
                <c:pt idx="145">
                  <c:v>40815</c:v>
                </c:pt>
                <c:pt idx="146">
                  <c:v>40962</c:v>
                </c:pt>
                <c:pt idx="147">
                  <c:v>40988</c:v>
                </c:pt>
                <c:pt idx="148">
                  <c:v>41016</c:v>
                </c:pt>
                <c:pt idx="149">
                  <c:v>41051</c:v>
                </c:pt>
                <c:pt idx="150">
                  <c:v>41118</c:v>
                </c:pt>
                <c:pt idx="151">
                  <c:v>41151</c:v>
                </c:pt>
                <c:pt idx="152">
                  <c:v>41182</c:v>
                </c:pt>
                <c:pt idx="153">
                  <c:v>41211</c:v>
                </c:pt>
                <c:pt idx="154">
                  <c:v>41233</c:v>
                </c:pt>
                <c:pt idx="155">
                  <c:v>41268</c:v>
                </c:pt>
                <c:pt idx="156">
                  <c:v>41304</c:v>
                </c:pt>
                <c:pt idx="157">
                  <c:v>41365</c:v>
                </c:pt>
                <c:pt idx="158">
                  <c:v>41391</c:v>
                </c:pt>
                <c:pt idx="159">
                  <c:v>41420</c:v>
                </c:pt>
                <c:pt idx="160">
                  <c:v>41446</c:v>
                </c:pt>
                <c:pt idx="161">
                  <c:v>41448</c:v>
                </c:pt>
                <c:pt idx="162">
                  <c:v>41478</c:v>
                </c:pt>
                <c:pt idx="163">
                  <c:v>41511</c:v>
                </c:pt>
                <c:pt idx="164">
                  <c:v>41546</c:v>
                </c:pt>
                <c:pt idx="165">
                  <c:v>41568</c:v>
                </c:pt>
                <c:pt idx="166">
                  <c:v>41603</c:v>
                </c:pt>
                <c:pt idx="167">
                  <c:v>41629</c:v>
                </c:pt>
                <c:pt idx="168">
                  <c:v>41660</c:v>
                </c:pt>
                <c:pt idx="169">
                  <c:v>41687</c:v>
                </c:pt>
                <c:pt idx="170">
                  <c:v>41721</c:v>
                </c:pt>
                <c:pt idx="171">
                  <c:v>41748</c:v>
                </c:pt>
                <c:pt idx="172">
                  <c:v>41778</c:v>
                </c:pt>
              </c:numCache>
            </c:numRef>
          </c:xVal>
          <c:yVal>
            <c:numRef>
              <c:f>' Piezo levels (edited)'!$E$13:$FU$13</c:f>
              <c:numCache>
                <c:formatCode>0.0</c:formatCode>
                <c:ptCount val="173"/>
                <c:pt idx="0">
                  <c:v>1089.6146969999998</c:v>
                </c:pt>
                <c:pt idx="1">
                  <c:v>1089.7553309999998</c:v>
                </c:pt>
                <c:pt idx="2">
                  <c:v>1089.8256479999998</c:v>
                </c:pt>
                <c:pt idx="3">
                  <c:v>1089.8256479999998</c:v>
                </c:pt>
                <c:pt idx="4">
                  <c:v>1089.8256479999998</c:v>
                </c:pt>
                <c:pt idx="5">
                  <c:v>1089.8959649999997</c:v>
                </c:pt>
                <c:pt idx="6">
                  <c:v>1089.8959649999997</c:v>
                </c:pt>
                <c:pt idx="7">
                  <c:v>1089.9662819999999</c:v>
                </c:pt>
                <c:pt idx="8">
                  <c:v>1089.8959649999997</c:v>
                </c:pt>
                <c:pt idx="9">
                  <c:v>1089.8959649999997</c:v>
                </c:pt>
                <c:pt idx="10">
                  <c:v>1089.8256479999998</c:v>
                </c:pt>
                <c:pt idx="15">
                  <c:v>1089.8959649999997</c:v>
                </c:pt>
                <c:pt idx="16">
                  <c:v>1089.8959649999997</c:v>
                </c:pt>
                <c:pt idx="17">
                  <c:v>1089.8256479999998</c:v>
                </c:pt>
                <c:pt idx="19">
                  <c:v>1089.5443799999998</c:v>
                </c:pt>
                <c:pt idx="20">
                  <c:v>1089.8256479999998</c:v>
                </c:pt>
                <c:pt idx="21">
                  <c:v>1089.8256479999998</c:v>
                </c:pt>
                <c:pt idx="22">
                  <c:v>1089.8256479999998</c:v>
                </c:pt>
                <c:pt idx="23">
                  <c:v>1089.7553309999998</c:v>
                </c:pt>
                <c:pt idx="24">
                  <c:v>1089.7553309999998</c:v>
                </c:pt>
                <c:pt idx="25">
                  <c:v>1089.7553309999998</c:v>
                </c:pt>
                <c:pt idx="26">
                  <c:v>1089.7553309999998</c:v>
                </c:pt>
                <c:pt idx="27">
                  <c:v>1089.7553309999998</c:v>
                </c:pt>
                <c:pt idx="29">
                  <c:v>1089.6850139999999</c:v>
                </c:pt>
                <c:pt idx="30">
                  <c:v>1089.6850139999999</c:v>
                </c:pt>
                <c:pt idx="31">
                  <c:v>1089.6850139999999</c:v>
                </c:pt>
                <c:pt idx="32">
                  <c:v>1089.6850139999999</c:v>
                </c:pt>
                <c:pt idx="33">
                  <c:v>1089.5443799999998</c:v>
                </c:pt>
                <c:pt idx="34">
                  <c:v>1089.5443799999998</c:v>
                </c:pt>
                <c:pt idx="35">
                  <c:v>1089.4037459999997</c:v>
                </c:pt>
                <c:pt idx="36">
                  <c:v>1089.2631119999999</c:v>
                </c:pt>
                <c:pt idx="37">
                  <c:v>1089.3334289999998</c:v>
                </c:pt>
                <c:pt idx="38">
                  <c:v>1089.2631119999999</c:v>
                </c:pt>
                <c:pt idx="39">
                  <c:v>1089.2631119999999</c:v>
                </c:pt>
                <c:pt idx="55">
                  <c:v>1088.1380399999998</c:v>
                </c:pt>
                <c:pt idx="56">
                  <c:v>1088.2786739999999</c:v>
                </c:pt>
                <c:pt idx="57">
                  <c:v>1088.3489909999998</c:v>
                </c:pt>
                <c:pt idx="58">
                  <c:v>1088.4896249999997</c:v>
                </c:pt>
                <c:pt idx="59">
                  <c:v>1088.4896249999997</c:v>
                </c:pt>
                <c:pt idx="60">
                  <c:v>1088.7005759999997</c:v>
                </c:pt>
                <c:pt idx="61">
                  <c:v>1088.7708929999999</c:v>
                </c:pt>
                <c:pt idx="62">
                  <c:v>1088.7708929999999</c:v>
                </c:pt>
                <c:pt idx="63">
                  <c:v>1089.2631119999999</c:v>
                </c:pt>
                <c:pt idx="64">
                  <c:v>1089.4740629999999</c:v>
                </c:pt>
                <c:pt idx="65">
                  <c:v>1089.5443799999998</c:v>
                </c:pt>
                <c:pt idx="66">
                  <c:v>1089.6850139999999</c:v>
                </c:pt>
                <c:pt idx="67">
                  <c:v>1089.8256479999998</c:v>
                </c:pt>
                <c:pt idx="68">
                  <c:v>1089.9662819999999</c:v>
                </c:pt>
                <c:pt idx="69">
                  <c:v>1090.1772329999999</c:v>
                </c:pt>
                <c:pt idx="70">
                  <c:v>1090.0365989999998</c:v>
                </c:pt>
                <c:pt idx="71">
                  <c:v>1090.1069159999997</c:v>
                </c:pt>
                <c:pt idx="72">
                  <c:v>1089.9662819999999</c:v>
                </c:pt>
                <c:pt idx="73">
                  <c:v>1089.8959649999997</c:v>
                </c:pt>
                <c:pt idx="74">
                  <c:v>1089.7553309999998</c:v>
                </c:pt>
                <c:pt idx="75">
                  <c:v>1088.7005759999997</c:v>
                </c:pt>
                <c:pt idx="76">
                  <c:v>1087.5755039999999</c:v>
                </c:pt>
                <c:pt idx="77">
                  <c:v>1088.3489909999998</c:v>
                </c:pt>
                <c:pt idx="78">
                  <c:v>1088.1380399999998</c:v>
                </c:pt>
                <c:pt idx="79">
                  <c:v>1088.5599419999999</c:v>
                </c:pt>
                <c:pt idx="80">
                  <c:v>1088.2786739999999</c:v>
                </c:pt>
                <c:pt idx="81">
                  <c:v>1088.1380399999998</c:v>
                </c:pt>
                <c:pt idx="82">
                  <c:v>1087.9974059999997</c:v>
                </c:pt>
                <c:pt idx="83">
                  <c:v>1087.8567719999999</c:v>
                </c:pt>
                <c:pt idx="84">
                  <c:v>1088.1380399999998</c:v>
                </c:pt>
                <c:pt idx="85">
                  <c:v>1088.4896249999997</c:v>
                </c:pt>
                <c:pt idx="86">
                  <c:v>1088.5599419999999</c:v>
                </c:pt>
                <c:pt idx="87">
                  <c:v>1088.6302589999998</c:v>
                </c:pt>
                <c:pt idx="88">
                  <c:v>1088.6302589999998</c:v>
                </c:pt>
                <c:pt idx="89">
                  <c:v>1088.7708929999999</c:v>
                </c:pt>
                <c:pt idx="90">
                  <c:v>1088.9115269999998</c:v>
                </c:pt>
                <c:pt idx="91">
                  <c:v>1089.1927949999997</c:v>
                </c:pt>
                <c:pt idx="92">
                  <c:v>1089.1927949999997</c:v>
                </c:pt>
                <c:pt idx="93">
                  <c:v>1089.1927949999997</c:v>
                </c:pt>
                <c:pt idx="94">
                  <c:v>1089.1224779999998</c:v>
                </c:pt>
                <c:pt idx="95">
                  <c:v>1089.1224779999998</c:v>
                </c:pt>
                <c:pt idx="96">
                  <c:v>1089.2631119999999</c:v>
                </c:pt>
                <c:pt idx="97">
                  <c:v>1089.3334289999998</c:v>
                </c:pt>
                <c:pt idx="98">
                  <c:v>1089.2631119999999</c:v>
                </c:pt>
                <c:pt idx="99">
                  <c:v>1089.3334289999998</c:v>
                </c:pt>
                <c:pt idx="100">
                  <c:v>1089.1927949999997</c:v>
                </c:pt>
                <c:pt idx="101">
                  <c:v>1090.1069159999997</c:v>
                </c:pt>
                <c:pt idx="102">
                  <c:v>1089.4037459999997</c:v>
                </c:pt>
                <c:pt idx="104">
                  <c:v>1089.1224779999998</c:v>
                </c:pt>
                <c:pt idx="105">
                  <c:v>1089.1224779999998</c:v>
                </c:pt>
                <c:pt idx="106">
                  <c:v>1089.1224779999998</c:v>
                </c:pt>
                <c:pt idx="107">
                  <c:v>1088.8412099999998</c:v>
                </c:pt>
                <c:pt idx="108">
                  <c:v>1088.7708929999999</c:v>
                </c:pt>
                <c:pt idx="109">
                  <c:v>1087.9270889999998</c:v>
                </c:pt>
                <c:pt idx="110">
                  <c:v>1087.7161379999998</c:v>
                </c:pt>
                <c:pt idx="111">
                  <c:v>1086.9426509999998</c:v>
                </c:pt>
                <c:pt idx="113">
                  <c:v>1088.1380399999998</c:v>
                </c:pt>
                <c:pt idx="114">
                  <c:v>1088.2786739999999</c:v>
                </c:pt>
                <c:pt idx="115">
                  <c:v>1088.4193079999998</c:v>
                </c:pt>
                <c:pt idx="116">
                  <c:v>1088.4896249999997</c:v>
                </c:pt>
                <c:pt idx="117">
                  <c:v>1088.5599419999999</c:v>
                </c:pt>
                <c:pt idx="118">
                  <c:v>1088.4896249999997</c:v>
                </c:pt>
                <c:pt idx="119">
                  <c:v>1088.4896249999997</c:v>
                </c:pt>
                <c:pt idx="120">
                  <c:v>1088.4193079999998</c:v>
                </c:pt>
                <c:pt idx="121">
                  <c:v>1088.4896249999997</c:v>
                </c:pt>
                <c:pt idx="122">
                  <c:v>1088.4896249999997</c:v>
                </c:pt>
                <c:pt idx="123">
                  <c:v>1089.4740629999999</c:v>
                </c:pt>
                <c:pt idx="124">
                  <c:v>1088.5599419999999</c:v>
                </c:pt>
                <c:pt idx="125">
                  <c:v>1088.4193079999998</c:v>
                </c:pt>
                <c:pt idx="126">
                  <c:v>1088.4193079999998</c:v>
                </c:pt>
                <c:pt idx="127">
                  <c:v>1088.2786739999999</c:v>
                </c:pt>
                <c:pt idx="128">
                  <c:v>1088.1380399999998</c:v>
                </c:pt>
                <c:pt idx="129">
                  <c:v>1087.4348699999998</c:v>
                </c:pt>
                <c:pt idx="130">
                  <c:v>1087.7161379999998</c:v>
                </c:pt>
                <c:pt idx="131">
                  <c:v>1087.7161379999998</c:v>
                </c:pt>
                <c:pt idx="132">
                  <c:v>1087.7161379999998</c:v>
                </c:pt>
                <c:pt idx="133">
                  <c:v>1087.4348699999998</c:v>
                </c:pt>
                <c:pt idx="134">
                  <c:v>1086.5910659999997</c:v>
                </c:pt>
                <c:pt idx="135">
                  <c:v>1087.9270889999998</c:v>
                </c:pt>
                <c:pt idx="136">
                  <c:v>1087.7864549999997</c:v>
                </c:pt>
                <c:pt idx="137">
                  <c:v>1087.8567719999999</c:v>
                </c:pt>
                <c:pt idx="138">
                  <c:v>1087.5051869999998</c:v>
                </c:pt>
                <c:pt idx="139">
                  <c:v>1088.6302589999998</c:v>
                </c:pt>
                <c:pt idx="140">
                  <c:v>1088.2786739999999</c:v>
                </c:pt>
                <c:pt idx="141">
                  <c:v>1083.6377519999999</c:v>
                </c:pt>
                <c:pt idx="142">
                  <c:v>1084.8331409999998</c:v>
                </c:pt>
                <c:pt idx="143">
                  <c:v>1084.6221899999998</c:v>
                </c:pt>
                <c:pt idx="144">
                  <c:v>1085.2550429999999</c:v>
                </c:pt>
                <c:pt idx="145">
                  <c:v>1087.5755039999999</c:v>
                </c:pt>
                <c:pt idx="146">
                  <c:v>1087.5051869999998</c:v>
                </c:pt>
                <c:pt idx="147">
                  <c:v>1087.2942359999997</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numCache>
            </c:numRef>
          </c:yVal>
          <c:smooth val="0"/>
        </c:ser>
        <c:ser>
          <c:idx val="9"/>
          <c:order val="5"/>
          <c:tx>
            <c:strRef>
              <c:f>' Piezo levels (edited)'!$A$14</c:f>
              <c:strCache>
                <c:ptCount val="1"/>
                <c:pt idx="0">
                  <c:v>Piezometer #7711 @ 1077.7 m</c:v>
                </c:pt>
              </c:strCache>
            </c:strRef>
          </c:tx>
          <c:spPr>
            <a:ln w="15875">
              <a:solidFill>
                <a:srgbClr val="FF0000"/>
              </a:solidFill>
            </a:ln>
          </c:spPr>
          <c:marker>
            <c:symbol val="square"/>
            <c:size val="5"/>
            <c:spPr>
              <a:solidFill>
                <a:srgbClr val="FF0000"/>
              </a:solidFill>
              <a:ln>
                <a:noFill/>
              </a:ln>
            </c:spPr>
          </c:marker>
          <c:xVal>
            <c:numRef>
              <c:f>' Piezo levels (edited)'!$E$11:$FU$11</c:f>
              <c:numCache>
                <c:formatCode>d\-mmm\-yy</c:formatCode>
                <c:ptCount val="173"/>
                <c:pt idx="0">
                  <c:v>35894</c:v>
                </c:pt>
                <c:pt idx="1">
                  <c:v>35899</c:v>
                </c:pt>
                <c:pt idx="2">
                  <c:v>35906</c:v>
                </c:pt>
                <c:pt idx="3">
                  <c:v>35908</c:v>
                </c:pt>
                <c:pt idx="4">
                  <c:v>35913</c:v>
                </c:pt>
                <c:pt idx="5">
                  <c:v>35920</c:v>
                </c:pt>
                <c:pt idx="6">
                  <c:v>35927</c:v>
                </c:pt>
                <c:pt idx="7">
                  <c:v>35936</c:v>
                </c:pt>
                <c:pt idx="8">
                  <c:v>35943</c:v>
                </c:pt>
                <c:pt idx="9">
                  <c:v>35950</c:v>
                </c:pt>
                <c:pt idx="10">
                  <c:v>35957</c:v>
                </c:pt>
                <c:pt idx="11">
                  <c:v>35964</c:v>
                </c:pt>
                <c:pt idx="12">
                  <c:v>35972</c:v>
                </c:pt>
                <c:pt idx="13">
                  <c:v>35978</c:v>
                </c:pt>
                <c:pt idx="14">
                  <c:v>35986</c:v>
                </c:pt>
                <c:pt idx="15">
                  <c:v>35992</c:v>
                </c:pt>
                <c:pt idx="16">
                  <c:v>35998</c:v>
                </c:pt>
                <c:pt idx="17">
                  <c:v>36007</c:v>
                </c:pt>
                <c:pt idx="18">
                  <c:v>36012</c:v>
                </c:pt>
                <c:pt idx="19">
                  <c:v>36019</c:v>
                </c:pt>
                <c:pt idx="20">
                  <c:v>36026</c:v>
                </c:pt>
                <c:pt idx="21">
                  <c:v>36034</c:v>
                </c:pt>
                <c:pt idx="22">
                  <c:v>36040</c:v>
                </c:pt>
                <c:pt idx="23">
                  <c:v>36048</c:v>
                </c:pt>
                <c:pt idx="24">
                  <c:v>36056</c:v>
                </c:pt>
                <c:pt idx="25">
                  <c:v>36061</c:v>
                </c:pt>
                <c:pt idx="26">
                  <c:v>36067</c:v>
                </c:pt>
                <c:pt idx="27">
                  <c:v>36075</c:v>
                </c:pt>
                <c:pt idx="28">
                  <c:v>36083</c:v>
                </c:pt>
                <c:pt idx="29">
                  <c:v>36090</c:v>
                </c:pt>
                <c:pt idx="30">
                  <c:v>36096</c:v>
                </c:pt>
                <c:pt idx="31">
                  <c:v>36103</c:v>
                </c:pt>
                <c:pt idx="32">
                  <c:v>36111</c:v>
                </c:pt>
                <c:pt idx="33">
                  <c:v>36117</c:v>
                </c:pt>
                <c:pt idx="34">
                  <c:v>36124</c:v>
                </c:pt>
                <c:pt idx="35">
                  <c:v>36131</c:v>
                </c:pt>
                <c:pt idx="36">
                  <c:v>36138</c:v>
                </c:pt>
                <c:pt idx="37">
                  <c:v>36145</c:v>
                </c:pt>
                <c:pt idx="38">
                  <c:v>36159</c:v>
                </c:pt>
                <c:pt idx="39">
                  <c:v>36166</c:v>
                </c:pt>
                <c:pt idx="40">
                  <c:v>36173</c:v>
                </c:pt>
                <c:pt idx="41">
                  <c:v>36181</c:v>
                </c:pt>
                <c:pt idx="42">
                  <c:v>36187</c:v>
                </c:pt>
                <c:pt idx="43">
                  <c:v>36194</c:v>
                </c:pt>
                <c:pt idx="44">
                  <c:v>36200</c:v>
                </c:pt>
                <c:pt idx="45">
                  <c:v>36206</c:v>
                </c:pt>
                <c:pt idx="46">
                  <c:v>36214</c:v>
                </c:pt>
                <c:pt idx="47">
                  <c:v>36224</c:v>
                </c:pt>
                <c:pt idx="48">
                  <c:v>36227</c:v>
                </c:pt>
                <c:pt idx="49">
                  <c:v>36234</c:v>
                </c:pt>
                <c:pt idx="50">
                  <c:v>36241</c:v>
                </c:pt>
                <c:pt idx="51">
                  <c:v>36251</c:v>
                </c:pt>
                <c:pt idx="52">
                  <c:v>36285</c:v>
                </c:pt>
                <c:pt idx="53">
                  <c:v>36296</c:v>
                </c:pt>
                <c:pt idx="54">
                  <c:v>36302</c:v>
                </c:pt>
                <c:pt idx="55">
                  <c:v>36308</c:v>
                </c:pt>
                <c:pt idx="56">
                  <c:v>36316</c:v>
                </c:pt>
                <c:pt idx="57">
                  <c:v>36321</c:v>
                </c:pt>
                <c:pt idx="58">
                  <c:v>36327</c:v>
                </c:pt>
                <c:pt idx="59">
                  <c:v>36334</c:v>
                </c:pt>
                <c:pt idx="60">
                  <c:v>36345</c:v>
                </c:pt>
                <c:pt idx="61">
                  <c:v>36350</c:v>
                </c:pt>
                <c:pt idx="62">
                  <c:v>36356</c:v>
                </c:pt>
                <c:pt idx="63">
                  <c:v>36376</c:v>
                </c:pt>
                <c:pt idx="64">
                  <c:v>36382</c:v>
                </c:pt>
                <c:pt idx="65">
                  <c:v>36390</c:v>
                </c:pt>
                <c:pt idx="66">
                  <c:v>36399</c:v>
                </c:pt>
                <c:pt idx="67">
                  <c:v>36407</c:v>
                </c:pt>
                <c:pt idx="68">
                  <c:v>36414</c:v>
                </c:pt>
                <c:pt idx="69">
                  <c:v>36421</c:v>
                </c:pt>
                <c:pt idx="70">
                  <c:v>36443</c:v>
                </c:pt>
                <c:pt idx="71">
                  <c:v>36449</c:v>
                </c:pt>
                <c:pt idx="72">
                  <c:v>36455</c:v>
                </c:pt>
                <c:pt idx="73">
                  <c:v>36467</c:v>
                </c:pt>
                <c:pt idx="74">
                  <c:v>36477</c:v>
                </c:pt>
                <c:pt idx="75">
                  <c:v>36489</c:v>
                </c:pt>
                <c:pt idx="76">
                  <c:v>36497</c:v>
                </c:pt>
                <c:pt idx="77">
                  <c:v>36504</c:v>
                </c:pt>
                <c:pt idx="78">
                  <c:v>36524</c:v>
                </c:pt>
                <c:pt idx="79">
                  <c:v>36568</c:v>
                </c:pt>
                <c:pt idx="80">
                  <c:v>36590</c:v>
                </c:pt>
                <c:pt idx="81">
                  <c:v>36615</c:v>
                </c:pt>
                <c:pt idx="82">
                  <c:v>36626</c:v>
                </c:pt>
                <c:pt idx="83">
                  <c:v>36641</c:v>
                </c:pt>
                <c:pt idx="84">
                  <c:v>36659</c:v>
                </c:pt>
                <c:pt idx="85">
                  <c:v>36671</c:v>
                </c:pt>
                <c:pt idx="86">
                  <c:v>36674</c:v>
                </c:pt>
                <c:pt idx="87">
                  <c:v>36678</c:v>
                </c:pt>
                <c:pt idx="88">
                  <c:v>36684</c:v>
                </c:pt>
                <c:pt idx="89">
                  <c:v>36693</c:v>
                </c:pt>
                <c:pt idx="90">
                  <c:v>36698</c:v>
                </c:pt>
                <c:pt idx="91">
                  <c:v>36707</c:v>
                </c:pt>
                <c:pt idx="92">
                  <c:v>36713</c:v>
                </c:pt>
                <c:pt idx="93">
                  <c:v>36718</c:v>
                </c:pt>
                <c:pt idx="94">
                  <c:v>36735</c:v>
                </c:pt>
                <c:pt idx="95">
                  <c:v>36740</c:v>
                </c:pt>
                <c:pt idx="96">
                  <c:v>36748</c:v>
                </c:pt>
                <c:pt idx="97">
                  <c:v>36753</c:v>
                </c:pt>
                <c:pt idx="98">
                  <c:v>36762</c:v>
                </c:pt>
                <c:pt idx="99">
                  <c:v>36767</c:v>
                </c:pt>
                <c:pt idx="100">
                  <c:v>36779</c:v>
                </c:pt>
                <c:pt idx="101">
                  <c:v>36798</c:v>
                </c:pt>
                <c:pt idx="102">
                  <c:v>36809</c:v>
                </c:pt>
                <c:pt idx="103">
                  <c:v>36816</c:v>
                </c:pt>
                <c:pt idx="104">
                  <c:v>36823</c:v>
                </c:pt>
                <c:pt idx="105">
                  <c:v>36837</c:v>
                </c:pt>
                <c:pt idx="106">
                  <c:v>36849</c:v>
                </c:pt>
                <c:pt idx="107">
                  <c:v>36867</c:v>
                </c:pt>
                <c:pt idx="108">
                  <c:v>36881</c:v>
                </c:pt>
                <c:pt idx="109">
                  <c:v>36951</c:v>
                </c:pt>
                <c:pt idx="110">
                  <c:v>36971</c:v>
                </c:pt>
                <c:pt idx="111">
                  <c:v>36991</c:v>
                </c:pt>
                <c:pt idx="112">
                  <c:v>37013</c:v>
                </c:pt>
                <c:pt idx="113">
                  <c:v>37028</c:v>
                </c:pt>
                <c:pt idx="114">
                  <c:v>37046</c:v>
                </c:pt>
                <c:pt idx="115">
                  <c:v>37060</c:v>
                </c:pt>
                <c:pt idx="116">
                  <c:v>37075</c:v>
                </c:pt>
                <c:pt idx="117">
                  <c:v>37088</c:v>
                </c:pt>
                <c:pt idx="118">
                  <c:v>37102</c:v>
                </c:pt>
                <c:pt idx="119">
                  <c:v>37116</c:v>
                </c:pt>
                <c:pt idx="120">
                  <c:v>37134</c:v>
                </c:pt>
                <c:pt idx="121">
                  <c:v>37143</c:v>
                </c:pt>
                <c:pt idx="122">
                  <c:v>37157</c:v>
                </c:pt>
                <c:pt idx="123">
                  <c:v>37181</c:v>
                </c:pt>
                <c:pt idx="124">
                  <c:v>37196</c:v>
                </c:pt>
                <c:pt idx="125">
                  <c:v>37210</c:v>
                </c:pt>
                <c:pt idx="126">
                  <c:v>37224</c:v>
                </c:pt>
                <c:pt idx="127">
                  <c:v>37271</c:v>
                </c:pt>
                <c:pt idx="128">
                  <c:v>37463</c:v>
                </c:pt>
                <c:pt idx="129">
                  <c:v>37750</c:v>
                </c:pt>
                <c:pt idx="130">
                  <c:v>37812</c:v>
                </c:pt>
                <c:pt idx="131">
                  <c:v>37852</c:v>
                </c:pt>
                <c:pt idx="132">
                  <c:v>37971</c:v>
                </c:pt>
                <c:pt idx="133">
                  <c:v>38138</c:v>
                </c:pt>
                <c:pt idx="134">
                  <c:v>38170</c:v>
                </c:pt>
                <c:pt idx="135">
                  <c:v>38213</c:v>
                </c:pt>
                <c:pt idx="136">
                  <c:v>38238</c:v>
                </c:pt>
                <c:pt idx="137">
                  <c:v>38266</c:v>
                </c:pt>
                <c:pt idx="138">
                  <c:v>38502</c:v>
                </c:pt>
                <c:pt idx="139">
                  <c:v>38586</c:v>
                </c:pt>
                <c:pt idx="140">
                  <c:v>38674</c:v>
                </c:pt>
                <c:pt idx="141">
                  <c:v>39592</c:v>
                </c:pt>
                <c:pt idx="142">
                  <c:v>39701</c:v>
                </c:pt>
                <c:pt idx="143">
                  <c:v>40064</c:v>
                </c:pt>
                <c:pt idx="144">
                  <c:v>40470</c:v>
                </c:pt>
                <c:pt idx="145">
                  <c:v>40815</c:v>
                </c:pt>
                <c:pt idx="146">
                  <c:v>40962</c:v>
                </c:pt>
                <c:pt idx="147">
                  <c:v>40988</c:v>
                </c:pt>
                <c:pt idx="148">
                  <c:v>41016</c:v>
                </c:pt>
                <c:pt idx="149">
                  <c:v>41051</c:v>
                </c:pt>
                <c:pt idx="150">
                  <c:v>41118</c:v>
                </c:pt>
                <c:pt idx="151">
                  <c:v>41151</c:v>
                </c:pt>
                <c:pt idx="152">
                  <c:v>41182</c:v>
                </c:pt>
                <c:pt idx="153">
                  <c:v>41211</c:v>
                </c:pt>
                <c:pt idx="154">
                  <c:v>41233</c:v>
                </c:pt>
                <c:pt idx="155">
                  <c:v>41268</c:v>
                </c:pt>
                <c:pt idx="156">
                  <c:v>41304</c:v>
                </c:pt>
                <c:pt idx="157">
                  <c:v>41365</c:v>
                </c:pt>
                <c:pt idx="158">
                  <c:v>41391</c:v>
                </c:pt>
                <c:pt idx="159">
                  <c:v>41420</c:v>
                </c:pt>
                <c:pt idx="160">
                  <c:v>41446</c:v>
                </c:pt>
                <c:pt idx="161">
                  <c:v>41448</c:v>
                </c:pt>
                <c:pt idx="162">
                  <c:v>41478</c:v>
                </c:pt>
                <c:pt idx="163">
                  <c:v>41511</c:v>
                </c:pt>
                <c:pt idx="164">
                  <c:v>41546</c:v>
                </c:pt>
                <c:pt idx="165">
                  <c:v>41568</c:v>
                </c:pt>
                <c:pt idx="166">
                  <c:v>41603</c:v>
                </c:pt>
                <c:pt idx="167">
                  <c:v>41629</c:v>
                </c:pt>
                <c:pt idx="168">
                  <c:v>41660</c:v>
                </c:pt>
                <c:pt idx="169">
                  <c:v>41687</c:v>
                </c:pt>
                <c:pt idx="170">
                  <c:v>41721</c:v>
                </c:pt>
                <c:pt idx="171">
                  <c:v>41748</c:v>
                </c:pt>
                <c:pt idx="172">
                  <c:v>41778</c:v>
                </c:pt>
              </c:numCache>
            </c:numRef>
          </c:xVal>
          <c:yVal>
            <c:numRef>
              <c:f>' Piezo levels (edited)'!$E$14:$FU$14</c:f>
              <c:numCache>
                <c:formatCode>0.0</c:formatCode>
                <c:ptCount val="173"/>
                <c:pt idx="0">
                  <c:v>1089.4429389999998</c:v>
                </c:pt>
                <c:pt idx="1">
                  <c:v>1089.6538899999998</c:v>
                </c:pt>
                <c:pt idx="2">
                  <c:v>1089.7242069999998</c:v>
                </c:pt>
                <c:pt idx="3">
                  <c:v>1089.6538899999998</c:v>
                </c:pt>
                <c:pt idx="4">
                  <c:v>1089.6538899999998</c:v>
                </c:pt>
                <c:pt idx="5">
                  <c:v>1089.7242069999998</c:v>
                </c:pt>
                <c:pt idx="6">
                  <c:v>1089.7242069999998</c:v>
                </c:pt>
                <c:pt idx="7">
                  <c:v>1089.7945239999999</c:v>
                </c:pt>
                <c:pt idx="8">
                  <c:v>1089.7242069999998</c:v>
                </c:pt>
                <c:pt idx="9">
                  <c:v>1089.7242069999998</c:v>
                </c:pt>
                <c:pt idx="10">
                  <c:v>1089.7242069999998</c:v>
                </c:pt>
                <c:pt idx="15">
                  <c:v>1089.7242069999998</c:v>
                </c:pt>
                <c:pt idx="16">
                  <c:v>1089.7945239999999</c:v>
                </c:pt>
                <c:pt idx="17">
                  <c:v>1089.7242069999998</c:v>
                </c:pt>
                <c:pt idx="19">
                  <c:v>1089.3726219999999</c:v>
                </c:pt>
                <c:pt idx="20">
                  <c:v>1089.6538899999998</c:v>
                </c:pt>
                <c:pt idx="21">
                  <c:v>1089.5132559999997</c:v>
                </c:pt>
                <c:pt idx="22">
                  <c:v>1089.6538899999998</c:v>
                </c:pt>
                <c:pt idx="23">
                  <c:v>1089.5132559999997</c:v>
                </c:pt>
                <c:pt idx="24">
                  <c:v>1089.5132559999997</c:v>
                </c:pt>
                <c:pt idx="25">
                  <c:v>1089.5835729999999</c:v>
                </c:pt>
                <c:pt idx="26">
                  <c:v>1089.5132559999997</c:v>
                </c:pt>
                <c:pt idx="27">
                  <c:v>1089.5132559999997</c:v>
                </c:pt>
                <c:pt idx="29">
                  <c:v>1089.5132559999997</c:v>
                </c:pt>
                <c:pt idx="30">
                  <c:v>1089.5132559999997</c:v>
                </c:pt>
                <c:pt idx="31">
                  <c:v>1089.5132559999997</c:v>
                </c:pt>
                <c:pt idx="32">
                  <c:v>1089.4429389999998</c:v>
                </c:pt>
                <c:pt idx="34">
                  <c:v>1089.0210369999998</c:v>
                </c:pt>
                <c:pt idx="35">
                  <c:v>1089.0210369999998</c:v>
                </c:pt>
                <c:pt idx="36">
                  <c:v>1089.0913539999999</c:v>
                </c:pt>
                <c:pt idx="37">
                  <c:v>1088.9507199999998</c:v>
                </c:pt>
                <c:pt idx="38">
                  <c:v>1088.9507199999998</c:v>
                </c:pt>
                <c:pt idx="39">
                  <c:v>1088.9507199999998</c:v>
                </c:pt>
                <c:pt idx="40">
                  <c:v>1088.9507199999998</c:v>
                </c:pt>
                <c:pt idx="41">
                  <c:v>1088.9507199999998</c:v>
                </c:pt>
                <c:pt idx="53">
                  <c:v>1088.4585009999998</c:v>
                </c:pt>
                <c:pt idx="54">
                  <c:v>1088.5288179999998</c:v>
                </c:pt>
                <c:pt idx="55">
                  <c:v>1088.4585009999998</c:v>
                </c:pt>
                <c:pt idx="56">
                  <c:v>1088.6694519999999</c:v>
                </c:pt>
                <c:pt idx="57">
                  <c:v>1088.5991349999997</c:v>
                </c:pt>
                <c:pt idx="58">
                  <c:v>1088.8100859999997</c:v>
                </c:pt>
                <c:pt idx="59">
                  <c:v>1088.8100859999997</c:v>
                </c:pt>
                <c:pt idx="60">
                  <c:v>1088.9507199999998</c:v>
                </c:pt>
                <c:pt idx="61">
                  <c:v>1089.0913539999999</c:v>
                </c:pt>
                <c:pt idx="62">
                  <c:v>1089.0913539999999</c:v>
                </c:pt>
                <c:pt idx="63">
                  <c:v>1089.5132559999997</c:v>
                </c:pt>
                <c:pt idx="64">
                  <c:v>1089.7242069999998</c:v>
                </c:pt>
                <c:pt idx="65">
                  <c:v>1089.7945239999999</c:v>
                </c:pt>
                <c:pt idx="66">
                  <c:v>1089.9351579999998</c:v>
                </c:pt>
                <c:pt idx="67">
                  <c:v>1090.0054749999997</c:v>
                </c:pt>
                <c:pt idx="68">
                  <c:v>1090.2867429999999</c:v>
                </c:pt>
                <c:pt idx="69">
                  <c:v>1090.3570599999998</c:v>
                </c:pt>
                <c:pt idx="70">
                  <c:v>1090.2867429999999</c:v>
                </c:pt>
                <c:pt idx="71">
                  <c:v>1090.2867429999999</c:v>
                </c:pt>
                <c:pt idx="72">
                  <c:v>1090.2867429999999</c:v>
                </c:pt>
                <c:pt idx="73">
                  <c:v>1090.0757919999999</c:v>
                </c:pt>
                <c:pt idx="76">
                  <c:v>1087.4037459999997</c:v>
                </c:pt>
                <c:pt idx="78">
                  <c:v>1086.2786739999999</c:v>
                </c:pt>
                <c:pt idx="79">
                  <c:v>1087.8959649999997</c:v>
                </c:pt>
                <c:pt idx="80">
                  <c:v>1086.7005759999997</c:v>
                </c:pt>
                <c:pt idx="81">
                  <c:v>1087.8959649999997</c:v>
                </c:pt>
                <c:pt idx="82">
                  <c:v>1088.1772329999999</c:v>
                </c:pt>
                <c:pt idx="83">
                  <c:v>1088.1069159999997</c:v>
                </c:pt>
                <c:pt idx="84">
                  <c:v>1088.3178669999998</c:v>
                </c:pt>
                <c:pt idx="85">
                  <c:v>1088.5288179999998</c:v>
                </c:pt>
                <c:pt idx="86">
                  <c:v>1088.5288179999998</c:v>
                </c:pt>
                <c:pt idx="87">
                  <c:v>1088.6694519999999</c:v>
                </c:pt>
                <c:pt idx="88">
                  <c:v>1088.7397689999998</c:v>
                </c:pt>
                <c:pt idx="89">
                  <c:v>1088.8804029999999</c:v>
                </c:pt>
                <c:pt idx="90">
                  <c:v>1088.9507199999998</c:v>
                </c:pt>
                <c:pt idx="91">
                  <c:v>1089.2319879999998</c:v>
                </c:pt>
                <c:pt idx="92">
                  <c:v>1089.3023049999997</c:v>
                </c:pt>
                <c:pt idx="93">
                  <c:v>1089.3023049999997</c:v>
                </c:pt>
                <c:pt idx="94">
                  <c:v>1089.3726219999999</c:v>
                </c:pt>
                <c:pt idx="95">
                  <c:v>1089.3023049999997</c:v>
                </c:pt>
                <c:pt idx="96">
                  <c:v>1089.3023049999997</c:v>
                </c:pt>
                <c:pt idx="97">
                  <c:v>1089.3726219999999</c:v>
                </c:pt>
                <c:pt idx="98">
                  <c:v>1089.3726219999999</c:v>
                </c:pt>
                <c:pt idx="99">
                  <c:v>1089.4429389999998</c:v>
                </c:pt>
                <c:pt idx="100">
                  <c:v>1089.4429389999998</c:v>
                </c:pt>
                <c:pt idx="101">
                  <c:v>1090.2867429999999</c:v>
                </c:pt>
                <c:pt idx="102">
                  <c:v>1089.4429389999998</c:v>
                </c:pt>
                <c:pt idx="104">
                  <c:v>1089.2319879999998</c:v>
                </c:pt>
                <c:pt idx="105">
                  <c:v>1089.0913539999999</c:v>
                </c:pt>
                <c:pt idx="106">
                  <c:v>1089.2319879999998</c:v>
                </c:pt>
                <c:pt idx="107">
                  <c:v>1088.8100859999997</c:v>
                </c:pt>
                <c:pt idx="108">
                  <c:v>1088.8804029999999</c:v>
                </c:pt>
                <c:pt idx="109">
                  <c:v>1088.3178669999998</c:v>
                </c:pt>
                <c:pt idx="110">
                  <c:v>1087.8256479999998</c:v>
                </c:pt>
                <c:pt idx="111">
                  <c:v>1087.5443799999998</c:v>
                </c:pt>
                <c:pt idx="112">
                  <c:v>1087.4740629999999</c:v>
                </c:pt>
                <c:pt idx="113">
                  <c:v>1088.1772329999999</c:v>
                </c:pt>
                <c:pt idx="114">
                  <c:v>1088.3178669999998</c:v>
                </c:pt>
                <c:pt idx="115">
                  <c:v>1088.3881839999999</c:v>
                </c:pt>
                <c:pt idx="116">
                  <c:v>1088.4585009999998</c:v>
                </c:pt>
                <c:pt idx="117">
                  <c:v>1088.3881839999999</c:v>
                </c:pt>
                <c:pt idx="118">
                  <c:v>1088.2475499999998</c:v>
                </c:pt>
                <c:pt idx="119">
                  <c:v>1088.2475499999998</c:v>
                </c:pt>
                <c:pt idx="120">
                  <c:v>1087.6850139999999</c:v>
                </c:pt>
                <c:pt idx="121">
                  <c:v>1087.6146969999998</c:v>
                </c:pt>
                <c:pt idx="122">
                  <c:v>1087.7553309999998</c:v>
                </c:pt>
                <c:pt idx="123">
                  <c:v>1087.5443799999998</c:v>
                </c:pt>
                <c:pt idx="124">
                  <c:v>1087.4740629999999</c:v>
                </c:pt>
                <c:pt idx="125">
                  <c:v>1087.2631119999999</c:v>
                </c:pt>
                <c:pt idx="126">
                  <c:v>1087.4037459999997</c:v>
                </c:pt>
                <c:pt idx="127">
                  <c:v>1086.9818439999999</c:v>
                </c:pt>
                <c:pt idx="128">
                  <c:v>1087.1927949999997</c:v>
                </c:pt>
                <c:pt idx="129">
                  <c:v>1086.0677229999999</c:v>
                </c:pt>
                <c:pt idx="130">
                  <c:v>1086.1380399999998</c:v>
                </c:pt>
                <c:pt idx="131">
                  <c:v>1086.2786739999999</c:v>
                </c:pt>
                <c:pt idx="132">
                  <c:v>1086.3489909999998</c:v>
                </c:pt>
                <c:pt idx="133">
                  <c:v>1085.9270889999998</c:v>
                </c:pt>
                <c:pt idx="134">
                  <c:v>1086.3489909999998</c:v>
                </c:pt>
                <c:pt idx="135">
                  <c:v>1086.7005759999997</c:v>
                </c:pt>
                <c:pt idx="136">
                  <c:v>1086.3489909999998</c:v>
                </c:pt>
                <c:pt idx="137">
                  <c:v>1086.4896249999997</c:v>
                </c:pt>
                <c:pt idx="138">
                  <c:v>1086.7708929999999</c:v>
                </c:pt>
                <c:pt idx="139">
                  <c:v>1087.2631119999999</c:v>
                </c:pt>
                <c:pt idx="140">
                  <c:v>1087.1224779999998</c:v>
                </c:pt>
                <c:pt idx="141">
                  <c:v>1083.5363109999998</c:v>
                </c:pt>
                <c:pt idx="142">
                  <c:v>1083.8878959999997</c:v>
                </c:pt>
                <c:pt idx="143">
                  <c:v>#N/A</c:v>
                </c:pt>
                <c:pt idx="144">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numCache>
            </c:numRef>
          </c:yVal>
          <c:smooth val="0"/>
        </c:ser>
        <c:ser>
          <c:idx val="5"/>
          <c:order val="6"/>
          <c:tx>
            <c:strRef>
              <c:f>' Piezo levels (edited)'!$D$12</c:f>
              <c:strCache>
                <c:ptCount val="1"/>
                <c:pt idx="0">
                  <c:v>Piezometer #7658 @ 1084.7 m</c:v>
                </c:pt>
              </c:strCache>
            </c:strRef>
          </c:tx>
          <c:spPr>
            <a:ln w="15875">
              <a:solidFill>
                <a:srgbClr val="002060"/>
              </a:solidFill>
            </a:ln>
          </c:spPr>
          <c:marker>
            <c:symbol val="square"/>
            <c:size val="5"/>
            <c:spPr>
              <a:solidFill>
                <a:srgbClr val="000080"/>
              </a:solidFill>
              <a:ln w="9525">
                <a:noFill/>
              </a:ln>
            </c:spPr>
          </c:marker>
          <c:xVal>
            <c:numRef>
              <c:f>' Piezo levels (edited)'!$DZ$5:$FU$5</c:f>
              <c:numCache>
                <c:formatCode>d\-mmm\-yy</c:formatCode>
                <c:ptCount val="48"/>
                <c:pt idx="0">
                  <c:v>37210</c:v>
                </c:pt>
                <c:pt idx="1">
                  <c:v>37224</c:v>
                </c:pt>
                <c:pt idx="2">
                  <c:v>37271</c:v>
                </c:pt>
                <c:pt idx="3">
                  <c:v>37463</c:v>
                </c:pt>
                <c:pt idx="4">
                  <c:v>37750</c:v>
                </c:pt>
                <c:pt idx="5">
                  <c:v>37812</c:v>
                </c:pt>
                <c:pt idx="6">
                  <c:v>37852</c:v>
                </c:pt>
                <c:pt idx="7">
                  <c:v>37971</c:v>
                </c:pt>
                <c:pt idx="8">
                  <c:v>38138</c:v>
                </c:pt>
                <c:pt idx="9">
                  <c:v>38170</c:v>
                </c:pt>
                <c:pt idx="10">
                  <c:v>38213</c:v>
                </c:pt>
                <c:pt idx="11">
                  <c:v>38238</c:v>
                </c:pt>
                <c:pt idx="12">
                  <c:v>38266</c:v>
                </c:pt>
                <c:pt idx="13">
                  <c:v>38502</c:v>
                </c:pt>
                <c:pt idx="14">
                  <c:v>38586</c:v>
                </c:pt>
                <c:pt idx="15">
                  <c:v>38674</c:v>
                </c:pt>
                <c:pt idx="16">
                  <c:v>39592</c:v>
                </c:pt>
                <c:pt idx="17">
                  <c:v>39701</c:v>
                </c:pt>
                <c:pt idx="18">
                  <c:v>40064</c:v>
                </c:pt>
                <c:pt idx="19">
                  <c:v>40470</c:v>
                </c:pt>
                <c:pt idx="20">
                  <c:v>40815</c:v>
                </c:pt>
                <c:pt idx="21">
                  <c:v>40962</c:v>
                </c:pt>
                <c:pt idx="22">
                  <c:v>40988</c:v>
                </c:pt>
                <c:pt idx="23">
                  <c:v>41016</c:v>
                </c:pt>
                <c:pt idx="24">
                  <c:v>41051</c:v>
                </c:pt>
                <c:pt idx="25">
                  <c:v>41118</c:v>
                </c:pt>
                <c:pt idx="26">
                  <c:v>41151</c:v>
                </c:pt>
                <c:pt idx="27">
                  <c:v>41182</c:v>
                </c:pt>
                <c:pt idx="28">
                  <c:v>41211</c:v>
                </c:pt>
                <c:pt idx="29">
                  <c:v>41233</c:v>
                </c:pt>
                <c:pt idx="30">
                  <c:v>41268</c:v>
                </c:pt>
                <c:pt idx="31">
                  <c:v>41304</c:v>
                </c:pt>
                <c:pt idx="32">
                  <c:v>41365</c:v>
                </c:pt>
                <c:pt idx="33">
                  <c:v>41391</c:v>
                </c:pt>
                <c:pt idx="34">
                  <c:v>41420</c:v>
                </c:pt>
                <c:pt idx="35">
                  <c:v>41446</c:v>
                </c:pt>
                <c:pt idx="36">
                  <c:v>41448</c:v>
                </c:pt>
                <c:pt idx="37">
                  <c:v>41478</c:v>
                </c:pt>
                <c:pt idx="38">
                  <c:v>41511</c:v>
                </c:pt>
                <c:pt idx="39">
                  <c:v>41546</c:v>
                </c:pt>
                <c:pt idx="40">
                  <c:v>41568</c:v>
                </c:pt>
                <c:pt idx="41">
                  <c:v>41603</c:v>
                </c:pt>
                <c:pt idx="42">
                  <c:v>41629</c:v>
                </c:pt>
                <c:pt idx="43">
                  <c:v>41660</c:v>
                </c:pt>
                <c:pt idx="44">
                  <c:v>41687</c:v>
                </c:pt>
                <c:pt idx="45">
                  <c:v>41721</c:v>
                </c:pt>
                <c:pt idx="46">
                  <c:v>41748</c:v>
                </c:pt>
                <c:pt idx="47">
                  <c:v>41778</c:v>
                </c:pt>
              </c:numCache>
            </c:numRef>
          </c:xVal>
          <c:yVal>
            <c:numRef>
              <c:f>' Piezo levels (edited)'!$DZ$12:$FU$12</c:f>
              <c:numCache>
                <c:formatCode>0.0</c:formatCode>
                <c:ptCount val="48"/>
                <c:pt idx="0">
                  <c:v>1089.5518729999999</c:v>
                </c:pt>
                <c:pt idx="1">
                  <c:v>1089.5518729999999</c:v>
                </c:pt>
                <c:pt idx="2">
                  <c:v>1089.3409219999999</c:v>
                </c:pt>
                <c:pt idx="3">
                  <c:v>1089.2706049999997</c:v>
                </c:pt>
                <c:pt idx="4">
                  <c:v>1088.4268009999998</c:v>
                </c:pt>
                <c:pt idx="5">
                  <c:v>1088.7080689999998</c:v>
                </c:pt>
                <c:pt idx="6">
                  <c:v>1088.7080689999998</c:v>
                </c:pt>
                <c:pt idx="8">
                  <c:v>1088.2158499999998</c:v>
                </c:pt>
                <c:pt idx="9">
                  <c:v>1088.7080689999998</c:v>
                </c:pt>
                <c:pt idx="10">
                  <c:v>1088.8487029999999</c:v>
                </c:pt>
                <c:pt idx="11">
                  <c:v>1087.5829969999998</c:v>
                </c:pt>
                <c:pt idx="12">
                  <c:v>1086.8095099999998</c:v>
                </c:pt>
                <c:pt idx="13">
                  <c:v>1087.1610949999997</c:v>
                </c:pt>
                <c:pt idx="14">
                  <c:v>1089.4815559999997</c:v>
                </c:pt>
                <c:pt idx="15">
                  <c:v>1089.2002879999998</c:v>
                </c:pt>
                <c:pt idx="16">
                  <c:v>#N/A</c:v>
                </c:pt>
                <c:pt idx="17">
                  <c:v>#N/A</c:v>
                </c:pt>
                <c:pt idx="18">
                  <c:v>1085.6844379999998</c:v>
                </c:pt>
                <c:pt idx="19">
                  <c:v>1084.8406339999999</c:v>
                </c:pt>
                <c:pt idx="20">
                  <c:v>#N/A</c:v>
                </c:pt>
                <c:pt idx="21">
                  <c:v>1084.8406339999999</c:v>
                </c:pt>
                <c:pt idx="22">
                  <c:v>1085.3328529999999</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numCache>
            </c:numRef>
          </c:yVal>
          <c:smooth val="0"/>
        </c:ser>
        <c:ser>
          <c:idx val="6"/>
          <c:order val="7"/>
          <c:tx>
            <c:strRef>
              <c:f>' Piezo levels (edited)'!$D$13</c:f>
              <c:strCache>
                <c:ptCount val="1"/>
                <c:pt idx="0">
                  <c:v>Piezometer #9362 @ 1079.7 m</c:v>
                </c:pt>
              </c:strCache>
            </c:strRef>
          </c:tx>
          <c:spPr>
            <a:ln w="12700">
              <a:solidFill>
                <a:srgbClr val="008000"/>
              </a:solidFill>
              <a:prstDash val="solid"/>
            </a:ln>
          </c:spPr>
          <c:marker>
            <c:symbol val="square"/>
            <c:size val="5"/>
            <c:spPr>
              <a:solidFill>
                <a:srgbClr val="008000"/>
              </a:solidFill>
              <a:ln w="9525">
                <a:noFill/>
              </a:ln>
            </c:spPr>
          </c:marker>
          <c:xVal>
            <c:numRef>
              <c:f>' Piezo levels (edited)'!$DZ$5:$FU$5</c:f>
              <c:numCache>
                <c:formatCode>d\-mmm\-yy</c:formatCode>
                <c:ptCount val="48"/>
                <c:pt idx="0">
                  <c:v>37210</c:v>
                </c:pt>
                <c:pt idx="1">
                  <c:v>37224</c:v>
                </c:pt>
                <c:pt idx="2">
                  <c:v>37271</c:v>
                </c:pt>
                <c:pt idx="3">
                  <c:v>37463</c:v>
                </c:pt>
                <c:pt idx="4">
                  <c:v>37750</c:v>
                </c:pt>
                <c:pt idx="5">
                  <c:v>37812</c:v>
                </c:pt>
                <c:pt idx="6">
                  <c:v>37852</c:v>
                </c:pt>
                <c:pt idx="7">
                  <c:v>37971</c:v>
                </c:pt>
                <c:pt idx="8">
                  <c:v>38138</c:v>
                </c:pt>
                <c:pt idx="9">
                  <c:v>38170</c:v>
                </c:pt>
                <c:pt idx="10">
                  <c:v>38213</c:v>
                </c:pt>
                <c:pt idx="11">
                  <c:v>38238</c:v>
                </c:pt>
                <c:pt idx="12">
                  <c:v>38266</c:v>
                </c:pt>
                <c:pt idx="13">
                  <c:v>38502</c:v>
                </c:pt>
                <c:pt idx="14">
                  <c:v>38586</c:v>
                </c:pt>
                <c:pt idx="15">
                  <c:v>38674</c:v>
                </c:pt>
                <c:pt idx="16">
                  <c:v>39592</c:v>
                </c:pt>
                <c:pt idx="17">
                  <c:v>39701</c:v>
                </c:pt>
                <c:pt idx="18">
                  <c:v>40064</c:v>
                </c:pt>
                <c:pt idx="19">
                  <c:v>40470</c:v>
                </c:pt>
                <c:pt idx="20">
                  <c:v>40815</c:v>
                </c:pt>
                <c:pt idx="21">
                  <c:v>40962</c:v>
                </c:pt>
                <c:pt idx="22">
                  <c:v>40988</c:v>
                </c:pt>
                <c:pt idx="23">
                  <c:v>41016</c:v>
                </c:pt>
                <c:pt idx="24">
                  <c:v>41051</c:v>
                </c:pt>
                <c:pt idx="25">
                  <c:v>41118</c:v>
                </c:pt>
                <c:pt idx="26">
                  <c:v>41151</c:v>
                </c:pt>
                <c:pt idx="27">
                  <c:v>41182</c:v>
                </c:pt>
                <c:pt idx="28">
                  <c:v>41211</c:v>
                </c:pt>
                <c:pt idx="29">
                  <c:v>41233</c:v>
                </c:pt>
                <c:pt idx="30">
                  <c:v>41268</c:v>
                </c:pt>
                <c:pt idx="31">
                  <c:v>41304</c:v>
                </c:pt>
                <c:pt idx="32">
                  <c:v>41365</c:v>
                </c:pt>
                <c:pt idx="33">
                  <c:v>41391</c:v>
                </c:pt>
                <c:pt idx="34">
                  <c:v>41420</c:v>
                </c:pt>
                <c:pt idx="35">
                  <c:v>41446</c:v>
                </c:pt>
                <c:pt idx="36">
                  <c:v>41448</c:v>
                </c:pt>
                <c:pt idx="37">
                  <c:v>41478</c:v>
                </c:pt>
                <c:pt idx="38">
                  <c:v>41511</c:v>
                </c:pt>
                <c:pt idx="39">
                  <c:v>41546</c:v>
                </c:pt>
                <c:pt idx="40">
                  <c:v>41568</c:v>
                </c:pt>
                <c:pt idx="41">
                  <c:v>41603</c:v>
                </c:pt>
                <c:pt idx="42">
                  <c:v>41629</c:v>
                </c:pt>
                <c:pt idx="43">
                  <c:v>41660</c:v>
                </c:pt>
                <c:pt idx="44">
                  <c:v>41687</c:v>
                </c:pt>
                <c:pt idx="45">
                  <c:v>41721</c:v>
                </c:pt>
                <c:pt idx="46">
                  <c:v>41748</c:v>
                </c:pt>
                <c:pt idx="47">
                  <c:v>41778</c:v>
                </c:pt>
              </c:numCache>
            </c:numRef>
          </c:xVal>
          <c:yVal>
            <c:numRef>
              <c:f>' Piezo levels (edited)'!$DZ$13:$FU$13</c:f>
              <c:numCache>
                <c:formatCode>0.0</c:formatCode>
                <c:ptCount val="48"/>
                <c:pt idx="0">
                  <c:v>1088.4193079999998</c:v>
                </c:pt>
                <c:pt idx="1">
                  <c:v>1088.4193079999998</c:v>
                </c:pt>
                <c:pt idx="2">
                  <c:v>1088.2786739999999</c:v>
                </c:pt>
                <c:pt idx="3">
                  <c:v>1088.1380399999998</c:v>
                </c:pt>
                <c:pt idx="4">
                  <c:v>1087.4348699999998</c:v>
                </c:pt>
                <c:pt idx="5">
                  <c:v>1087.7161379999998</c:v>
                </c:pt>
                <c:pt idx="6">
                  <c:v>1087.7161379999998</c:v>
                </c:pt>
                <c:pt idx="7">
                  <c:v>1087.7161379999998</c:v>
                </c:pt>
                <c:pt idx="8">
                  <c:v>1087.4348699999998</c:v>
                </c:pt>
                <c:pt idx="9">
                  <c:v>1086.5910659999997</c:v>
                </c:pt>
                <c:pt idx="10">
                  <c:v>1087.9270889999998</c:v>
                </c:pt>
                <c:pt idx="11">
                  <c:v>1087.7864549999997</c:v>
                </c:pt>
                <c:pt idx="12">
                  <c:v>1087.8567719999999</c:v>
                </c:pt>
                <c:pt idx="13">
                  <c:v>1087.5051869999998</c:v>
                </c:pt>
                <c:pt idx="14">
                  <c:v>1088.6302589999998</c:v>
                </c:pt>
                <c:pt idx="15">
                  <c:v>1088.2786739999999</c:v>
                </c:pt>
                <c:pt idx="16">
                  <c:v>1083.6377519999999</c:v>
                </c:pt>
                <c:pt idx="17">
                  <c:v>1084.8331409999998</c:v>
                </c:pt>
                <c:pt idx="18">
                  <c:v>1084.6221899999998</c:v>
                </c:pt>
                <c:pt idx="19">
                  <c:v>1085.2550429999999</c:v>
                </c:pt>
                <c:pt idx="20">
                  <c:v>1087.5755039999999</c:v>
                </c:pt>
                <c:pt idx="21">
                  <c:v>1087.5051869999998</c:v>
                </c:pt>
                <c:pt idx="22">
                  <c:v>1087.2942359999997</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numCache>
            </c:numRef>
          </c:yVal>
          <c:smooth val="0"/>
        </c:ser>
        <c:ser>
          <c:idx val="10"/>
          <c:order val="8"/>
          <c:tx>
            <c:strRef>
              <c:f>' Piezo levels (edited)'!$A$14</c:f>
              <c:strCache>
                <c:ptCount val="1"/>
                <c:pt idx="0">
                  <c:v>Piezometer #7711 @ 1077.7 m</c:v>
                </c:pt>
              </c:strCache>
            </c:strRef>
          </c:tx>
          <c:spPr>
            <a:ln w="15875">
              <a:solidFill>
                <a:srgbClr val="FF0000"/>
              </a:solidFill>
            </a:ln>
          </c:spPr>
          <c:marker>
            <c:symbol val="square"/>
            <c:size val="5"/>
            <c:spPr>
              <a:solidFill>
                <a:srgbClr val="FF0000"/>
              </a:solidFill>
              <a:ln>
                <a:noFill/>
              </a:ln>
            </c:spPr>
          </c:marker>
          <c:xVal>
            <c:numRef>
              <c:f>' Piezo levels (edited)'!$EB$11:$FU$11</c:f>
              <c:numCache>
                <c:formatCode>d\-mmm\-yy</c:formatCode>
                <c:ptCount val="46"/>
                <c:pt idx="0">
                  <c:v>37271</c:v>
                </c:pt>
                <c:pt idx="1">
                  <c:v>37463</c:v>
                </c:pt>
                <c:pt idx="2">
                  <c:v>37750</c:v>
                </c:pt>
                <c:pt idx="3">
                  <c:v>37812</c:v>
                </c:pt>
                <c:pt idx="4">
                  <c:v>37852</c:v>
                </c:pt>
                <c:pt idx="5">
                  <c:v>37971</c:v>
                </c:pt>
                <c:pt idx="6">
                  <c:v>38138</c:v>
                </c:pt>
                <c:pt idx="7">
                  <c:v>38170</c:v>
                </c:pt>
                <c:pt idx="8">
                  <c:v>38213</c:v>
                </c:pt>
                <c:pt idx="9">
                  <c:v>38238</c:v>
                </c:pt>
                <c:pt idx="10">
                  <c:v>38266</c:v>
                </c:pt>
                <c:pt idx="11">
                  <c:v>38502</c:v>
                </c:pt>
                <c:pt idx="12">
                  <c:v>38586</c:v>
                </c:pt>
                <c:pt idx="13">
                  <c:v>38674</c:v>
                </c:pt>
                <c:pt idx="14">
                  <c:v>39592</c:v>
                </c:pt>
                <c:pt idx="15">
                  <c:v>39701</c:v>
                </c:pt>
                <c:pt idx="16">
                  <c:v>40064</c:v>
                </c:pt>
                <c:pt idx="17">
                  <c:v>40470</c:v>
                </c:pt>
                <c:pt idx="18">
                  <c:v>40815</c:v>
                </c:pt>
                <c:pt idx="19">
                  <c:v>40962</c:v>
                </c:pt>
                <c:pt idx="20">
                  <c:v>40988</c:v>
                </c:pt>
                <c:pt idx="21">
                  <c:v>41016</c:v>
                </c:pt>
                <c:pt idx="22">
                  <c:v>41051</c:v>
                </c:pt>
                <c:pt idx="23">
                  <c:v>41118</c:v>
                </c:pt>
                <c:pt idx="24">
                  <c:v>41151</c:v>
                </c:pt>
                <c:pt idx="25">
                  <c:v>41182</c:v>
                </c:pt>
                <c:pt idx="26">
                  <c:v>41211</c:v>
                </c:pt>
                <c:pt idx="27">
                  <c:v>41233</c:v>
                </c:pt>
                <c:pt idx="28">
                  <c:v>41268</c:v>
                </c:pt>
                <c:pt idx="29">
                  <c:v>41304</c:v>
                </c:pt>
                <c:pt idx="30">
                  <c:v>41365</c:v>
                </c:pt>
                <c:pt idx="31">
                  <c:v>41391</c:v>
                </c:pt>
                <c:pt idx="32">
                  <c:v>41420</c:v>
                </c:pt>
                <c:pt idx="33">
                  <c:v>41446</c:v>
                </c:pt>
                <c:pt idx="34">
                  <c:v>41448</c:v>
                </c:pt>
                <c:pt idx="35">
                  <c:v>41478</c:v>
                </c:pt>
                <c:pt idx="36">
                  <c:v>41511</c:v>
                </c:pt>
                <c:pt idx="37">
                  <c:v>41546</c:v>
                </c:pt>
                <c:pt idx="38">
                  <c:v>41568</c:v>
                </c:pt>
                <c:pt idx="39">
                  <c:v>41603</c:v>
                </c:pt>
                <c:pt idx="40">
                  <c:v>41629</c:v>
                </c:pt>
                <c:pt idx="41">
                  <c:v>41660</c:v>
                </c:pt>
                <c:pt idx="42">
                  <c:v>41687</c:v>
                </c:pt>
                <c:pt idx="43">
                  <c:v>41721</c:v>
                </c:pt>
                <c:pt idx="44">
                  <c:v>41748</c:v>
                </c:pt>
                <c:pt idx="45">
                  <c:v>41778</c:v>
                </c:pt>
              </c:numCache>
            </c:numRef>
          </c:xVal>
          <c:yVal>
            <c:numRef>
              <c:f>' Piezo levels (edited)'!$EB$14:$FU$14</c:f>
              <c:numCache>
                <c:formatCode>0.0</c:formatCode>
                <c:ptCount val="46"/>
                <c:pt idx="0">
                  <c:v>1086.9818439999999</c:v>
                </c:pt>
                <c:pt idx="1">
                  <c:v>1087.1927949999997</c:v>
                </c:pt>
                <c:pt idx="2">
                  <c:v>1086.0677229999999</c:v>
                </c:pt>
                <c:pt idx="3">
                  <c:v>1086.1380399999998</c:v>
                </c:pt>
                <c:pt idx="4">
                  <c:v>1086.2786739999999</c:v>
                </c:pt>
                <c:pt idx="5">
                  <c:v>1086.3489909999998</c:v>
                </c:pt>
                <c:pt idx="6">
                  <c:v>1085.9270889999998</c:v>
                </c:pt>
                <c:pt idx="7">
                  <c:v>1086.3489909999998</c:v>
                </c:pt>
                <c:pt idx="8">
                  <c:v>1086.7005759999997</c:v>
                </c:pt>
                <c:pt idx="9">
                  <c:v>1086.3489909999998</c:v>
                </c:pt>
                <c:pt idx="10">
                  <c:v>1086.4896249999997</c:v>
                </c:pt>
                <c:pt idx="11">
                  <c:v>1086.7708929999999</c:v>
                </c:pt>
                <c:pt idx="12">
                  <c:v>1087.2631119999999</c:v>
                </c:pt>
                <c:pt idx="13">
                  <c:v>1087.1224779999998</c:v>
                </c:pt>
                <c:pt idx="14">
                  <c:v>1083.5363109999998</c:v>
                </c:pt>
                <c:pt idx="15">
                  <c:v>1083.8878959999997</c:v>
                </c:pt>
                <c:pt idx="16">
                  <c:v>#N/A</c:v>
                </c:pt>
                <c:pt idx="17">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numCache>
            </c:numRef>
          </c:yVal>
          <c:smooth val="0"/>
        </c:ser>
        <c:ser>
          <c:idx val="7"/>
          <c:order val="9"/>
          <c:tx>
            <c:strRef>
              <c:f>' Piezo levels (edited)'!$D$12</c:f>
              <c:strCache>
                <c:ptCount val="1"/>
                <c:pt idx="0">
                  <c:v>Piezometer #7658 @ 1084.7 m</c:v>
                </c:pt>
              </c:strCache>
            </c:strRef>
          </c:tx>
          <c:marker>
            <c:symbol val="square"/>
            <c:size val="5"/>
            <c:spPr>
              <a:solidFill>
                <a:srgbClr val="000080"/>
              </a:solidFill>
              <a:ln>
                <a:solidFill>
                  <a:srgbClr val="000080"/>
                </a:solidFill>
              </a:ln>
            </c:spPr>
          </c:marker>
          <c:xVal>
            <c:numRef>
              <c:f>' Piezo levels (edited)'!$EP$12:$FU$12</c:f>
              <c:numCache>
                <c:formatCode>0.0</c:formatCode>
                <c:ptCount val="32"/>
                <c:pt idx="0">
                  <c:v>#N/A</c:v>
                </c:pt>
                <c:pt idx="1">
                  <c:v>#N/A</c:v>
                </c:pt>
                <c:pt idx="2">
                  <c:v>1085.6844379999998</c:v>
                </c:pt>
                <c:pt idx="3">
                  <c:v>1084.8406339999999</c:v>
                </c:pt>
                <c:pt idx="4">
                  <c:v>#N/A</c:v>
                </c:pt>
                <c:pt idx="5">
                  <c:v>1084.8406339999999</c:v>
                </c:pt>
                <c:pt idx="6">
                  <c:v>1085.3328529999999</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numCache>
            </c:numRef>
          </c:xVal>
          <c:yVal>
            <c:numRef>
              <c:f>' Piezo levels (edited)'!$EP$12:$FU$12</c:f>
              <c:numCache>
                <c:formatCode>0.0</c:formatCode>
                <c:ptCount val="32"/>
                <c:pt idx="0">
                  <c:v>#N/A</c:v>
                </c:pt>
                <c:pt idx="1">
                  <c:v>#N/A</c:v>
                </c:pt>
                <c:pt idx="2">
                  <c:v>1085.6844379999998</c:v>
                </c:pt>
                <c:pt idx="3">
                  <c:v>1084.8406339999999</c:v>
                </c:pt>
                <c:pt idx="4">
                  <c:v>#N/A</c:v>
                </c:pt>
                <c:pt idx="5">
                  <c:v>1084.8406339999999</c:v>
                </c:pt>
                <c:pt idx="6">
                  <c:v>1085.3328529999999</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numCache>
            </c:numRef>
          </c:yVal>
          <c:smooth val="0"/>
        </c:ser>
        <c:ser>
          <c:idx val="8"/>
          <c:order val="10"/>
          <c:tx>
            <c:strRef>
              <c:f>' Piezo levels (edited)'!$D$13</c:f>
              <c:strCache>
                <c:ptCount val="1"/>
                <c:pt idx="0">
                  <c:v>Piezometer #9362 @ 1079.7 m</c:v>
                </c:pt>
              </c:strCache>
            </c:strRef>
          </c:tx>
          <c:marker>
            <c:symbol val="square"/>
            <c:size val="5"/>
            <c:spPr>
              <a:solidFill>
                <a:srgbClr val="008000"/>
              </a:solidFill>
              <a:ln>
                <a:solidFill>
                  <a:srgbClr val="008000"/>
                </a:solidFill>
              </a:ln>
            </c:spPr>
          </c:marker>
          <c:xVal>
            <c:numRef>
              <c:f>' Piezo levels (edited)'!$EP$5:$FU$5</c:f>
              <c:numCache>
                <c:formatCode>d\-mmm\-yy</c:formatCode>
                <c:ptCount val="32"/>
                <c:pt idx="0">
                  <c:v>39592</c:v>
                </c:pt>
                <c:pt idx="1">
                  <c:v>39701</c:v>
                </c:pt>
                <c:pt idx="2">
                  <c:v>40064</c:v>
                </c:pt>
                <c:pt idx="3">
                  <c:v>40470</c:v>
                </c:pt>
                <c:pt idx="4">
                  <c:v>40815</c:v>
                </c:pt>
                <c:pt idx="5">
                  <c:v>40962</c:v>
                </c:pt>
                <c:pt idx="6">
                  <c:v>40988</c:v>
                </c:pt>
                <c:pt idx="7">
                  <c:v>41016</c:v>
                </c:pt>
                <c:pt idx="8">
                  <c:v>41051</c:v>
                </c:pt>
                <c:pt idx="9">
                  <c:v>41118</c:v>
                </c:pt>
                <c:pt idx="10">
                  <c:v>41151</c:v>
                </c:pt>
                <c:pt idx="11">
                  <c:v>41182</c:v>
                </c:pt>
                <c:pt idx="12">
                  <c:v>41211</c:v>
                </c:pt>
                <c:pt idx="13">
                  <c:v>41233</c:v>
                </c:pt>
                <c:pt idx="14">
                  <c:v>41268</c:v>
                </c:pt>
                <c:pt idx="15">
                  <c:v>41304</c:v>
                </c:pt>
                <c:pt idx="16">
                  <c:v>41365</c:v>
                </c:pt>
                <c:pt idx="17">
                  <c:v>41391</c:v>
                </c:pt>
                <c:pt idx="18">
                  <c:v>41420</c:v>
                </c:pt>
                <c:pt idx="19">
                  <c:v>41446</c:v>
                </c:pt>
                <c:pt idx="20">
                  <c:v>41448</c:v>
                </c:pt>
                <c:pt idx="21">
                  <c:v>41478</c:v>
                </c:pt>
                <c:pt idx="22">
                  <c:v>41511</c:v>
                </c:pt>
                <c:pt idx="23">
                  <c:v>41546</c:v>
                </c:pt>
                <c:pt idx="24">
                  <c:v>41568</c:v>
                </c:pt>
                <c:pt idx="25">
                  <c:v>41603</c:v>
                </c:pt>
                <c:pt idx="26">
                  <c:v>41629</c:v>
                </c:pt>
                <c:pt idx="27">
                  <c:v>41660</c:v>
                </c:pt>
                <c:pt idx="28">
                  <c:v>41687</c:v>
                </c:pt>
                <c:pt idx="29">
                  <c:v>41721</c:v>
                </c:pt>
                <c:pt idx="30">
                  <c:v>41748</c:v>
                </c:pt>
                <c:pt idx="31">
                  <c:v>41778</c:v>
                </c:pt>
              </c:numCache>
            </c:numRef>
          </c:xVal>
          <c:yVal>
            <c:numRef>
              <c:f>' Piezo levels (edited)'!$EP$13:$FU$13</c:f>
              <c:numCache>
                <c:formatCode>0.0</c:formatCode>
                <c:ptCount val="32"/>
                <c:pt idx="0">
                  <c:v>1083.6377519999999</c:v>
                </c:pt>
                <c:pt idx="1">
                  <c:v>1084.8331409999998</c:v>
                </c:pt>
                <c:pt idx="2">
                  <c:v>1084.6221899999998</c:v>
                </c:pt>
                <c:pt idx="3">
                  <c:v>1085.2550429999999</c:v>
                </c:pt>
                <c:pt idx="4">
                  <c:v>1087.5755039999999</c:v>
                </c:pt>
                <c:pt idx="5">
                  <c:v>1087.5051869999998</c:v>
                </c:pt>
                <c:pt idx="6">
                  <c:v>1087.2942359999997</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numCache>
            </c:numRef>
          </c:yVal>
          <c:smooth val="0"/>
        </c:ser>
        <c:ser>
          <c:idx val="11"/>
          <c:order val="11"/>
          <c:tx>
            <c:strRef>
              <c:f>' Piezo levels (edited)'!$D$14</c:f>
              <c:strCache>
                <c:ptCount val="1"/>
                <c:pt idx="0">
                  <c:v>Piezometer #7711 @ 1077.7 m</c:v>
                </c:pt>
              </c:strCache>
            </c:strRef>
          </c:tx>
          <c:marker>
            <c:symbol val="square"/>
            <c:size val="5"/>
            <c:spPr>
              <a:solidFill>
                <a:srgbClr val="FF0000"/>
              </a:solidFill>
              <a:ln>
                <a:solidFill>
                  <a:srgbClr val="FF0000"/>
                </a:solidFill>
              </a:ln>
            </c:spPr>
          </c:marker>
          <c:xVal>
            <c:numRef>
              <c:f>' Piezo levels (edited)'!$EP$11:$FU$11</c:f>
              <c:numCache>
                <c:formatCode>d\-mmm\-yy</c:formatCode>
                <c:ptCount val="32"/>
                <c:pt idx="0">
                  <c:v>39592</c:v>
                </c:pt>
                <c:pt idx="1">
                  <c:v>39701</c:v>
                </c:pt>
                <c:pt idx="2">
                  <c:v>40064</c:v>
                </c:pt>
                <c:pt idx="3">
                  <c:v>40470</c:v>
                </c:pt>
                <c:pt idx="4">
                  <c:v>40815</c:v>
                </c:pt>
                <c:pt idx="5">
                  <c:v>40962</c:v>
                </c:pt>
                <c:pt idx="6">
                  <c:v>40988</c:v>
                </c:pt>
                <c:pt idx="7">
                  <c:v>41016</c:v>
                </c:pt>
                <c:pt idx="8">
                  <c:v>41051</c:v>
                </c:pt>
                <c:pt idx="9">
                  <c:v>41118</c:v>
                </c:pt>
                <c:pt idx="10">
                  <c:v>41151</c:v>
                </c:pt>
                <c:pt idx="11">
                  <c:v>41182</c:v>
                </c:pt>
                <c:pt idx="12">
                  <c:v>41211</c:v>
                </c:pt>
                <c:pt idx="13">
                  <c:v>41233</c:v>
                </c:pt>
                <c:pt idx="14">
                  <c:v>41268</c:v>
                </c:pt>
                <c:pt idx="15">
                  <c:v>41304</c:v>
                </c:pt>
                <c:pt idx="16">
                  <c:v>41365</c:v>
                </c:pt>
                <c:pt idx="17">
                  <c:v>41391</c:v>
                </c:pt>
                <c:pt idx="18">
                  <c:v>41420</c:v>
                </c:pt>
                <c:pt idx="19">
                  <c:v>41446</c:v>
                </c:pt>
                <c:pt idx="20">
                  <c:v>41448</c:v>
                </c:pt>
                <c:pt idx="21">
                  <c:v>41478</c:v>
                </c:pt>
                <c:pt idx="22">
                  <c:v>41511</c:v>
                </c:pt>
                <c:pt idx="23">
                  <c:v>41546</c:v>
                </c:pt>
                <c:pt idx="24">
                  <c:v>41568</c:v>
                </c:pt>
                <c:pt idx="25">
                  <c:v>41603</c:v>
                </c:pt>
                <c:pt idx="26">
                  <c:v>41629</c:v>
                </c:pt>
                <c:pt idx="27">
                  <c:v>41660</c:v>
                </c:pt>
                <c:pt idx="28">
                  <c:v>41687</c:v>
                </c:pt>
                <c:pt idx="29">
                  <c:v>41721</c:v>
                </c:pt>
                <c:pt idx="30">
                  <c:v>41748</c:v>
                </c:pt>
                <c:pt idx="31">
                  <c:v>41778</c:v>
                </c:pt>
              </c:numCache>
            </c:numRef>
          </c:xVal>
          <c:yVal>
            <c:numRef>
              <c:f>' Piezo levels (edited)'!$EP$14:$FU$14</c:f>
              <c:numCache>
                <c:formatCode>0.0</c:formatCode>
                <c:ptCount val="32"/>
                <c:pt idx="0">
                  <c:v>1083.5363109999998</c:v>
                </c:pt>
                <c:pt idx="1">
                  <c:v>1083.8878959999997</c:v>
                </c:pt>
                <c:pt idx="2">
                  <c:v>#N/A</c:v>
                </c:pt>
                <c:pt idx="3">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numCache>
            </c:numRef>
          </c:yVal>
          <c:smooth val="0"/>
        </c:ser>
        <c:dLbls>
          <c:showLegendKey val="0"/>
          <c:showVal val="0"/>
          <c:showCatName val="0"/>
          <c:showSerName val="0"/>
          <c:showPercent val="0"/>
          <c:showBubbleSize val="0"/>
        </c:dLbls>
        <c:axId val="370533880"/>
        <c:axId val="370533488"/>
      </c:scatterChart>
      <c:valAx>
        <c:axId val="370533880"/>
        <c:scaling>
          <c:orientation val="minMax"/>
          <c:min val="35886"/>
        </c:scaling>
        <c:delete val="0"/>
        <c:axPos val="b"/>
        <c:title>
          <c:tx>
            <c:rich>
              <a:bodyPr/>
              <a:lstStyle/>
              <a:p>
                <a:pPr>
                  <a:defRPr sz="1200" b="1" i="0" u="none" strike="noStrike" baseline="0">
                    <a:solidFill>
                      <a:srgbClr val="000000"/>
                    </a:solidFill>
                    <a:latin typeface="Arial"/>
                    <a:ea typeface="Arial"/>
                    <a:cs typeface="Arial"/>
                  </a:defRPr>
                </a:pPr>
                <a:r>
                  <a:rPr lang="en-US"/>
                  <a:t>Date (month/year)</a:t>
                </a:r>
              </a:p>
            </c:rich>
          </c:tx>
          <c:layout>
            <c:manualLayout>
              <c:xMode val="edge"/>
              <c:yMode val="edge"/>
              <c:x val="0.51255554689327198"/>
              <c:y val="0.95581776158577192"/>
            </c:manualLayout>
          </c:layout>
          <c:overlay val="0"/>
          <c:spPr>
            <a:noFill/>
            <a:ln w="25400">
              <a:noFill/>
            </a:ln>
          </c:spPr>
        </c:title>
        <c:numFmt formatCode="m/yy"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370533488"/>
        <c:crossesAt val="1075"/>
        <c:crossBetween val="midCat"/>
        <c:majorUnit val="181"/>
        <c:minorUnit val="30.5"/>
      </c:valAx>
      <c:valAx>
        <c:axId val="370533488"/>
        <c:scaling>
          <c:orientation val="minMax"/>
          <c:max val="1105"/>
          <c:min val="1080"/>
        </c:scaling>
        <c:delete val="0"/>
        <c:axPos val="l"/>
        <c:majorGridlines>
          <c:spPr>
            <a:ln w="3175">
              <a:solidFill>
                <a:srgbClr val="000000"/>
              </a:solidFill>
              <a:prstDash val="lgDash"/>
            </a:ln>
          </c:spPr>
        </c:majorGridlines>
        <c:title>
          <c:tx>
            <c:rich>
              <a:bodyPr/>
              <a:lstStyle/>
              <a:p>
                <a:pPr>
                  <a:defRPr sz="1200" b="1" i="0" u="none" strike="noStrike" baseline="0">
                    <a:solidFill>
                      <a:srgbClr val="000000"/>
                    </a:solidFill>
                    <a:latin typeface="Arial"/>
                    <a:ea typeface="Arial"/>
                    <a:cs typeface="Arial"/>
                  </a:defRPr>
                </a:pPr>
                <a:r>
                  <a:rPr lang="en-US"/>
                  <a:t>Piezometric Elevation (m)</a:t>
                </a:r>
              </a:p>
            </c:rich>
          </c:tx>
          <c:layout>
            <c:manualLayout>
              <c:xMode val="edge"/>
              <c:yMode val="edge"/>
              <c:x val="1.4771002343402473E-2"/>
              <c:y val="0.3419025606873767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70533880"/>
        <c:crossesAt val="35886"/>
        <c:crossBetween val="midCat"/>
      </c:valAx>
      <c:spPr>
        <a:noFill/>
        <a:ln w="12700">
          <a:solidFill>
            <a:srgbClr val="808080"/>
          </a:solidFill>
          <a:prstDash val="solid"/>
        </a:ln>
      </c:spPr>
    </c:plotArea>
    <c:legend>
      <c:legendPos val="r"/>
      <c:legendEntry>
        <c:idx val="3"/>
        <c:delete val="1"/>
      </c:legendEntry>
      <c:legendEntry>
        <c:idx val="4"/>
        <c:delete val="1"/>
      </c:legendEntry>
      <c:legendEntry>
        <c:idx val="5"/>
        <c:delete val="1"/>
      </c:legendEntry>
      <c:legendEntry>
        <c:idx val="9"/>
        <c:delete val="1"/>
      </c:legendEntry>
      <c:legendEntry>
        <c:idx val="10"/>
        <c:delete val="1"/>
      </c:legendEntry>
      <c:legendEntry>
        <c:idx val="11"/>
        <c:delete val="1"/>
      </c:legendEntry>
      <c:layout>
        <c:manualLayout>
          <c:xMode val="edge"/>
          <c:yMode val="edge"/>
          <c:x val="0.62109635465630852"/>
          <c:y val="0.24776119402985075"/>
          <c:w val="0.15910434026265063"/>
          <c:h val="0.15323383084577114"/>
        </c:manualLayout>
      </c:layou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Header>&amp;CMount Nansen Tailings Dam Monitoring
Abandoned Mount Nansen Mine - Carmacks, Yukon</c:oddHeader>
    </c:headerFooter>
    <c:pageMargins b="1" l="0.75" r="0.75" t="1" header="0.5" footer="0.5"/>
    <c:pageSetup orientation="landscape" verticalDpi="72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403686183936456E-2"/>
          <c:y val="3.8140010582929894E-2"/>
          <c:w val="0.90989693078700939"/>
          <c:h val="0.87018049472084791"/>
        </c:manualLayout>
      </c:layout>
      <c:scatterChart>
        <c:scatterStyle val="lineMarker"/>
        <c:varyColors val="0"/>
        <c:ser>
          <c:idx val="8"/>
          <c:order val="0"/>
          <c:tx>
            <c:v>Tailings Dam Surface</c:v>
          </c:tx>
          <c:spPr>
            <a:ln>
              <a:solidFill>
                <a:schemeClr val="accent6">
                  <a:lumMod val="50000"/>
                </a:schemeClr>
              </a:solidFill>
            </a:ln>
          </c:spPr>
          <c:marker>
            <c:symbol val="none"/>
          </c:marker>
          <c:xVal>
            <c:numRef>
              <c:f>(' Piezo levels (edited)'!$E$17,' Piezo levels (edited)'!$A$3)</c:f>
              <c:numCache>
                <c:formatCode>d\-mmm\-yy</c:formatCode>
                <c:ptCount val="2"/>
                <c:pt idx="0">
                  <c:v>35894</c:v>
                </c:pt>
                <c:pt idx="1">
                  <c:v>42428</c:v>
                </c:pt>
              </c:numCache>
            </c:numRef>
          </c:xVal>
          <c:yVal>
            <c:numLit>
              <c:formatCode>General</c:formatCode>
              <c:ptCount val="2"/>
              <c:pt idx="0">
                <c:v>1099.5</c:v>
              </c:pt>
              <c:pt idx="1">
                <c:v>1099.5</c:v>
              </c:pt>
            </c:numLit>
          </c:yVal>
          <c:smooth val="0"/>
        </c:ser>
        <c:ser>
          <c:idx val="1"/>
          <c:order val="1"/>
          <c:tx>
            <c:strRef>
              <c:f>'pond readings'!$Q$3</c:f>
              <c:strCache>
                <c:ptCount val="1"/>
                <c:pt idx="0">
                  <c:v>Pond Elevation</c:v>
                </c:pt>
              </c:strCache>
            </c:strRef>
          </c:tx>
          <c:spPr>
            <a:ln w="12700">
              <a:solidFill>
                <a:srgbClr val="3366FF"/>
              </a:solidFill>
              <a:prstDash val="solid"/>
            </a:ln>
          </c:spPr>
          <c:marker>
            <c:symbol val="none"/>
          </c:marker>
          <c:dPt>
            <c:idx val="219"/>
            <c:bubble3D val="0"/>
            <c:spPr>
              <a:ln w="12700">
                <a:solidFill>
                  <a:srgbClr val="3366FF"/>
                </a:solidFill>
                <a:prstDash val="sysDash"/>
              </a:ln>
            </c:spPr>
          </c:dPt>
          <c:dPt>
            <c:idx val="231"/>
            <c:bubble3D val="0"/>
            <c:spPr>
              <a:ln w="12700">
                <a:solidFill>
                  <a:srgbClr val="3366FF"/>
                </a:solidFill>
                <a:prstDash val="sysDash"/>
              </a:ln>
            </c:spPr>
          </c:dPt>
          <c:dPt>
            <c:idx val="233"/>
            <c:bubble3D val="0"/>
            <c:spPr>
              <a:ln w="28575">
                <a:noFill/>
              </a:ln>
            </c:spPr>
          </c:dPt>
          <c:xVal>
            <c:numRef>
              <c:f>'pond readings'!$O$4:$O$300</c:f>
              <c:numCache>
                <c:formatCode>d\-mmm\-yy</c:formatCode>
                <c:ptCount val="297"/>
                <c:pt idx="0">
                  <c:v>35502</c:v>
                </c:pt>
                <c:pt idx="1">
                  <c:v>35515</c:v>
                </c:pt>
                <c:pt idx="2">
                  <c:v>35536</c:v>
                </c:pt>
                <c:pt idx="3">
                  <c:v>35548</c:v>
                </c:pt>
                <c:pt idx="4">
                  <c:v>35554</c:v>
                </c:pt>
                <c:pt idx="5">
                  <c:v>35560</c:v>
                </c:pt>
                <c:pt idx="6">
                  <c:v>35566</c:v>
                </c:pt>
                <c:pt idx="7">
                  <c:v>35570</c:v>
                </c:pt>
                <c:pt idx="8">
                  <c:v>35576</c:v>
                </c:pt>
                <c:pt idx="9">
                  <c:v>35583</c:v>
                </c:pt>
                <c:pt idx="10">
                  <c:v>35591</c:v>
                </c:pt>
                <c:pt idx="11">
                  <c:v>35598</c:v>
                </c:pt>
                <c:pt idx="12">
                  <c:v>35604</c:v>
                </c:pt>
                <c:pt idx="13">
                  <c:v>35611</c:v>
                </c:pt>
                <c:pt idx="14">
                  <c:v>35615</c:v>
                </c:pt>
                <c:pt idx="15">
                  <c:v>35618</c:v>
                </c:pt>
                <c:pt idx="16">
                  <c:v>35627</c:v>
                </c:pt>
                <c:pt idx="17">
                  <c:v>35633</c:v>
                </c:pt>
                <c:pt idx="18">
                  <c:v>35640</c:v>
                </c:pt>
                <c:pt idx="19">
                  <c:v>35649</c:v>
                </c:pt>
                <c:pt idx="20">
                  <c:v>35655</c:v>
                </c:pt>
                <c:pt idx="21">
                  <c:v>35669</c:v>
                </c:pt>
                <c:pt idx="22">
                  <c:v>35688</c:v>
                </c:pt>
                <c:pt idx="23">
                  <c:v>35720</c:v>
                </c:pt>
                <c:pt idx="24">
                  <c:v>35721</c:v>
                </c:pt>
                <c:pt idx="25">
                  <c:v>35866</c:v>
                </c:pt>
                <c:pt idx="26">
                  <c:v>35871</c:v>
                </c:pt>
                <c:pt idx="27">
                  <c:v>35874</c:v>
                </c:pt>
                <c:pt idx="28">
                  <c:v>35877</c:v>
                </c:pt>
                <c:pt idx="29">
                  <c:v>35879</c:v>
                </c:pt>
                <c:pt idx="30">
                  <c:v>35886</c:v>
                </c:pt>
                <c:pt idx="31">
                  <c:v>35888</c:v>
                </c:pt>
                <c:pt idx="32">
                  <c:v>35890</c:v>
                </c:pt>
                <c:pt idx="33">
                  <c:v>35893</c:v>
                </c:pt>
                <c:pt idx="34">
                  <c:v>35900</c:v>
                </c:pt>
                <c:pt idx="35">
                  <c:v>35902</c:v>
                </c:pt>
                <c:pt idx="36">
                  <c:v>35904</c:v>
                </c:pt>
                <c:pt idx="37">
                  <c:v>35906</c:v>
                </c:pt>
                <c:pt idx="38">
                  <c:v>35913</c:v>
                </c:pt>
                <c:pt idx="39">
                  <c:v>35916</c:v>
                </c:pt>
                <c:pt idx="40">
                  <c:v>35921</c:v>
                </c:pt>
                <c:pt idx="41">
                  <c:v>35926</c:v>
                </c:pt>
                <c:pt idx="42">
                  <c:v>35938</c:v>
                </c:pt>
                <c:pt idx="43">
                  <c:v>35942</c:v>
                </c:pt>
                <c:pt idx="44">
                  <c:v>35950</c:v>
                </c:pt>
                <c:pt idx="45">
                  <c:v>35956</c:v>
                </c:pt>
                <c:pt idx="46">
                  <c:v>35963</c:v>
                </c:pt>
                <c:pt idx="47">
                  <c:v>35969</c:v>
                </c:pt>
                <c:pt idx="48">
                  <c:v>35978</c:v>
                </c:pt>
                <c:pt idx="49">
                  <c:v>35982</c:v>
                </c:pt>
                <c:pt idx="50">
                  <c:v>35986</c:v>
                </c:pt>
                <c:pt idx="51">
                  <c:v>35996</c:v>
                </c:pt>
                <c:pt idx="52">
                  <c:v>36006</c:v>
                </c:pt>
                <c:pt idx="53">
                  <c:v>36010</c:v>
                </c:pt>
                <c:pt idx="54">
                  <c:v>36011</c:v>
                </c:pt>
                <c:pt idx="55">
                  <c:v>36180</c:v>
                </c:pt>
                <c:pt idx="56">
                  <c:v>36199</c:v>
                </c:pt>
                <c:pt idx="57">
                  <c:v>36271</c:v>
                </c:pt>
                <c:pt idx="58">
                  <c:v>36285</c:v>
                </c:pt>
                <c:pt idx="59">
                  <c:v>36296</c:v>
                </c:pt>
                <c:pt idx="60">
                  <c:v>36302</c:v>
                </c:pt>
                <c:pt idx="61">
                  <c:v>36308</c:v>
                </c:pt>
                <c:pt idx="62">
                  <c:v>36316</c:v>
                </c:pt>
                <c:pt idx="63">
                  <c:v>36320</c:v>
                </c:pt>
                <c:pt idx="64">
                  <c:v>36327</c:v>
                </c:pt>
                <c:pt idx="65">
                  <c:v>36334</c:v>
                </c:pt>
                <c:pt idx="66">
                  <c:v>36345</c:v>
                </c:pt>
                <c:pt idx="67">
                  <c:v>36350</c:v>
                </c:pt>
                <c:pt idx="68">
                  <c:v>36356</c:v>
                </c:pt>
                <c:pt idx="69">
                  <c:v>36376</c:v>
                </c:pt>
                <c:pt idx="70">
                  <c:v>36382</c:v>
                </c:pt>
                <c:pt idx="71">
                  <c:v>36390</c:v>
                </c:pt>
                <c:pt idx="72">
                  <c:v>36399</c:v>
                </c:pt>
                <c:pt idx="73">
                  <c:v>36407</c:v>
                </c:pt>
                <c:pt idx="74">
                  <c:v>36414</c:v>
                </c:pt>
                <c:pt idx="75">
                  <c:v>36421</c:v>
                </c:pt>
                <c:pt idx="76">
                  <c:v>36434</c:v>
                </c:pt>
                <c:pt idx="77">
                  <c:v>36443</c:v>
                </c:pt>
                <c:pt idx="78">
                  <c:v>36449</c:v>
                </c:pt>
                <c:pt idx="79">
                  <c:v>36455</c:v>
                </c:pt>
                <c:pt idx="80">
                  <c:v>36467</c:v>
                </c:pt>
                <c:pt idx="81">
                  <c:v>36477</c:v>
                </c:pt>
                <c:pt idx="82">
                  <c:v>36482</c:v>
                </c:pt>
                <c:pt idx="83">
                  <c:v>36485</c:v>
                </c:pt>
                <c:pt idx="84">
                  <c:v>36489</c:v>
                </c:pt>
                <c:pt idx="85">
                  <c:v>36492</c:v>
                </c:pt>
                <c:pt idx="86">
                  <c:v>36497</c:v>
                </c:pt>
                <c:pt idx="87">
                  <c:v>36498</c:v>
                </c:pt>
                <c:pt idx="88">
                  <c:v>36678</c:v>
                </c:pt>
                <c:pt idx="89">
                  <c:v>36693</c:v>
                </c:pt>
                <c:pt idx="90">
                  <c:v>36706</c:v>
                </c:pt>
                <c:pt idx="91">
                  <c:v>36707</c:v>
                </c:pt>
                <c:pt idx="92">
                  <c:v>36708</c:v>
                </c:pt>
                <c:pt idx="93">
                  <c:v>36710</c:v>
                </c:pt>
                <c:pt idx="94">
                  <c:v>36713</c:v>
                </c:pt>
                <c:pt idx="95">
                  <c:v>36717</c:v>
                </c:pt>
                <c:pt idx="96">
                  <c:v>36718</c:v>
                </c:pt>
                <c:pt idx="97">
                  <c:v>36721</c:v>
                </c:pt>
                <c:pt idx="98">
                  <c:v>36723</c:v>
                </c:pt>
                <c:pt idx="99">
                  <c:v>36728</c:v>
                </c:pt>
                <c:pt idx="100">
                  <c:v>36730</c:v>
                </c:pt>
                <c:pt idx="101">
                  <c:v>36732</c:v>
                </c:pt>
                <c:pt idx="102">
                  <c:v>36734</c:v>
                </c:pt>
                <c:pt idx="103">
                  <c:v>36735</c:v>
                </c:pt>
                <c:pt idx="104">
                  <c:v>36738</c:v>
                </c:pt>
                <c:pt idx="105">
                  <c:v>36740</c:v>
                </c:pt>
                <c:pt idx="106">
                  <c:v>36742</c:v>
                </c:pt>
                <c:pt idx="107">
                  <c:v>36745</c:v>
                </c:pt>
                <c:pt idx="108">
                  <c:v>36748</c:v>
                </c:pt>
                <c:pt idx="109">
                  <c:v>36749</c:v>
                </c:pt>
                <c:pt idx="110">
                  <c:v>36752</c:v>
                </c:pt>
                <c:pt idx="111">
                  <c:v>36753</c:v>
                </c:pt>
                <c:pt idx="112">
                  <c:v>36755</c:v>
                </c:pt>
                <c:pt idx="113">
                  <c:v>36757</c:v>
                </c:pt>
                <c:pt idx="114">
                  <c:v>36758</c:v>
                </c:pt>
                <c:pt idx="115">
                  <c:v>36759</c:v>
                </c:pt>
                <c:pt idx="116">
                  <c:v>36760</c:v>
                </c:pt>
                <c:pt idx="117">
                  <c:v>36761</c:v>
                </c:pt>
                <c:pt idx="118">
                  <c:v>36762</c:v>
                </c:pt>
                <c:pt idx="119">
                  <c:v>36763</c:v>
                </c:pt>
                <c:pt idx="120">
                  <c:v>36764</c:v>
                </c:pt>
                <c:pt idx="121">
                  <c:v>36765</c:v>
                </c:pt>
                <c:pt idx="122">
                  <c:v>36766</c:v>
                </c:pt>
                <c:pt idx="123">
                  <c:v>36767</c:v>
                </c:pt>
                <c:pt idx="124">
                  <c:v>36768</c:v>
                </c:pt>
                <c:pt idx="125">
                  <c:v>36769</c:v>
                </c:pt>
                <c:pt idx="126">
                  <c:v>36770</c:v>
                </c:pt>
                <c:pt idx="127">
                  <c:v>36771</c:v>
                </c:pt>
                <c:pt idx="128">
                  <c:v>36772</c:v>
                </c:pt>
                <c:pt idx="129">
                  <c:v>36773</c:v>
                </c:pt>
                <c:pt idx="130">
                  <c:v>36774</c:v>
                </c:pt>
                <c:pt idx="131">
                  <c:v>36775</c:v>
                </c:pt>
                <c:pt idx="132">
                  <c:v>36776</c:v>
                </c:pt>
                <c:pt idx="133">
                  <c:v>36777</c:v>
                </c:pt>
                <c:pt idx="134">
                  <c:v>36778</c:v>
                </c:pt>
                <c:pt idx="135">
                  <c:v>36779</c:v>
                </c:pt>
                <c:pt idx="136">
                  <c:v>36780</c:v>
                </c:pt>
                <c:pt idx="137">
                  <c:v>36781</c:v>
                </c:pt>
                <c:pt idx="138">
                  <c:v>36782</c:v>
                </c:pt>
                <c:pt idx="139">
                  <c:v>36783</c:v>
                </c:pt>
                <c:pt idx="140">
                  <c:v>36784</c:v>
                </c:pt>
                <c:pt idx="141">
                  <c:v>36785</c:v>
                </c:pt>
                <c:pt idx="142">
                  <c:v>36786</c:v>
                </c:pt>
                <c:pt idx="143">
                  <c:v>36787</c:v>
                </c:pt>
                <c:pt idx="144">
                  <c:v>36788</c:v>
                </c:pt>
                <c:pt idx="145">
                  <c:v>36789</c:v>
                </c:pt>
                <c:pt idx="146">
                  <c:v>36790</c:v>
                </c:pt>
                <c:pt idx="147">
                  <c:v>36791</c:v>
                </c:pt>
                <c:pt idx="148">
                  <c:v>36793</c:v>
                </c:pt>
                <c:pt idx="149">
                  <c:v>36794</c:v>
                </c:pt>
                <c:pt idx="150">
                  <c:v>36795</c:v>
                </c:pt>
                <c:pt idx="151">
                  <c:v>36796</c:v>
                </c:pt>
                <c:pt idx="152">
                  <c:v>36797</c:v>
                </c:pt>
                <c:pt idx="153">
                  <c:v>36798</c:v>
                </c:pt>
                <c:pt idx="154">
                  <c:v>36799</c:v>
                </c:pt>
                <c:pt idx="155">
                  <c:v>36800</c:v>
                </c:pt>
                <c:pt idx="156">
                  <c:v>36801</c:v>
                </c:pt>
                <c:pt idx="157">
                  <c:v>36805</c:v>
                </c:pt>
                <c:pt idx="158">
                  <c:v>36806</c:v>
                </c:pt>
                <c:pt idx="159">
                  <c:v>36807</c:v>
                </c:pt>
                <c:pt idx="160">
                  <c:v>36808</c:v>
                </c:pt>
                <c:pt idx="161">
                  <c:v>36809</c:v>
                </c:pt>
                <c:pt idx="162">
                  <c:v>36812</c:v>
                </c:pt>
                <c:pt idx="163">
                  <c:v>36814</c:v>
                </c:pt>
                <c:pt idx="164">
                  <c:v>36816</c:v>
                </c:pt>
                <c:pt idx="165">
                  <c:v>36817</c:v>
                </c:pt>
                <c:pt idx="166">
                  <c:v>36818</c:v>
                </c:pt>
                <c:pt idx="167">
                  <c:v>36849</c:v>
                </c:pt>
                <c:pt idx="168">
                  <c:v>36850</c:v>
                </c:pt>
                <c:pt idx="169">
                  <c:v>36867</c:v>
                </c:pt>
                <c:pt idx="170">
                  <c:v>36868</c:v>
                </c:pt>
                <c:pt idx="171">
                  <c:v>36881</c:v>
                </c:pt>
                <c:pt idx="172">
                  <c:v>36882</c:v>
                </c:pt>
                <c:pt idx="173">
                  <c:v>36991</c:v>
                </c:pt>
                <c:pt idx="174">
                  <c:v>36997</c:v>
                </c:pt>
                <c:pt idx="175">
                  <c:v>37013</c:v>
                </c:pt>
                <c:pt idx="176">
                  <c:v>37022</c:v>
                </c:pt>
                <c:pt idx="177">
                  <c:v>37028</c:v>
                </c:pt>
                <c:pt idx="178">
                  <c:v>37033</c:v>
                </c:pt>
                <c:pt idx="179">
                  <c:v>37033</c:v>
                </c:pt>
                <c:pt idx="180">
                  <c:v>37042</c:v>
                </c:pt>
                <c:pt idx="181">
                  <c:v>37047</c:v>
                </c:pt>
                <c:pt idx="182">
                  <c:v>37049</c:v>
                </c:pt>
                <c:pt idx="183">
                  <c:v>37052</c:v>
                </c:pt>
                <c:pt idx="184">
                  <c:v>37054</c:v>
                </c:pt>
                <c:pt idx="185">
                  <c:v>37055</c:v>
                </c:pt>
                <c:pt idx="186">
                  <c:v>37060</c:v>
                </c:pt>
                <c:pt idx="187">
                  <c:v>37063</c:v>
                </c:pt>
                <c:pt idx="188">
                  <c:v>37063</c:v>
                </c:pt>
                <c:pt idx="189">
                  <c:v>37068</c:v>
                </c:pt>
                <c:pt idx="190">
                  <c:v>37070</c:v>
                </c:pt>
                <c:pt idx="191">
                  <c:v>37075</c:v>
                </c:pt>
                <c:pt idx="192">
                  <c:v>37076</c:v>
                </c:pt>
                <c:pt idx="193">
                  <c:v>37081</c:v>
                </c:pt>
                <c:pt idx="194">
                  <c:v>37083</c:v>
                </c:pt>
                <c:pt idx="195">
                  <c:v>37088</c:v>
                </c:pt>
                <c:pt idx="196">
                  <c:v>37091</c:v>
                </c:pt>
                <c:pt idx="197">
                  <c:v>37092</c:v>
                </c:pt>
                <c:pt idx="198">
                  <c:v>37095</c:v>
                </c:pt>
                <c:pt idx="199">
                  <c:v>37096</c:v>
                </c:pt>
                <c:pt idx="200">
                  <c:v>37098</c:v>
                </c:pt>
                <c:pt idx="201">
                  <c:v>37103</c:v>
                </c:pt>
                <c:pt idx="202">
                  <c:v>37104</c:v>
                </c:pt>
                <c:pt idx="203">
                  <c:v>37107</c:v>
                </c:pt>
                <c:pt idx="204">
                  <c:v>37108</c:v>
                </c:pt>
                <c:pt idx="205">
                  <c:v>37115</c:v>
                </c:pt>
                <c:pt idx="206">
                  <c:v>37126</c:v>
                </c:pt>
                <c:pt idx="207">
                  <c:v>37127</c:v>
                </c:pt>
                <c:pt idx="208">
                  <c:v>37130</c:v>
                </c:pt>
                <c:pt idx="209">
                  <c:v>37133</c:v>
                </c:pt>
                <c:pt idx="210">
                  <c:v>37138</c:v>
                </c:pt>
                <c:pt idx="211">
                  <c:v>37143</c:v>
                </c:pt>
                <c:pt idx="212">
                  <c:v>37147</c:v>
                </c:pt>
                <c:pt idx="213">
                  <c:v>37151</c:v>
                </c:pt>
                <c:pt idx="214">
                  <c:v>37158</c:v>
                </c:pt>
                <c:pt idx="215">
                  <c:v>37162</c:v>
                </c:pt>
                <c:pt idx="216">
                  <c:v>37164</c:v>
                </c:pt>
                <c:pt idx="217">
                  <c:v>37174</c:v>
                </c:pt>
                <c:pt idx="218">
                  <c:v>37196</c:v>
                </c:pt>
                <c:pt idx="219">
                  <c:v>37397</c:v>
                </c:pt>
                <c:pt idx="220">
                  <c:v>37425</c:v>
                </c:pt>
                <c:pt idx="221">
                  <c:v>37435</c:v>
                </c:pt>
                <c:pt idx="222">
                  <c:v>37442</c:v>
                </c:pt>
                <c:pt idx="223">
                  <c:v>37448</c:v>
                </c:pt>
                <c:pt idx="224">
                  <c:v>37460</c:v>
                </c:pt>
                <c:pt idx="225">
                  <c:v>37469</c:v>
                </c:pt>
                <c:pt idx="226">
                  <c:v>37477</c:v>
                </c:pt>
                <c:pt idx="227">
                  <c:v>37484</c:v>
                </c:pt>
                <c:pt idx="228">
                  <c:v>37488</c:v>
                </c:pt>
                <c:pt idx="229">
                  <c:v>37493</c:v>
                </c:pt>
                <c:pt idx="230">
                  <c:v>37515</c:v>
                </c:pt>
                <c:pt idx="231">
                  <c:v>37744</c:v>
                </c:pt>
                <c:pt idx="232">
                  <c:v>37761</c:v>
                </c:pt>
                <c:pt idx="233" formatCode="mmm\-yy">
                  <c:v>41122</c:v>
                </c:pt>
                <c:pt idx="234" formatCode="mmm\-yy">
                  <c:v>41183</c:v>
                </c:pt>
                <c:pt idx="235" formatCode="mmm\-yy">
                  <c:v>41426</c:v>
                </c:pt>
                <c:pt idx="236" formatCode="mmm\-yy">
                  <c:v>41548</c:v>
                </c:pt>
                <c:pt idx="237" formatCode="mmm\-yy">
                  <c:v>41791</c:v>
                </c:pt>
                <c:pt idx="238" formatCode="mmm\-yy">
                  <c:v>41821</c:v>
                </c:pt>
                <c:pt idx="239" formatCode="mmm\-yy">
                  <c:v>41852</c:v>
                </c:pt>
                <c:pt idx="240">
                  <c:v>41908</c:v>
                </c:pt>
                <c:pt idx="241">
                  <c:v>41980</c:v>
                </c:pt>
                <c:pt idx="242">
                  <c:v>42001</c:v>
                </c:pt>
                <c:pt idx="243">
                  <c:v>42120</c:v>
                </c:pt>
                <c:pt idx="244">
                  <c:v>42204</c:v>
                </c:pt>
                <c:pt idx="245">
                  <c:v>42246</c:v>
                </c:pt>
                <c:pt idx="246">
                  <c:v>42274</c:v>
                </c:pt>
                <c:pt idx="247">
                  <c:v>42302</c:v>
                </c:pt>
                <c:pt idx="248">
                  <c:v>42337</c:v>
                </c:pt>
                <c:pt idx="249">
                  <c:v>42365</c:v>
                </c:pt>
                <c:pt idx="250">
                  <c:v>42400</c:v>
                </c:pt>
                <c:pt idx="251">
                  <c:v>42428</c:v>
                </c:pt>
              </c:numCache>
            </c:numRef>
          </c:xVal>
          <c:yVal>
            <c:numRef>
              <c:f>'pond readings'!$Q$4:$Q$300</c:f>
              <c:numCache>
                <c:formatCode>0.00</c:formatCode>
                <c:ptCount val="297"/>
                <c:pt idx="0">
                  <c:v>1093.8</c:v>
                </c:pt>
                <c:pt idx="1">
                  <c:v>1094.1799999999998</c:v>
                </c:pt>
                <c:pt idx="2">
                  <c:v>1095.2539999999999</c:v>
                </c:pt>
                <c:pt idx="3">
                  <c:v>1096.03</c:v>
                </c:pt>
                <c:pt idx="4">
                  <c:v>1096.4599999999998</c:v>
                </c:pt>
                <c:pt idx="5">
                  <c:v>1096.7099999999998</c:v>
                </c:pt>
                <c:pt idx="6">
                  <c:v>1096.6299999999999</c:v>
                </c:pt>
                <c:pt idx="7">
                  <c:v>1096.82</c:v>
                </c:pt>
                <c:pt idx="8">
                  <c:v>1096.9299999999998</c:v>
                </c:pt>
                <c:pt idx="9">
                  <c:v>1097.03</c:v>
                </c:pt>
                <c:pt idx="10">
                  <c:v>1097.1799999999998</c:v>
                </c:pt>
                <c:pt idx="11">
                  <c:v>1097.1599999999999</c:v>
                </c:pt>
                <c:pt idx="12">
                  <c:v>1097.26</c:v>
                </c:pt>
                <c:pt idx="13">
                  <c:v>1097.3699999999999</c:v>
                </c:pt>
                <c:pt idx="14">
                  <c:v>1097.4299999999998</c:v>
                </c:pt>
                <c:pt idx="15">
                  <c:v>1097.54</c:v>
                </c:pt>
                <c:pt idx="16">
                  <c:v>1097.48</c:v>
                </c:pt>
                <c:pt idx="17">
                  <c:v>1097.6099999999999</c:v>
                </c:pt>
                <c:pt idx="18">
                  <c:v>1097.6599999999999</c:v>
                </c:pt>
                <c:pt idx="19">
                  <c:v>1097.74</c:v>
                </c:pt>
                <c:pt idx="20">
                  <c:v>1098.1299999999999</c:v>
                </c:pt>
                <c:pt idx="21">
                  <c:v>1097.83</c:v>
                </c:pt>
                <c:pt idx="22">
                  <c:v>1097.83</c:v>
                </c:pt>
                <c:pt idx="23">
                  <c:v>1098.163</c:v>
                </c:pt>
                <c:pt idx="25">
                  <c:v>1097.77</c:v>
                </c:pt>
                <c:pt idx="26">
                  <c:v>1097.75</c:v>
                </c:pt>
                <c:pt idx="27">
                  <c:v>1097.74</c:v>
                </c:pt>
                <c:pt idx="28">
                  <c:v>1097.761</c:v>
                </c:pt>
                <c:pt idx="29">
                  <c:v>1097.81</c:v>
                </c:pt>
                <c:pt idx="30">
                  <c:v>1097.8119999999999</c:v>
                </c:pt>
                <c:pt idx="31">
                  <c:v>1097.79</c:v>
                </c:pt>
                <c:pt idx="32">
                  <c:v>1097.79</c:v>
                </c:pt>
                <c:pt idx="33">
                  <c:v>1097.75</c:v>
                </c:pt>
                <c:pt idx="34">
                  <c:v>1097.6999999999998</c:v>
                </c:pt>
                <c:pt idx="35">
                  <c:v>1097.723</c:v>
                </c:pt>
                <c:pt idx="36">
                  <c:v>1097.7459999999999</c:v>
                </c:pt>
                <c:pt idx="37">
                  <c:v>1097.78</c:v>
                </c:pt>
                <c:pt idx="38">
                  <c:v>1097.83</c:v>
                </c:pt>
                <c:pt idx="39">
                  <c:v>1097.83</c:v>
                </c:pt>
                <c:pt idx="40">
                  <c:v>1097.9099999999999</c:v>
                </c:pt>
                <c:pt idx="41">
                  <c:v>1097.9099999999999</c:v>
                </c:pt>
                <c:pt idx="42">
                  <c:v>1097.9499999999998</c:v>
                </c:pt>
                <c:pt idx="43">
                  <c:v>1097.9399999999998</c:v>
                </c:pt>
                <c:pt idx="44">
                  <c:v>1097.8799999999999</c:v>
                </c:pt>
                <c:pt idx="45">
                  <c:v>1097.83</c:v>
                </c:pt>
                <c:pt idx="46">
                  <c:v>1097.8999999999999</c:v>
                </c:pt>
                <c:pt idx="47">
                  <c:v>1097.98</c:v>
                </c:pt>
                <c:pt idx="48">
                  <c:v>1097.8599999999999</c:v>
                </c:pt>
                <c:pt idx="49">
                  <c:v>1097.8899999999999</c:v>
                </c:pt>
                <c:pt idx="50">
                  <c:v>1097.8999999999999</c:v>
                </c:pt>
                <c:pt idx="51">
                  <c:v>1097.79</c:v>
                </c:pt>
                <c:pt idx="52">
                  <c:v>1097.6799999999998</c:v>
                </c:pt>
                <c:pt idx="53">
                  <c:v>1097.6499999999999</c:v>
                </c:pt>
                <c:pt idx="55">
                  <c:v>1097.8999999999999</c:v>
                </c:pt>
                <c:pt idx="56">
                  <c:v>1097.26</c:v>
                </c:pt>
                <c:pt idx="57">
                  <c:v>1097.8699999999999</c:v>
                </c:pt>
                <c:pt idx="58">
                  <c:v>1097.83</c:v>
                </c:pt>
                <c:pt idx="59">
                  <c:v>1097.99</c:v>
                </c:pt>
                <c:pt idx="60">
                  <c:v>1098.06</c:v>
                </c:pt>
                <c:pt idx="61">
                  <c:v>1098.08</c:v>
                </c:pt>
                <c:pt idx="62">
                  <c:v>1098.1099999999999</c:v>
                </c:pt>
                <c:pt idx="63">
                  <c:v>1098.0999999999999</c:v>
                </c:pt>
                <c:pt idx="64">
                  <c:v>1098.07</c:v>
                </c:pt>
                <c:pt idx="65">
                  <c:v>1098.0999999999999</c:v>
                </c:pt>
                <c:pt idx="66">
                  <c:v>1098.1999999999998</c:v>
                </c:pt>
                <c:pt idx="67">
                  <c:v>1098.1599999999999</c:v>
                </c:pt>
                <c:pt idx="68">
                  <c:v>1098.1499999999999</c:v>
                </c:pt>
                <c:pt idx="69">
                  <c:v>1098.1099999999999</c:v>
                </c:pt>
                <c:pt idx="70">
                  <c:v>1098.0899999999999</c:v>
                </c:pt>
                <c:pt idx="71">
                  <c:v>1098.1099999999999</c:v>
                </c:pt>
                <c:pt idx="72" formatCode="0.000">
                  <c:v>1098.135</c:v>
                </c:pt>
                <c:pt idx="73">
                  <c:v>1098.1699999999998</c:v>
                </c:pt>
                <c:pt idx="74">
                  <c:v>1098.22</c:v>
                </c:pt>
                <c:pt idx="75">
                  <c:v>1098.23</c:v>
                </c:pt>
                <c:pt idx="76">
                  <c:v>1098.1799999999998</c:v>
                </c:pt>
                <c:pt idx="77">
                  <c:v>1098.1299999999999</c:v>
                </c:pt>
                <c:pt idx="78">
                  <c:v>1098.1199999999999</c:v>
                </c:pt>
                <c:pt idx="79">
                  <c:v>1098.06</c:v>
                </c:pt>
                <c:pt idx="80">
                  <c:v>1097.9399999999998</c:v>
                </c:pt>
                <c:pt idx="81">
                  <c:v>1097.8499999999999</c:v>
                </c:pt>
                <c:pt idx="82">
                  <c:v>1097.79</c:v>
                </c:pt>
                <c:pt idx="83">
                  <c:v>1097.77</c:v>
                </c:pt>
                <c:pt idx="84">
                  <c:v>1097.75</c:v>
                </c:pt>
                <c:pt idx="85">
                  <c:v>1097.7199999999998</c:v>
                </c:pt>
                <c:pt idx="86">
                  <c:v>1097.6999999999998</c:v>
                </c:pt>
                <c:pt idx="88">
                  <c:v>1098</c:v>
                </c:pt>
                <c:pt idx="89">
                  <c:v>1097.9499999999998</c:v>
                </c:pt>
                <c:pt idx="90">
                  <c:v>1097.9399999999998</c:v>
                </c:pt>
                <c:pt idx="91">
                  <c:v>1097.9399999999998</c:v>
                </c:pt>
                <c:pt idx="93">
                  <c:v>1097.8799999999999</c:v>
                </c:pt>
                <c:pt idx="94">
                  <c:v>1097.8499999999999</c:v>
                </c:pt>
                <c:pt idx="95">
                  <c:v>1097.78</c:v>
                </c:pt>
                <c:pt idx="96">
                  <c:v>1097.78</c:v>
                </c:pt>
                <c:pt idx="97">
                  <c:v>1097.83</c:v>
                </c:pt>
                <c:pt idx="98">
                  <c:v>1097.82</c:v>
                </c:pt>
                <c:pt idx="99">
                  <c:v>1097.78</c:v>
                </c:pt>
                <c:pt idx="100">
                  <c:v>1097.74</c:v>
                </c:pt>
                <c:pt idx="101">
                  <c:v>1097.7199999999998</c:v>
                </c:pt>
                <c:pt idx="102">
                  <c:v>1097.6899999999998</c:v>
                </c:pt>
                <c:pt idx="103">
                  <c:v>1097.6899999999998</c:v>
                </c:pt>
                <c:pt idx="104">
                  <c:v>1097.7</c:v>
                </c:pt>
                <c:pt idx="125">
                  <c:v>1149.4952380952384</c:v>
                </c:pt>
                <c:pt idx="154" formatCode="General">
                  <c:v>1149.4479310344827</c:v>
                </c:pt>
                <c:pt idx="166" formatCode="General">
                  <c:v>1149.4009090909092</c:v>
                </c:pt>
                <c:pt idx="201">
                  <c:v>1148.8372727272729</c:v>
                </c:pt>
                <c:pt idx="209">
                  <c:v>1148.7162500000002</c:v>
                </c:pt>
                <c:pt idx="216">
                  <c:v>1148.6185714285714</c:v>
                </c:pt>
                <c:pt idx="217">
                  <c:v>1148.6592307692308</c:v>
                </c:pt>
                <c:pt idx="232">
                  <c:v>1095.9000000000001</c:v>
                </c:pt>
                <c:pt idx="233" formatCode="General">
                  <c:v>1096</c:v>
                </c:pt>
                <c:pt idx="234">
                  <c:v>1096</c:v>
                </c:pt>
                <c:pt idx="235">
                  <c:v>1096.3</c:v>
                </c:pt>
                <c:pt idx="236">
                  <c:v>1095.8</c:v>
                </c:pt>
                <c:pt idx="237">
                  <c:v>1095.74</c:v>
                </c:pt>
                <c:pt idx="238">
                  <c:v>1095.55</c:v>
                </c:pt>
                <c:pt idx="239">
                  <c:v>1095.48</c:v>
                </c:pt>
                <c:pt idx="240">
                  <c:v>1095.5</c:v>
                </c:pt>
                <c:pt idx="241">
                  <c:v>1095.52</c:v>
                </c:pt>
                <c:pt idx="242">
                  <c:v>1095.52</c:v>
                </c:pt>
                <c:pt idx="243">
                  <c:v>1095.48</c:v>
                </c:pt>
                <c:pt idx="244">
                  <c:v>1095.0540000000001</c:v>
                </c:pt>
                <c:pt idx="245">
                  <c:v>1095.184</c:v>
                </c:pt>
                <c:pt idx="246" formatCode="General">
                  <c:v>1095.229</c:v>
                </c:pt>
                <c:pt idx="247">
                  <c:v>1095.2539999999999</c:v>
                </c:pt>
                <c:pt idx="248">
                  <c:v>1095.26</c:v>
                </c:pt>
                <c:pt idx="249">
                  <c:v>1095.2650000000001</c:v>
                </c:pt>
                <c:pt idx="250" formatCode="General">
                  <c:v>1095</c:v>
                </c:pt>
                <c:pt idx="251" formatCode="General">
                  <c:v>1094.94</c:v>
                </c:pt>
              </c:numCache>
            </c:numRef>
          </c:yVal>
          <c:smooth val="0"/>
        </c:ser>
        <c:ser>
          <c:idx val="2"/>
          <c:order val="2"/>
          <c:tx>
            <c:strRef>
              <c:f>'pond readings'!$T$3</c:f>
              <c:strCache>
                <c:ptCount val="1"/>
                <c:pt idx="0">
                  <c:v>Assumed Pond Elevation</c:v>
                </c:pt>
              </c:strCache>
            </c:strRef>
          </c:tx>
          <c:spPr>
            <a:ln w="12700">
              <a:solidFill>
                <a:srgbClr val="3366FF"/>
              </a:solidFill>
              <a:prstDash val="sysDash"/>
            </a:ln>
          </c:spPr>
          <c:marker>
            <c:symbol val="none"/>
          </c:marker>
          <c:xVal>
            <c:numRef>
              <c:f>('pond readings'!$S$4:$S$5,'pond readings'!$S$7:$S$8,'pond readings'!$S$10:$S$11,'pond readings'!$S$13:$S$14,'pond readings'!$S$16:$S$17,'pond readings'!$S$19:$S$20,'pond readings'!$S$22:$S$23,'pond readings'!$S$25:$S$26)</c:f>
              <c:numCache>
                <c:formatCode>d\-mmm\-yy</c:formatCode>
                <c:ptCount val="16"/>
                <c:pt idx="0">
                  <c:v>35720</c:v>
                </c:pt>
                <c:pt idx="1">
                  <c:v>35866</c:v>
                </c:pt>
                <c:pt idx="2">
                  <c:v>36010</c:v>
                </c:pt>
                <c:pt idx="3">
                  <c:v>36180</c:v>
                </c:pt>
                <c:pt idx="4">
                  <c:v>36497</c:v>
                </c:pt>
                <c:pt idx="5">
                  <c:v>36678</c:v>
                </c:pt>
                <c:pt idx="6">
                  <c:v>36707</c:v>
                </c:pt>
                <c:pt idx="7">
                  <c:v>36710</c:v>
                </c:pt>
                <c:pt idx="8">
                  <c:v>36817</c:v>
                </c:pt>
                <c:pt idx="9">
                  <c:v>36867</c:v>
                </c:pt>
                <c:pt idx="10">
                  <c:v>36881</c:v>
                </c:pt>
                <c:pt idx="11">
                  <c:v>36991</c:v>
                </c:pt>
                <c:pt idx="12">
                  <c:v>37197</c:v>
                </c:pt>
                <c:pt idx="13">
                  <c:v>37396</c:v>
                </c:pt>
                <c:pt idx="14">
                  <c:v>37516</c:v>
                </c:pt>
                <c:pt idx="15">
                  <c:v>37745</c:v>
                </c:pt>
              </c:numCache>
            </c:numRef>
          </c:xVal>
          <c:yVal>
            <c:numRef>
              <c:f>('pond readings'!$T$4:$T$5,'pond readings'!$T$7:$T$8,'pond readings'!$T$10:$T$11,'pond readings'!$T$13:$T$14,'pond readings'!$T$16:$T$17,'pond readings'!$T$19:$T$20,'pond readings'!$T$22:$T$23,'pond readings'!$T$25:$T$26)</c:f>
              <c:numCache>
                <c:formatCode>0.00</c:formatCode>
                <c:ptCount val="16"/>
                <c:pt idx="0">
                  <c:v>1098.163</c:v>
                </c:pt>
                <c:pt idx="1">
                  <c:v>1097.77</c:v>
                </c:pt>
                <c:pt idx="2">
                  <c:v>1097.6499999999999</c:v>
                </c:pt>
                <c:pt idx="3">
                  <c:v>1097.8999999999999</c:v>
                </c:pt>
                <c:pt idx="4">
                  <c:v>1097.6999999999998</c:v>
                </c:pt>
                <c:pt idx="5">
                  <c:v>1098</c:v>
                </c:pt>
                <c:pt idx="6">
                  <c:v>1097.9399999999998</c:v>
                </c:pt>
                <c:pt idx="7">
                  <c:v>1097.8799999999999</c:v>
                </c:pt>
                <c:pt idx="8" formatCode="General">
                  <c:v>1097.4399999999998</c:v>
                </c:pt>
                <c:pt idx="9" formatCode="General">
                  <c:v>1097.3</c:v>
                </c:pt>
                <c:pt idx="10" formatCode="General">
                  <c:v>1097.3</c:v>
                </c:pt>
                <c:pt idx="11" formatCode="General">
                  <c:v>1097.1999999999998</c:v>
                </c:pt>
                <c:pt idx="12">
                  <c:v>1096.83</c:v>
                </c:pt>
                <c:pt idx="13">
                  <c:v>1097.1399999999999</c:v>
                </c:pt>
                <c:pt idx="14">
                  <c:v>1096.1599999999999</c:v>
                </c:pt>
                <c:pt idx="15">
                  <c:v>1096.54</c:v>
                </c:pt>
              </c:numCache>
            </c:numRef>
          </c:yVal>
          <c:smooth val="0"/>
        </c:ser>
        <c:ser>
          <c:idx val="0"/>
          <c:order val="3"/>
          <c:tx>
            <c:strRef>
              <c:f>' Piezo levels (edited)'!$D$18</c:f>
              <c:strCache>
                <c:ptCount val="1"/>
                <c:pt idx="0">
                  <c:v>Piezometer #19172 @ 1083.4 m</c:v>
                </c:pt>
              </c:strCache>
            </c:strRef>
          </c:tx>
          <c:spPr>
            <a:ln w="12700">
              <a:solidFill>
                <a:srgbClr val="000080"/>
              </a:solidFill>
              <a:prstDash val="solid"/>
            </a:ln>
          </c:spPr>
          <c:marker>
            <c:symbol val="square"/>
            <c:size val="5"/>
            <c:spPr>
              <a:solidFill>
                <a:srgbClr val="00009A"/>
              </a:solidFill>
              <a:ln>
                <a:noFill/>
              </a:ln>
            </c:spPr>
          </c:marker>
          <c:xVal>
            <c:numRef>
              <c:f>' Piezo levels (edited)'!$E$5:$HZ$5</c:f>
              <c:numCache>
                <c:formatCode>d\-mmm\-yy</c:formatCode>
                <c:ptCount val="230"/>
                <c:pt idx="0">
                  <c:v>35894</c:v>
                </c:pt>
                <c:pt idx="1">
                  <c:v>35899</c:v>
                </c:pt>
                <c:pt idx="2">
                  <c:v>35906</c:v>
                </c:pt>
                <c:pt idx="3">
                  <c:v>35908</c:v>
                </c:pt>
                <c:pt idx="4">
                  <c:v>35913</c:v>
                </c:pt>
                <c:pt idx="5">
                  <c:v>35920</c:v>
                </c:pt>
                <c:pt idx="6">
                  <c:v>35927</c:v>
                </c:pt>
                <c:pt idx="7">
                  <c:v>35936</c:v>
                </c:pt>
                <c:pt idx="8">
                  <c:v>35943</c:v>
                </c:pt>
                <c:pt idx="9">
                  <c:v>35950</c:v>
                </c:pt>
                <c:pt idx="10">
                  <c:v>35957</c:v>
                </c:pt>
                <c:pt idx="11">
                  <c:v>35964</c:v>
                </c:pt>
                <c:pt idx="12">
                  <c:v>35972</c:v>
                </c:pt>
                <c:pt idx="13">
                  <c:v>35978</c:v>
                </c:pt>
                <c:pt idx="14">
                  <c:v>35986</c:v>
                </c:pt>
                <c:pt idx="15">
                  <c:v>35992</c:v>
                </c:pt>
                <c:pt idx="16">
                  <c:v>35998</c:v>
                </c:pt>
                <c:pt idx="17">
                  <c:v>36007</c:v>
                </c:pt>
                <c:pt idx="18">
                  <c:v>36012</c:v>
                </c:pt>
                <c:pt idx="19">
                  <c:v>36019</c:v>
                </c:pt>
                <c:pt idx="20">
                  <c:v>36026</c:v>
                </c:pt>
                <c:pt idx="21">
                  <c:v>36034</c:v>
                </c:pt>
                <c:pt idx="22">
                  <c:v>36040</c:v>
                </c:pt>
                <c:pt idx="23">
                  <c:v>36048</c:v>
                </c:pt>
                <c:pt idx="24">
                  <c:v>36056</c:v>
                </c:pt>
                <c:pt idx="25">
                  <c:v>36061</c:v>
                </c:pt>
                <c:pt idx="26">
                  <c:v>36067</c:v>
                </c:pt>
                <c:pt idx="27">
                  <c:v>36075</c:v>
                </c:pt>
                <c:pt idx="28">
                  <c:v>36083</c:v>
                </c:pt>
                <c:pt idx="29">
                  <c:v>36090</c:v>
                </c:pt>
                <c:pt idx="30">
                  <c:v>36096</c:v>
                </c:pt>
                <c:pt idx="31">
                  <c:v>36103</c:v>
                </c:pt>
                <c:pt idx="32">
                  <c:v>36111</c:v>
                </c:pt>
                <c:pt idx="33">
                  <c:v>36117</c:v>
                </c:pt>
                <c:pt idx="34">
                  <c:v>36124</c:v>
                </c:pt>
                <c:pt idx="35">
                  <c:v>36131</c:v>
                </c:pt>
                <c:pt idx="36">
                  <c:v>36138</c:v>
                </c:pt>
                <c:pt idx="37">
                  <c:v>36145</c:v>
                </c:pt>
                <c:pt idx="38">
                  <c:v>36159</c:v>
                </c:pt>
                <c:pt idx="39">
                  <c:v>36166</c:v>
                </c:pt>
                <c:pt idx="40">
                  <c:v>36173</c:v>
                </c:pt>
                <c:pt idx="41">
                  <c:v>36181</c:v>
                </c:pt>
                <c:pt idx="42">
                  <c:v>36187</c:v>
                </c:pt>
                <c:pt idx="43">
                  <c:v>36194</c:v>
                </c:pt>
                <c:pt idx="44">
                  <c:v>36200</c:v>
                </c:pt>
                <c:pt idx="45">
                  <c:v>36206</c:v>
                </c:pt>
                <c:pt idx="46">
                  <c:v>36214</c:v>
                </c:pt>
                <c:pt idx="47">
                  <c:v>36224</c:v>
                </c:pt>
                <c:pt idx="48">
                  <c:v>36227</c:v>
                </c:pt>
                <c:pt idx="49">
                  <c:v>36234</c:v>
                </c:pt>
                <c:pt idx="50">
                  <c:v>36241</c:v>
                </c:pt>
                <c:pt idx="51">
                  <c:v>36251</c:v>
                </c:pt>
                <c:pt idx="52">
                  <c:v>36285</c:v>
                </c:pt>
                <c:pt idx="53">
                  <c:v>36296</c:v>
                </c:pt>
                <c:pt idx="54">
                  <c:v>36302</c:v>
                </c:pt>
                <c:pt idx="55">
                  <c:v>36308</c:v>
                </c:pt>
                <c:pt idx="56">
                  <c:v>36316</c:v>
                </c:pt>
                <c:pt idx="57">
                  <c:v>36321</c:v>
                </c:pt>
                <c:pt idx="58">
                  <c:v>36327</c:v>
                </c:pt>
                <c:pt idx="59">
                  <c:v>36334</c:v>
                </c:pt>
                <c:pt idx="60">
                  <c:v>36345</c:v>
                </c:pt>
                <c:pt idx="61">
                  <c:v>36350</c:v>
                </c:pt>
                <c:pt idx="62">
                  <c:v>36356</c:v>
                </c:pt>
                <c:pt idx="63">
                  <c:v>36376</c:v>
                </c:pt>
                <c:pt idx="64">
                  <c:v>36382</c:v>
                </c:pt>
                <c:pt idx="65">
                  <c:v>36390</c:v>
                </c:pt>
                <c:pt idx="66">
                  <c:v>36399</c:v>
                </c:pt>
                <c:pt idx="67">
                  <c:v>36407</c:v>
                </c:pt>
                <c:pt idx="68">
                  <c:v>36414</c:v>
                </c:pt>
                <c:pt idx="69">
                  <c:v>36421</c:v>
                </c:pt>
                <c:pt idx="70">
                  <c:v>36443</c:v>
                </c:pt>
                <c:pt idx="71">
                  <c:v>36449</c:v>
                </c:pt>
                <c:pt idx="72">
                  <c:v>36455</c:v>
                </c:pt>
                <c:pt idx="73">
                  <c:v>36467</c:v>
                </c:pt>
                <c:pt idx="74">
                  <c:v>36477</c:v>
                </c:pt>
                <c:pt idx="75">
                  <c:v>36489</c:v>
                </c:pt>
                <c:pt idx="76">
                  <c:v>36497</c:v>
                </c:pt>
                <c:pt idx="77">
                  <c:v>36504</c:v>
                </c:pt>
                <c:pt idx="78">
                  <c:v>36524</c:v>
                </c:pt>
                <c:pt idx="79">
                  <c:v>36568</c:v>
                </c:pt>
                <c:pt idx="80">
                  <c:v>36590</c:v>
                </c:pt>
                <c:pt idx="81">
                  <c:v>36615</c:v>
                </c:pt>
                <c:pt idx="82">
                  <c:v>36626</c:v>
                </c:pt>
                <c:pt idx="83">
                  <c:v>36641</c:v>
                </c:pt>
                <c:pt idx="84">
                  <c:v>36659</c:v>
                </c:pt>
                <c:pt idx="85">
                  <c:v>36671</c:v>
                </c:pt>
                <c:pt idx="86">
                  <c:v>36674</c:v>
                </c:pt>
                <c:pt idx="87">
                  <c:v>36678</c:v>
                </c:pt>
                <c:pt idx="88">
                  <c:v>36684</c:v>
                </c:pt>
                <c:pt idx="89">
                  <c:v>36693</c:v>
                </c:pt>
                <c:pt idx="90">
                  <c:v>36698</c:v>
                </c:pt>
                <c:pt idx="91">
                  <c:v>36707</c:v>
                </c:pt>
                <c:pt idx="92">
                  <c:v>36713</c:v>
                </c:pt>
                <c:pt idx="93">
                  <c:v>36718</c:v>
                </c:pt>
                <c:pt idx="94">
                  <c:v>36735</c:v>
                </c:pt>
                <c:pt idx="95">
                  <c:v>36740</c:v>
                </c:pt>
                <c:pt idx="96">
                  <c:v>36748</c:v>
                </c:pt>
                <c:pt idx="97">
                  <c:v>36753</c:v>
                </c:pt>
                <c:pt idx="98">
                  <c:v>36762</c:v>
                </c:pt>
                <c:pt idx="99">
                  <c:v>36767</c:v>
                </c:pt>
                <c:pt idx="100">
                  <c:v>36779</c:v>
                </c:pt>
                <c:pt idx="101">
                  <c:v>36798</c:v>
                </c:pt>
                <c:pt idx="102">
                  <c:v>36809</c:v>
                </c:pt>
                <c:pt idx="103">
                  <c:v>36816</c:v>
                </c:pt>
                <c:pt idx="104">
                  <c:v>36823</c:v>
                </c:pt>
                <c:pt idx="105">
                  <c:v>36837</c:v>
                </c:pt>
                <c:pt idx="106">
                  <c:v>36849</c:v>
                </c:pt>
                <c:pt idx="107">
                  <c:v>36867</c:v>
                </c:pt>
                <c:pt idx="108">
                  <c:v>36881</c:v>
                </c:pt>
                <c:pt idx="109">
                  <c:v>36951</c:v>
                </c:pt>
                <c:pt idx="110">
                  <c:v>36971</c:v>
                </c:pt>
                <c:pt idx="111">
                  <c:v>36991</c:v>
                </c:pt>
                <c:pt idx="112">
                  <c:v>37013</c:v>
                </c:pt>
                <c:pt idx="113">
                  <c:v>37028</c:v>
                </c:pt>
                <c:pt idx="114">
                  <c:v>37046</c:v>
                </c:pt>
                <c:pt idx="115">
                  <c:v>37060</c:v>
                </c:pt>
                <c:pt idx="116">
                  <c:v>37075</c:v>
                </c:pt>
                <c:pt idx="117">
                  <c:v>37088</c:v>
                </c:pt>
                <c:pt idx="118">
                  <c:v>37102</c:v>
                </c:pt>
                <c:pt idx="119">
                  <c:v>37116</c:v>
                </c:pt>
                <c:pt idx="120">
                  <c:v>37134</c:v>
                </c:pt>
                <c:pt idx="121">
                  <c:v>37143</c:v>
                </c:pt>
                <c:pt idx="122">
                  <c:v>37157</c:v>
                </c:pt>
                <c:pt idx="123">
                  <c:v>37181</c:v>
                </c:pt>
                <c:pt idx="124">
                  <c:v>37196</c:v>
                </c:pt>
                <c:pt idx="125">
                  <c:v>37210</c:v>
                </c:pt>
                <c:pt idx="126">
                  <c:v>37224</c:v>
                </c:pt>
                <c:pt idx="127">
                  <c:v>37271</c:v>
                </c:pt>
                <c:pt idx="128">
                  <c:v>37463</c:v>
                </c:pt>
                <c:pt idx="129">
                  <c:v>37750</c:v>
                </c:pt>
                <c:pt idx="130">
                  <c:v>37812</c:v>
                </c:pt>
                <c:pt idx="131">
                  <c:v>37852</c:v>
                </c:pt>
                <c:pt idx="132">
                  <c:v>37971</c:v>
                </c:pt>
                <c:pt idx="133">
                  <c:v>38138</c:v>
                </c:pt>
                <c:pt idx="134">
                  <c:v>38170</c:v>
                </c:pt>
                <c:pt idx="135">
                  <c:v>38213</c:v>
                </c:pt>
                <c:pt idx="136">
                  <c:v>38238</c:v>
                </c:pt>
                <c:pt idx="137">
                  <c:v>38266</c:v>
                </c:pt>
                <c:pt idx="138">
                  <c:v>38502</c:v>
                </c:pt>
                <c:pt idx="139">
                  <c:v>38586</c:v>
                </c:pt>
                <c:pt idx="140">
                  <c:v>38674</c:v>
                </c:pt>
                <c:pt idx="141">
                  <c:v>39592</c:v>
                </c:pt>
                <c:pt idx="142">
                  <c:v>39701</c:v>
                </c:pt>
                <c:pt idx="143">
                  <c:v>40064</c:v>
                </c:pt>
                <c:pt idx="144">
                  <c:v>40470</c:v>
                </c:pt>
                <c:pt idx="145">
                  <c:v>40815</c:v>
                </c:pt>
                <c:pt idx="146">
                  <c:v>40962</c:v>
                </c:pt>
                <c:pt idx="147">
                  <c:v>40988</c:v>
                </c:pt>
                <c:pt idx="148">
                  <c:v>41016</c:v>
                </c:pt>
                <c:pt idx="149">
                  <c:v>41051</c:v>
                </c:pt>
                <c:pt idx="150">
                  <c:v>41118</c:v>
                </c:pt>
                <c:pt idx="151">
                  <c:v>41151</c:v>
                </c:pt>
                <c:pt idx="152">
                  <c:v>41182</c:v>
                </c:pt>
                <c:pt idx="153">
                  <c:v>41211</c:v>
                </c:pt>
                <c:pt idx="154">
                  <c:v>41233</c:v>
                </c:pt>
                <c:pt idx="155">
                  <c:v>41268</c:v>
                </c:pt>
                <c:pt idx="156">
                  <c:v>41304</c:v>
                </c:pt>
                <c:pt idx="157">
                  <c:v>41365</c:v>
                </c:pt>
                <c:pt idx="158">
                  <c:v>41391</c:v>
                </c:pt>
                <c:pt idx="159">
                  <c:v>41420</c:v>
                </c:pt>
                <c:pt idx="160">
                  <c:v>41446</c:v>
                </c:pt>
                <c:pt idx="161">
                  <c:v>41448</c:v>
                </c:pt>
                <c:pt idx="162">
                  <c:v>41478</c:v>
                </c:pt>
                <c:pt idx="163">
                  <c:v>41511</c:v>
                </c:pt>
                <c:pt idx="164">
                  <c:v>41546</c:v>
                </c:pt>
                <c:pt idx="165">
                  <c:v>41568</c:v>
                </c:pt>
                <c:pt idx="166">
                  <c:v>41603</c:v>
                </c:pt>
                <c:pt idx="167">
                  <c:v>41629</c:v>
                </c:pt>
                <c:pt idx="168">
                  <c:v>41660</c:v>
                </c:pt>
                <c:pt idx="169">
                  <c:v>41687</c:v>
                </c:pt>
                <c:pt idx="170">
                  <c:v>41721</c:v>
                </c:pt>
                <c:pt idx="171">
                  <c:v>41748</c:v>
                </c:pt>
                <c:pt idx="172">
                  <c:v>41778</c:v>
                </c:pt>
                <c:pt idx="173">
                  <c:v>41819</c:v>
                </c:pt>
                <c:pt idx="174">
                  <c:v>41847</c:v>
                </c:pt>
                <c:pt idx="175">
                  <c:v>41882</c:v>
                </c:pt>
                <c:pt idx="176">
                  <c:v>41910</c:v>
                </c:pt>
                <c:pt idx="177">
                  <c:v>41938</c:v>
                </c:pt>
                <c:pt idx="178">
                  <c:v>41980</c:v>
                </c:pt>
                <c:pt idx="179">
                  <c:v>42001</c:v>
                </c:pt>
                <c:pt idx="180">
                  <c:v>42029</c:v>
                </c:pt>
                <c:pt idx="181">
                  <c:v>42057</c:v>
                </c:pt>
                <c:pt idx="182">
                  <c:v>42092</c:v>
                </c:pt>
                <c:pt idx="183">
                  <c:v>42120</c:v>
                </c:pt>
                <c:pt idx="184">
                  <c:v>42148</c:v>
                </c:pt>
                <c:pt idx="185">
                  <c:v>42183</c:v>
                </c:pt>
                <c:pt idx="186">
                  <c:v>42206</c:v>
                </c:pt>
                <c:pt idx="187">
                  <c:v>42246</c:v>
                </c:pt>
                <c:pt idx="188">
                  <c:v>42274</c:v>
                </c:pt>
                <c:pt idx="189">
                  <c:v>42302</c:v>
                </c:pt>
                <c:pt idx="190">
                  <c:v>42337</c:v>
                </c:pt>
                <c:pt idx="191">
                  <c:v>42365</c:v>
                </c:pt>
                <c:pt idx="192">
                  <c:v>42400</c:v>
                </c:pt>
                <c:pt idx="193">
                  <c:v>42428</c:v>
                </c:pt>
              </c:numCache>
            </c:numRef>
          </c:xVal>
          <c:yVal>
            <c:numRef>
              <c:f>' Piezo levels (edited)'!$E$18:$HZ$18</c:f>
              <c:numCache>
                <c:formatCode>0.0</c:formatCode>
                <c:ptCount val="230"/>
                <c:pt idx="0">
                  <c:v>1089.0956769999998</c:v>
                </c:pt>
                <c:pt idx="2">
                  <c:v>1088.2518729999999</c:v>
                </c:pt>
                <c:pt idx="3">
                  <c:v>1089.2363109999999</c:v>
                </c:pt>
                <c:pt idx="4">
                  <c:v>1089.165994</c:v>
                </c:pt>
                <c:pt idx="5">
                  <c:v>1089.2363109999999</c:v>
                </c:pt>
                <c:pt idx="6">
                  <c:v>1089.3769449999998</c:v>
                </c:pt>
                <c:pt idx="7">
                  <c:v>1089.5175789999998</c:v>
                </c:pt>
                <c:pt idx="8">
                  <c:v>1089.3066279999998</c:v>
                </c:pt>
                <c:pt idx="9">
                  <c:v>1089.165994</c:v>
                </c:pt>
                <c:pt idx="10">
                  <c:v>1088.9550429999999</c:v>
                </c:pt>
                <c:pt idx="15">
                  <c:v>1089.4472619999999</c:v>
                </c:pt>
                <c:pt idx="16">
                  <c:v>1089.4472619999999</c:v>
                </c:pt>
                <c:pt idx="17">
                  <c:v>1089.3769449999998</c:v>
                </c:pt>
                <c:pt idx="18">
                  <c:v>1089.3066279999998</c:v>
                </c:pt>
                <c:pt idx="20">
                  <c:v>1089.4472619999999</c:v>
                </c:pt>
                <c:pt idx="21">
                  <c:v>1089.3066279999998</c:v>
                </c:pt>
                <c:pt idx="22">
                  <c:v>1089.4472619999999</c:v>
                </c:pt>
                <c:pt idx="23">
                  <c:v>1089.5175789999998</c:v>
                </c:pt>
                <c:pt idx="24">
                  <c:v>1089.3769449999998</c:v>
                </c:pt>
                <c:pt idx="25">
                  <c:v>1089.4472619999999</c:v>
                </c:pt>
                <c:pt idx="26">
                  <c:v>1089.3769449999998</c:v>
                </c:pt>
                <c:pt idx="27">
                  <c:v>1089.3769449999998</c:v>
                </c:pt>
                <c:pt idx="28">
                  <c:v>1089.0956769999998</c:v>
                </c:pt>
                <c:pt idx="29">
                  <c:v>1089.5175789999998</c:v>
                </c:pt>
                <c:pt idx="30">
                  <c:v>1089.5175789999998</c:v>
                </c:pt>
                <c:pt idx="31">
                  <c:v>1089.4472619999999</c:v>
                </c:pt>
                <c:pt idx="32">
                  <c:v>1089.3769449999998</c:v>
                </c:pt>
                <c:pt idx="33">
                  <c:v>1089.3066279999998</c:v>
                </c:pt>
                <c:pt idx="34">
                  <c:v>1089.2363109999999</c:v>
                </c:pt>
                <c:pt idx="35">
                  <c:v>1089.3066279999998</c:v>
                </c:pt>
                <c:pt idx="36">
                  <c:v>1089.165994</c:v>
                </c:pt>
                <c:pt idx="37">
                  <c:v>1089.0956769999998</c:v>
                </c:pt>
                <c:pt idx="38">
                  <c:v>1089.0956769999998</c:v>
                </c:pt>
                <c:pt idx="39">
                  <c:v>1089.0253599999999</c:v>
                </c:pt>
                <c:pt idx="40">
                  <c:v>1089.0956769999998</c:v>
                </c:pt>
                <c:pt idx="41">
                  <c:v>1088.9550429999999</c:v>
                </c:pt>
                <c:pt idx="43">
                  <c:v>1088.9550429999999</c:v>
                </c:pt>
                <c:pt idx="44">
                  <c:v>1088.8847259999998</c:v>
                </c:pt>
                <c:pt idx="45">
                  <c:v>1088.7440919999999</c:v>
                </c:pt>
                <c:pt idx="46">
                  <c:v>1088.6737749999998</c:v>
                </c:pt>
                <c:pt idx="47">
                  <c:v>1088.3925069999998</c:v>
                </c:pt>
                <c:pt idx="48">
                  <c:v>1088.6034579999998</c:v>
                </c:pt>
                <c:pt idx="49">
                  <c:v>1088.6034579999998</c:v>
                </c:pt>
                <c:pt idx="50">
                  <c:v>1088.7440919999999</c:v>
                </c:pt>
                <c:pt idx="51">
                  <c:v>1088.5331409999999</c:v>
                </c:pt>
                <c:pt idx="52">
                  <c:v>1088.462824</c:v>
                </c:pt>
                <c:pt idx="53">
                  <c:v>1088.6034579999998</c:v>
                </c:pt>
                <c:pt idx="54">
                  <c:v>1088.6737749999998</c:v>
                </c:pt>
                <c:pt idx="55">
                  <c:v>1088.6737749999998</c:v>
                </c:pt>
                <c:pt idx="56">
                  <c:v>1088.7440919999999</c:v>
                </c:pt>
                <c:pt idx="57">
                  <c:v>1088.8144089999998</c:v>
                </c:pt>
                <c:pt idx="58">
                  <c:v>1088.8144089999998</c:v>
                </c:pt>
                <c:pt idx="59">
                  <c:v>1088.9550429999999</c:v>
                </c:pt>
                <c:pt idx="60">
                  <c:v>1089.165994</c:v>
                </c:pt>
                <c:pt idx="61">
                  <c:v>1089.3066279999998</c:v>
                </c:pt>
                <c:pt idx="62">
                  <c:v>1089.3066279999998</c:v>
                </c:pt>
                <c:pt idx="63">
                  <c:v>1089.7285299999999</c:v>
                </c:pt>
                <c:pt idx="64">
                  <c:v>1089.9394809999999</c:v>
                </c:pt>
                <c:pt idx="65">
                  <c:v>1089.9394809999999</c:v>
                </c:pt>
                <c:pt idx="66">
                  <c:v>1090.1504319999999</c:v>
                </c:pt>
                <c:pt idx="67">
                  <c:v>1090.2910659999998</c:v>
                </c:pt>
                <c:pt idx="69">
                  <c:v>1090.8536019999999</c:v>
                </c:pt>
                <c:pt idx="70">
                  <c:v>1090.5020169999998</c:v>
                </c:pt>
                <c:pt idx="71">
                  <c:v>1090.4316999999999</c:v>
                </c:pt>
                <c:pt idx="72">
                  <c:v>1090.5020169999998</c:v>
                </c:pt>
                <c:pt idx="73">
                  <c:v>1090.3613829999999</c:v>
                </c:pt>
                <c:pt idx="74">
                  <c:v>1089.869164</c:v>
                </c:pt>
                <c:pt idx="76">
                  <c:v>1089.7988469999998</c:v>
                </c:pt>
                <c:pt idx="77">
                  <c:v>1089.6582129999999</c:v>
                </c:pt>
                <c:pt idx="78">
                  <c:v>1089.2363109999999</c:v>
                </c:pt>
                <c:pt idx="79">
                  <c:v>1088.3925069999998</c:v>
                </c:pt>
                <c:pt idx="80">
                  <c:v>1088.3221899999999</c:v>
                </c:pt>
                <c:pt idx="81">
                  <c:v>1088.1112389999998</c:v>
                </c:pt>
                <c:pt idx="82">
                  <c:v>1087.8299709999999</c:v>
                </c:pt>
                <c:pt idx="83">
                  <c:v>1087.9002879999998</c:v>
                </c:pt>
                <c:pt idx="84">
                  <c:v>1087.759654</c:v>
                </c:pt>
                <c:pt idx="85">
                  <c:v>1088.8144089999998</c:v>
                </c:pt>
                <c:pt idx="86">
                  <c:v>1088.8144089999998</c:v>
                </c:pt>
                <c:pt idx="87">
                  <c:v>1088.8847259999998</c:v>
                </c:pt>
                <c:pt idx="88">
                  <c:v>1089.0956769999998</c:v>
                </c:pt>
                <c:pt idx="89">
                  <c:v>1089.3066279999998</c:v>
                </c:pt>
                <c:pt idx="90">
                  <c:v>1089.3066279999998</c:v>
                </c:pt>
                <c:pt idx="91">
                  <c:v>1089.6582129999999</c:v>
                </c:pt>
                <c:pt idx="92">
                  <c:v>1089.6582129999999</c:v>
                </c:pt>
                <c:pt idx="93">
                  <c:v>1089.5878959999998</c:v>
                </c:pt>
                <c:pt idx="94">
                  <c:v>1089.6582129999999</c:v>
                </c:pt>
                <c:pt idx="95">
                  <c:v>1089.6582129999999</c:v>
                </c:pt>
                <c:pt idx="96">
                  <c:v>1089.5878959999998</c:v>
                </c:pt>
                <c:pt idx="97">
                  <c:v>1089.7285299999999</c:v>
                </c:pt>
                <c:pt idx="98">
                  <c:v>1089.7285299999999</c:v>
                </c:pt>
                <c:pt idx="99">
                  <c:v>1089.869164</c:v>
                </c:pt>
                <c:pt idx="100">
                  <c:v>1089.7988469999998</c:v>
                </c:pt>
                <c:pt idx="101">
                  <c:v>1091.3458209999999</c:v>
                </c:pt>
                <c:pt idx="102">
                  <c:v>1089.869164</c:v>
                </c:pt>
                <c:pt idx="104">
                  <c:v>1091.2051869999998</c:v>
                </c:pt>
                <c:pt idx="105">
                  <c:v>1089.5878959999998</c:v>
                </c:pt>
                <c:pt idx="106">
                  <c:v>1089.5175789999998</c:v>
                </c:pt>
                <c:pt idx="107">
                  <c:v>1089.9394809999999</c:v>
                </c:pt>
                <c:pt idx="108">
                  <c:v>1089.0956769999998</c:v>
                </c:pt>
                <c:pt idx="111">
                  <c:v>1087.4080689999998</c:v>
                </c:pt>
                <c:pt idx="112">
                  <c:v>1087.4080689999998</c:v>
                </c:pt>
                <c:pt idx="113">
                  <c:v>1087.9706049999998</c:v>
                </c:pt>
                <c:pt idx="114">
                  <c:v>1087.3377519999999</c:v>
                </c:pt>
                <c:pt idx="115">
                  <c:v>1088.3925069999998</c:v>
                </c:pt>
                <c:pt idx="116">
                  <c:v>1088.1112389999998</c:v>
                </c:pt>
                <c:pt idx="117">
                  <c:v>1088.3221899999999</c:v>
                </c:pt>
                <c:pt idx="118">
                  <c:v>1088.8144089999998</c:v>
                </c:pt>
                <c:pt idx="119">
                  <c:v>1088.8144089999998</c:v>
                </c:pt>
                <c:pt idx="121">
                  <c:v>1088.8144089999998</c:v>
                </c:pt>
                <c:pt idx="122">
                  <c:v>1088.1112389999998</c:v>
                </c:pt>
                <c:pt idx="123">
                  <c:v>1085.1579249999998</c:v>
                </c:pt>
                <c:pt idx="124">
                  <c:v>1085.0172909999999</c:v>
                </c:pt>
                <c:pt idx="125">
                  <c:v>1085.0876079999998</c:v>
                </c:pt>
                <c:pt idx="126">
                  <c:v>1089.0253599999999</c:v>
                </c:pt>
                <c:pt idx="129">
                  <c:v>1088.7440919999999</c:v>
                </c:pt>
                <c:pt idx="130">
                  <c:v>1088.5331409999999</c:v>
                </c:pt>
                <c:pt idx="131">
                  <c:v>1087.759654</c:v>
                </c:pt>
                <c:pt idx="132">
                  <c:v>1088.1112389999998</c:v>
                </c:pt>
                <c:pt idx="133">
                  <c:v>1088.1112389999998</c:v>
                </c:pt>
                <c:pt idx="134">
                  <c:v>1088.3221899999999</c:v>
                </c:pt>
                <c:pt idx="135">
                  <c:v>1087.759654</c:v>
                </c:pt>
                <c:pt idx="136">
                  <c:v>1088.2518729999999</c:v>
                </c:pt>
                <c:pt idx="137">
                  <c:v>1088.2518729999999</c:v>
                </c:pt>
                <c:pt idx="138">
                  <c:v>1088.0409219999999</c:v>
                </c:pt>
                <c:pt idx="139">
                  <c:v>1087.9002879999998</c:v>
                </c:pt>
                <c:pt idx="140">
                  <c:v>1086.2126799999999</c:v>
                </c:pt>
                <c:pt idx="141">
                  <c:v>#N/A</c:v>
                </c:pt>
                <c:pt idx="142">
                  <c:v>#N/A</c:v>
                </c:pt>
                <c:pt idx="143">
                  <c:v>#N/A</c:v>
                </c:pt>
                <c:pt idx="144">
                  <c:v>#N/A</c:v>
                </c:pt>
                <c:pt idx="145">
                  <c:v>1085.1579249999998</c:v>
                </c:pt>
                <c:pt idx="146">
                  <c:v>1084.6657059999998</c:v>
                </c:pt>
                <c:pt idx="147">
                  <c:v>#N/A</c:v>
                </c:pt>
                <c:pt idx="148">
                  <c:v>1086.8455329999999</c:v>
                </c:pt>
                <c:pt idx="149">
                  <c:v>1086.5642649999998</c:v>
                </c:pt>
                <c:pt idx="150">
                  <c:v>1087.4783859999998</c:v>
                </c:pt>
                <c:pt idx="151">
                  <c:v>1087.8299709999999</c:v>
                </c:pt>
                <c:pt idx="152">
                  <c:v>1083.6109509999999</c:v>
                </c:pt>
                <c:pt idx="153">
                  <c:v>1083.6812679999998</c:v>
                </c:pt>
                <c:pt idx="154">
                  <c:v>1083.540634</c:v>
                </c:pt>
                <c:pt idx="155">
                  <c:v>1083.540634</c:v>
                </c:pt>
                <c:pt idx="156">
                  <c:v>1083.6109509999999</c:v>
                </c:pt>
                <c:pt idx="157">
                  <c:v>1083.751585</c:v>
                </c:pt>
                <c:pt idx="158">
                  <c:v>#N/A</c:v>
                </c:pt>
                <c:pt idx="159">
                  <c:v>#N/A</c:v>
                </c:pt>
                <c:pt idx="160">
                  <c:v>#N/A</c:v>
                </c:pt>
                <c:pt idx="161">
                  <c:v>#N/A</c:v>
                </c:pt>
                <c:pt idx="162">
                  <c:v>1083.8219019999999</c:v>
                </c:pt>
                <c:pt idx="163">
                  <c:v>1083.9625359999998</c:v>
                </c:pt>
                <c:pt idx="164">
                  <c:v>1083.751585</c:v>
                </c:pt>
                <c:pt idx="165">
                  <c:v>1085.8610949999998</c:v>
                </c:pt>
                <c:pt idx="166">
                  <c:v>1084.1734869999998</c:v>
                </c:pt>
                <c:pt idx="167">
                  <c:v>1083.8922189999998</c:v>
                </c:pt>
                <c:pt idx="168">
                  <c:v>1083.8219019999999</c:v>
                </c:pt>
                <c:pt idx="169">
                  <c:v>1084.8766569999998</c:v>
                </c:pt>
                <c:pt idx="170">
                  <c:v>1084.7360229999999</c:v>
                </c:pt>
                <c:pt idx="171">
                  <c:v>1085.0172909999999</c:v>
                </c:pt>
                <c:pt idx="172">
                  <c:v>1085.0876079999998</c:v>
                </c:pt>
                <c:pt idx="173">
                  <c:v>1084.8766569999998</c:v>
                </c:pt>
                <c:pt idx="174">
                  <c:v>1084.946974</c:v>
                </c:pt>
                <c:pt idx="175">
                  <c:v>1085.3688759999998</c:v>
                </c:pt>
                <c:pt idx="176">
                  <c:v>1085.2282419999999</c:v>
                </c:pt>
                <c:pt idx="177">
                  <c:v>1085.2282419999999</c:v>
                </c:pt>
                <c:pt idx="178">
                  <c:v>1085.2282419999999</c:v>
                </c:pt>
                <c:pt idx="179">
                  <c:v>1085.1579249999998</c:v>
                </c:pt>
                <c:pt idx="180">
                  <c:v>1085.0876079999998</c:v>
                </c:pt>
                <c:pt idx="181">
                  <c:v>1084.946974</c:v>
                </c:pt>
                <c:pt idx="182">
                  <c:v>1085.2985589999998</c:v>
                </c:pt>
                <c:pt idx="183">
                  <c:v>1084.946974</c:v>
                </c:pt>
                <c:pt idx="184">
                  <c:v>1085.0172909999999</c:v>
                </c:pt>
                <c:pt idx="185">
                  <c:v>1084.946974</c:v>
                </c:pt>
                <c:pt idx="186">
                  <c:v>1084.8766569999998</c:v>
                </c:pt>
                <c:pt idx="187">
                  <c:v>1085.0876079999998</c:v>
                </c:pt>
                <c:pt idx="188">
                  <c:v>1085.0876079999998</c:v>
                </c:pt>
                <c:pt idx="189">
                  <c:v>1084.8063399999999</c:v>
                </c:pt>
                <c:pt idx="190">
                  <c:v>1084.8063399999999</c:v>
                </c:pt>
                <c:pt idx="191">
                  <c:v>1084.7360229999999</c:v>
                </c:pt>
                <c:pt idx="192">
                  <c:v>1083.8922189999998</c:v>
                </c:pt>
                <c:pt idx="193">
                  <c:v>1084.8063399999999</c:v>
                </c:pt>
              </c:numCache>
            </c:numRef>
          </c:yVal>
          <c:smooth val="0"/>
        </c:ser>
        <c:ser>
          <c:idx val="3"/>
          <c:order val="4"/>
          <c:tx>
            <c:strRef>
              <c:f>' Piezo levels (edited)'!$D$19</c:f>
              <c:strCache>
                <c:ptCount val="1"/>
                <c:pt idx="0">
                  <c:v>Piezometer #22592 @ 1081.4 m</c:v>
                </c:pt>
              </c:strCache>
            </c:strRef>
          </c:tx>
          <c:spPr>
            <a:ln w="12700">
              <a:solidFill>
                <a:srgbClr val="339966"/>
              </a:solidFill>
              <a:prstDash val="solid"/>
            </a:ln>
          </c:spPr>
          <c:marker>
            <c:spPr>
              <a:solidFill>
                <a:srgbClr val="008000"/>
              </a:solidFill>
              <a:ln>
                <a:noFill/>
              </a:ln>
            </c:spPr>
          </c:marker>
          <c:xVal>
            <c:numRef>
              <c:f>' Piezo levels (edited)'!$E$5:$HZ$5</c:f>
              <c:numCache>
                <c:formatCode>d\-mmm\-yy</c:formatCode>
                <c:ptCount val="230"/>
                <c:pt idx="0">
                  <c:v>35894</c:v>
                </c:pt>
                <c:pt idx="1">
                  <c:v>35899</c:v>
                </c:pt>
                <c:pt idx="2">
                  <c:v>35906</c:v>
                </c:pt>
                <c:pt idx="3">
                  <c:v>35908</c:v>
                </c:pt>
                <c:pt idx="4">
                  <c:v>35913</c:v>
                </c:pt>
                <c:pt idx="5">
                  <c:v>35920</c:v>
                </c:pt>
                <c:pt idx="6">
                  <c:v>35927</c:v>
                </c:pt>
                <c:pt idx="7">
                  <c:v>35936</c:v>
                </c:pt>
                <c:pt idx="8">
                  <c:v>35943</c:v>
                </c:pt>
                <c:pt idx="9">
                  <c:v>35950</c:v>
                </c:pt>
                <c:pt idx="10">
                  <c:v>35957</c:v>
                </c:pt>
                <c:pt idx="11">
                  <c:v>35964</c:v>
                </c:pt>
                <c:pt idx="12">
                  <c:v>35972</c:v>
                </c:pt>
                <c:pt idx="13">
                  <c:v>35978</c:v>
                </c:pt>
                <c:pt idx="14">
                  <c:v>35986</c:v>
                </c:pt>
                <c:pt idx="15">
                  <c:v>35992</c:v>
                </c:pt>
                <c:pt idx="16">
                  <c:v>35998</c:v>
                </c:pt>
                <c:pt idx="17">
                  <c:v>36007</c:v>
                </c:pt>
                <c:pt idx="18">
                  <c:v>36012</c:v>
                </c:pt>
                <c:pt idx="19">
                  <c:v>36019</c:v>
                </c:pt>
                <c:pt idx="20">
                  <c:v>36026</c:v>
                </c:pt>
                <c:pt idx="21">
                  <c:v>36034</c:v>
                </c:pt>
                <c:pt idx="22">
                  <c:v>36040</c:v>
                </c:pt>
                <c:pt idx="23">
                  <c:v>36048</c:v>
                </c:pt>
                <c:pt idx="24">
                  <c:v>36056</c:v>
                </c:pt>
                <c:pt idx="25">
                  <c:v>36061</c:v>
                </c:pt>
                <c:pt idx="26">
                  <c:v>36067</c:v>
                </c:pt>
                <c:pt idx="27">
                  <c:v>36075</c:v>
                </c:pt>
                <c:pt idx="28">
                  <c:v>36083</c:v>
                </c:pt>
                <c:pt idx="29">
                  <c:v>36090</c:v>
                </c:pt>
                <c:pt idx="30">
                  <c:v>36096</c:v>
                </c:pt>
                <c:pt idx="31">
                  <c:v>36103</c:v>
                </c:pt>
                <c:pt idx="32">
                  <c:v>36111</c:v>
                </c:pt>
                <c:pt idx="33">
                  <c:v>36117</c:v>
                </c:pt>
                <c:pt idx="34">
                  <c:v>36124</c:v>
                </c:pt>
                <c:pt idx="35">
                  <c:v>36131</c:v>
                </c:pt>
                <c:pt idx="36">
                  <c:v>36138</c:v>
                </c:pt>
                <c:pt idx="37">
                  <c:v>36145</c:v>
                </c:pt>
                <c:pt idx="38">
                  <c:v>36159</c:v>
                </c:pt>
                <c:pt idx="39">
                  <c:v>36166</c:v>
                </c:pt>
                <c:pt idx="40">
                  <c:v>36173</c:v>
                </c:pt>
                <c:pt idx="41">
                  <c:v>36181</c:v>
                </c:pt>
                <c:pt idx="42">
                  <c:v>36187</c:v>
                </c:pt>
                <c:pt idx="43">
                  <c:v>36194</c:v>
                </c:pt>
                <c:pt idx="44">
                  <c:v>36200</c:v>
                </c:pt>
                <c:pt idx="45">
                  <c:v>36206</c:v>
                </c:pt>
                <c:pt idx="46">
                  <c:v>36214</c:v>
                </c:pt>
                <c:pt idx="47">
                  <c:v>36224</c:v>
                </c:pt>
                <c:pt idx="48">
                  <c:v>36227</c:v>
                </c:pt>
                <c:pt idx="49">
                  <c:v>36234</c:v>
                </c:pt>
                <c:pt idx="50">
                  <c:v>36241</c:v>
                </c:pt>
                <c:pt idx="51">
                  <c:v>36251</c:v>
                </c:pt>
                <c:pt idx="52">
                  <c:v>36285</c:v>
                </c:pt>
                <c:pt idx="53">
                  <c:v>36296</c:v>
                </c:pt>
                <c:pt idx="54">
                  <c:v>36302</c:v>
                </c:pt>
                <c:pt idx="55">
                  <c:v>36308</c:v>
                </c:pt>
                <c:pt idx="56">
                  <c:v>36316</c:v>
                </c:pt>
                <c:pt idx="57">
                  <c:v>36321</c:v>
                </c:pt>
                <c:pt idx="58">
                  <c:v>36327</c:v>
                </c:pt>
                <c:pt idx="59">
                  <c:v>36334</c:v>
                </c:pt>
                <c:pt idx="60">
                  <c:v>36345</c:v>
                </c:pt>
                <c:pt idx="61">
                  <c:v>36350</c:v>
                </c:pt>
                <c:pt idx="62">
                  <c:v>36356</c:v>
                </c:pt>
                <c:pt idx="63">
                  <c:v>36376</c:v>
                </c:pt>
                <c:pt idx="64">
                  <c:v>36382</c:v>
                </c:pt>
                <c:pt idx="65">
                  <c:v>36390</c:v>
                </c:pt>
                <c:pt idx="66">
                  <c:v>36399</c:v>
                </c:pt>
                <c:pt idx="67">
                  <c:v>36407</c:v>
                </c:pt>
                <c:pt idx="68">
                  <c:v>36414</c:v>
                </c:pt>
                <c:pt idx="69">
                  <c:v>36421</c:v>
                </c:pt>
                <c:pt idx="70">
                  <c:v>36443</c:v>
                </c:pt>
                <c:pt idx="71">
                  <c:v>36449</c:v>
                </c:pt>
                <c:pt idx="72">
                  <c:v>36455</c:v>
                </c:pt>
                <c:pt idx="73">
                  <c:v>36467</c:v>
                </c:pt>
                <c:pt idx="74">
                  <c:v>36477</c:v>
                </c:pt>
                <c:pt idx="75">
                  <c:v>36489</c:v>
                </c:pt>
                <c:pt idx="76">
                  <c:v>36497</c:v>
                </c:pt>
                <c:pt idx="77">
                  <c:v>36504</c:v>
                </c:pt>
                <c:pt idx="78">
                  <c:v>36524</c:v>
                </c:pt>
                <c:pt idx="79">
                  <c:v>36568</c:v>
                </c:pt>
                <c:pt idx="80">
                  <c:v>36590</c:v>
                </c:pt>
                <c:pt idx="81">
                  <c:v>36615</c:v>
                </c:pt>
                <c:pt idx="82">
                  <c:v>36626</c:v>
                </c:pt>
                <c:pt idx="83">
                  <c:v>36641</c:v>
                </c:pt>
                <c:pt idx="84">
                  <c:v>36659</c:v>
                </c:pt>
                <c:pt idx="85">
                  <c:v>36671</c:v>
                </c:pt>
                <c:pt idx="86">
                  <c:v>36674</c:v>
                </c:pt>
                <c:pt idx="87">
                  <c:v>36678</c:v>
                </c:pt>
                <c:pt idx="88">
                  <c:v>36684</c:v>
                </c:pt>
                <c:pt idx="89">
                  <c:v>36693</c:v>
                </c:pt>
                <c:pt idx="90">
                  <c:v>36698</c:v>
                </c:pt>
                <c:pt idx="91">
                  <c:v>36707</c:v>
                </c:pt>
                <c:pt idx="92">
                  <c:v>36713</c:v>
                </c:pt>
                <c:pt idx="93">
                  <c:v>36718</c:v>
                </c:pt>
                <c:pt idx="94">
                  <c:v>36735</c:v>
                </c:pt>
                <c:pt idx="95">
                  <c:v>36740</c:v>
                </c:pt>
                <c:pt idx="96">
                  <c:v>36748</c:v>
                </c:pt>
                <c:pt idx="97">
                  <c:v>36753</c:v>
                </c:pt>
                <c:pt idx="98">
                  <c:v>36762</c:v>
                </c:pt>
                <c:pt idx="99">
                  <c:v>36767</c:v>
                </c:pt>
                <c:pt idx="100">
                  <c:v>36779</c:v>
                </c:pt>
                <c:pt idx="101">
                  <c:v>36798</c:v>
                </c:pt>
                <c:pt idx="102">
                  <c:v>36809</c:v>
                </c:pt>
                <c:pt idx="103">
                  <c:v>36816</c:v>
                </c:pt>
                <c:pt idx="104">
                  <c:v>36823</c:v>
                </c:pt>
                <c:pt idx="105">
                  <c:v>36837</c:v>
                </c:pt>
                <c:pt idx="106">
                  <c:v>36849</c:v>
                </c:pt>
                <c:pt idx="107">
                  <c:v>36867</c:v>
                </c:pt>
                <c:pt idx="108">
                  <c:v>36881</c:v>
                </c:pt>
                <c:pt idx="109">
                  <c:v>36951</c:v>
                </c:pt>
                <c:pt idx="110">
                  <c:v>36971</c:v>
                </c:pt>
                <c:pt idx="111">
                  <c:v>36991</c:v>
                </c:pt>
                <c:pt idx="112">
                  <c:v>37013</c:v>
                </c:pt>
                <c:pt idx="113">
                  <c:v>37028</c:v>
                </c:pt>
                <c:pt idx="114">
                  <c:v>37046</c:v>
                </c:pt>
                <c:pt idx="115">
                  <c:v>37060</c:v>
                </c:pt>
                <c:pt idx="116">
                  <c:v>37075</c:v>
                </c:pt>
                <c:pt idx="117">
                  <c:v>37088</c:v>
                </c:pt>
                <c:pt idx="118">
                  <c:v>37102</c:v>
                </c:pt>
                <c:pt idx="119">
                  <c:v>37116</c:v>
                </c:pt>
                <c:pt idx="120">
                  <c:v>37134</c:v>
                </c:pt>
                <c:pt idx="121">
                  <c:v>37143</c:v>
                </c:pt>
                <c:pt idx="122">
                  <c:v>37157</c:v>
                </c:pt>
                <c:pt idx="123">
                  <c:v>37181</c:v>
                </c:pt>
                <c:pt idx="124">
                  <c:v>37196</c:v>
                </c:pt>
                <c:pt idx="125">
                  <c:v>37210</c:v>
                </c:pt>
                <c:pt idx="126">
                  <c:v>37224</c:v>
                </c:pt>
                <c:pt idx="127">
                  <c:v>37271</c:v>
                </c:pt>
                <c:pt idx="128">
                  <c:v>37463</c:v>
                </c:pt>
                <c:pt idx="129">
                  <c:v>37750</c:v>
                </c:pt>
                <c:pt idx="130">
                  <c:v>37812</c:v>
                </c:pt>
                <c:pt idx="131">
                  <c:v>37852</c:v>
                </c:pt>
                <c:pt idx="132">
                  <c:v>37971</c:v>
                </c:pt>
                <c:pt idx="133">
                  <c:v>38138</c:v>
                </c:pt>
                <c:pt idx="134">
                  <c:v>38170</c:v>
                </c:pt>
                <c:pt idx="135">
                  <c:v>38213</c:v>
                </c:pt>
                <c:pt idx="136">
                  <c:v>38238</c:v>
                </c:pt>
                <c:pt idx="137">
                  <c:v>38266</c:v>
                </c:pt>
                <c:pt idx="138">
                  <c:v>38502</c:v>
                </c:pt>
                <c:pt idx="139">
                  <c:v>38586</c:v>
                </c:pt>
                <c:pt idx="140">
                  <c:v>38674</c:v>
                </c:pt>
                <c:pt idx="141">
                  <c:v>39592</c:v>
                </c:pt>
                <c:pt idx="142">
                  <c:v>39701</c:v>
                </c:pt>
                <c:pt idx="143">
                  <c:v>40064</c:v>
                </c:pt>
                <c:pt idx="144">
                  <c:v>40470</c:v>
                </c:pt>
                <c:pt idx="145">
                  <c:v>40815</c:v>
                </c:pt>
                <c:pt idx="146">
                  <c:v>40962</c:v>
                </c:pt>
                <c:pt idx="147">
                  <c:v>40988</c:v>
                </c:pt>
                <c:pt idx="148">
                  <c:v>41016</c:v>
                </c:pt>
                <c:pt idx="149">
                  <c:v>41051</c:v>
                </c:pt>
                <c:pt idx="150">
                  <c:v>41118</c:v>
                </c:pt>
                <c:pt idx="151">
                  <c:v>41151</c:v>
                </c:pt>
                <c:pt idx="152">
                  <c:v>41182</c:v>
                </c:pt>
                <c:pt idx="153">
                  <c:v>41211</c:v>
                </c:pt>
                <c:pt idx="154">
                  <c:v>41233</c:v>
                </c:pt>
                <c:pt idx="155">
                  <c:v>41268</c:v>
                </c:pt>
                <c:pt idx="156">
                  <c:v>41304</c:v>
                </c:pt>
                <c:pt idx="157">
                  <c:v>41365</c:v>
                </c:pt>
                <c:pt idx="158">
                  <c:v>41391</c:v>
                </c:pt>
                <c:pt idx="159">
                  <c:v>41420</c:v>
                </c:pt>
                <c:pt idx="160">
                  <c:v>41446</c:v>
                </c:pt>
                <c:pt idx="161">
                  <c:v>41448</c:v>
                </c:pt>
                <c:pt idx="162">
                  <c:v>41478</c:v>
                </c:pt>
                <c:pt idx="163">
                  <c:v>41511</c:v>
                </c:pt>
                <c:pt idx="164">
                  <c:v>41546</c:v>
                </c:pt>
                <c:pt idx="165">
                  <c:v>41568</c:v>
                </c:pt>
                <c:pt idx="166">
                  <c:v>41603</c:v>
                </c:pt>
                <c:pt idx="167">
                  <c:v>41629</c:v>
                </c:pt>
                <c:pt idx="168">
                  <c:v>41660</c:v>
                </c:pt>
                <c:pt idx="169">
                  <c:v>41687</c:v>
                </c:pt>
                <c:pt idx="170">
                  <c:v>41721</c:v>
                </c:pt>
                <c:pt idx="171">
                  <c:v>41748</c:v>
                </c:pt>
                <c:pt idx="172">
                  <c:v>41778</c:v>
                </c:pt>
                <c:pt idx="173">
                  <c:v>41819</c:v>
                </c:pt>
                <c:pt idx="174">
                  <c:v>41847</c:v>
                </c:pt>
                <c:pt idx="175">
                  <c:v>41882</c:v>
                </c:pt>
                <c:pt idx="176">
                  <c:v>41910</c:v>
                </c:pt>
                <c:pt idx="177">
                  <c:v>41938</c:v>
                </c:pt>
                <c:pt idx="178">
                  <c:v>41980</c:v>
                </c:pt>
                <c:pt idx="179">
                  <c:v>42001</c:v>
                </c:pt>
                <c:pt idx="180">
                  <c:v>42029</c:v>
                </c:pt>
                <c:pt idx="181">
                  <c:v>42057</c:v>
                </c:pt>
                <c:pt idx="182">
                  <c:v>42092</c:v>
                </c:pt>
                <c:pt idx="183">
                  <c:v>42120</c:v>
                </c:pt>
                <c:pt idx="184">
                  <c:v>42148</c:v>
                </c:pt>
                <c:pt idx="185">
                  <c:v>42183</c:v>
                </c:pt>
                <c:pt idx="186">
                  <c:v>42206</c:v>
                </c:pt>
                <c:pt idx="187">
                  <c:v>42246</c:v>
                </c:pt>
                <c:pt idx="188">
                  <c:v>42274</c:v>
                </c:pt>
                <c:pt idx="189">
                  <c:v>42302</c:v>
                </c:pt>
                <c:pt idx="190">
                  <c:v>42337</c:v>
                </c:pt>
                <c:pt idx="191">
                  <c:v>42365</c:v>
                </c:pt>
                <c:pt idx="192">
                  <c:v>42400</c:v>
                </c:pt>
                <c:pt idx="193">
                  <c:v>42428</c:v>
                </c:pt>
              </c:numCache>
            </c:numRef>
          </c:xVal>
          <c:yVal>
            <c:numRef>
              <c:f>' Piezo levels (edited)'!$E$19:$HZ$19</c:f>
              <c:numCache>
                <c:formatCode>0.0</c:formatCode>
                <c:ptCount val="230"/>
                <c:pt idx="0">
                  <c:v>1088.572334</c:v>
                </c:pt>
                <c:pt idx="1">
                  <c:v>1088.6426509999999</c:v>
                </c:pt>
                <c:pt idx="2">
                  <c:v>1088.3613829999999</c:v>
                </c:pt>
                <c:pt idx="3">
                  <c:v>1088.7832849999998</c:v>
                </c:pt>
                <c:pt idx="4">
                  <c:v>1088.7129679999998</c:v>
                </c:pt>
                <c:pt idx="5">
                  <c:v>1088.6426509999999</c:v>
                </c:pt>
                <c:pt idx="6">
                  <c:v>1088.7129679999998</c:v>
                </c:pt>
                <c:pt idx="7">
                  <c:v>1088.8536019999999</c:v>
                </c:pt>
                <c:pt idx="8">
                  <c:v>1088.7832849999998</c:v>
                </c:pt>
                <c:pt idx="9">
                  <c:v>1088.7832849999998</c:v>
                </c:pt>
                <c:pt idx="10">
                  <c:v>1088.2207489999998</c:v>
                </c:pt>
                <c:pt idx="15">
                  <c:v>1088.9239189999998</c:v>
                </c:pt>
                <c:pt idx="16">
                  <c:v>1088.9239189999998</c:v>
                </c:pt>
                <c:pt idx="17">
                  <c:v>1088.9239189999998</c:v>
                </c:pt>
                <c:pt idx="18">
                  <c:v>1088.9239189999998</c:v>
                </c:pt>
                <c:pt idx="20">
                  <c:v>1088.9239189999998</c:v>
                </c:pt>
                <c:pt idx="21">
                  <c:v>1088.8536019999999</c:v>
                </c:pt>
                <c:pt idx="22">
                  <c:v>1088.8536019999999</c:v>
                </c:pt>
                <c:pt idx="23">
                  <c:v>1088.9239189999998</c:v>
                </c:pt>
                <c:pt idx="24">
                  <c:v>1088.7832849999998</c:v>
                </c:pt>
                <c:pt idx="25">
                  <c:v>1088.8536019999999</c:v>
                </c:pt>
                <c:pt idx="26">
                  <c:v>1088.7832849999998</c:v>
                </c:pt>
                <c:pt idx="27">
                  <c:v>1088.7832849999998</c:v>
                </c:pt>
                <c:pt idx="29">
                  <c:v>1088.9942359999998</c:v>
                </c:pt>
                <c:pt idx="30">
                  <c:v>1088.9942359999998</c:v>
                </c:pt>
                <c:pt idx="31">
                  <c:v>1088.9239189999998</c:v>
                </c:pt>
                <c:pt idx="32">
                  <c:v>1088.7129679999998</c:v>
                </c:pt>
                <c:pt idx="33">
                  <c:v>1088.7832849999998</c:v>
                </c:pt>
                <c:pt idx="34">
                  <c:v>1088.7129679999998</c:v>
                </c:pt>
                <c:pt idx="35">
                  <c:v>1088.6426509999999</c:v>
                </c:pt>
                <c:pt idx="36">
                  <c:v>1088.6426509999999</c:v>
                </c:pt>
                <c:pt idx="37">
                  <c:v>1088.572334</c:v>
                </c:pt>
                <c:pt idx="38">
                  <c:v>1088.572334</c:v>
                </c:pt>
                <c:pt idx="39">
                  <c:v>1088.4316999999999</c:v>
                </c:pt>
                <c:pt idx="40">
                  <c:v>1088.5020169999998</c:v>
                </c:pt>
                <c:pt idx="41">
                  <c:v>1088.3613829999999</c:v>
                </c:pt>
                <c:pt idx="43">
                  <c:v>1088.3613829999999</c:v>
                </c:pt>
                <c:pt idx="44">
                  <c:v>1088.2910659999998</c:v>
                </c:pt>
                <c:pt idx="45">
                  <c:v>1088.2207489999998</c:v>
                </c:pt>
                <c:pt idx="46">
                  <c:v>1088.1504319999999</c:v>
                </c:pt>
                <c:pt idx="47">
                  <c:v>1087.9394809999999</c:v>
                </c:pt>
                <c:pt idx="48">
                  <c:v>1088.0801149999998</c:v>
                </c:pt>
                <c:pt idx="49">
                  <c:v>1088.0097979999998</c:v>
                </c:pt>
                <c:pt idx="50">
                  <c:v>1088.0097979999998</c:v>
                </c:pt>
                <c:pt idx="51">
                  <c:v>1087.9394809999999</c:v>
                </c:pt>
                <c:pt idx="53">
                  <c:v>1088.0801149999998</c:v>
                </c:pt>
                <c:pt idx="54">
                  <c:v>1088.2207489999998</c:v>
                </c:pt>
                <c:pt idx="55">
                  <c:v>1088.2207489999998</c:v>
                </c:pt>
                <c:pt idx="56">
                  <c:v>1088.2910659999998</c:v>
                </c:pt>
                <c:pt idx="57">
                  <c:v>1088.3613829999999</c:v>
                </c:pt>
                <c:pt idx="58">
                  <c:v>1088.2207489999998</c:v>
                </c:pt>
                <c:pt idx="59">
                  <c:v>1088.5020169999998</c:v>
                </c:pt>
                <c:pt idx="60">
                  <c:v>1088.7129679999998</c:v>
                </c:pt>
                <c:pt idx="61">
                  <c:v>1088.8536019999999</c:v>
                </c:pt>
                <c:pt idx="62">
                  <c:v>1088.8536019999999</c:v>
                </c:pt>
                <c:pt idx="63">
                  <c:v>1089.1348699999999</c:v>
                </c:pt>
                <c:pt idx="64">
                  <c:v>1089.4161379999998</c:v>
                </c:pt>
                <c:pt idx="65">
                  <c:v>1089.5567719999999</c:v>
                </c:pt>
                <c:pt idx="66">
                  <c:v>1089.6974059999998</c:v>
                </c:pt>
                <c:pt idx="67">
                  <c:v>1089.8380399999999</c:v>
                </c:pt>
                <c:pt idx="68">
                  <c:v>1089.978674</c:v>
                </c:pt>
                <c:pt idx="69">
                  <c:v>1090.1193079999998</c:v>
                </c:pt>
                <c:pt idx="70">
                  <c:v>1090.0489909999999</c:v>
                </c:pt>
                <c:pt idx="71">
                  <c:v>1090.0489909999999</c:v>
                </c:pt>
                <c:pt idx="72">
                  <c:v>1090.0489909999999</c:v>
                </c:pt>
                <c:pt idx="73">
                  <c:v>1089.8380399999999</c:v>
                </c:pt>
                <c:pt idx="74">
                  <c:v>1089.6974059999998</c:v>
                </c:pt>
                <c:pt idx="75">
                  <c:v>1089.4161379999998</c:v>
                </c:pt>
                <c:pt idx="76">
                  <c:v>1089.275504</c:v>
                </c:pt>
                <c:pt idx="78">
                  <c:v>1088.7832849999998</c:v>
                </c:pt>
                <c:pt idx="79">
                  <c:v>1088.0801149999998</c:v>
                </c:pt>
                <c:pt idx="80">
                  <c:v>1088.1504319999999</c:v>
                </c:pt>
                <c:pt idx="81">
                  <c:v>1088.0097979999998</c:v>
                </c:pt>
                <c:pt idx="82">
                  <c:v>1088.0308931</c:v>
                </c:pt>
                <c:pt idx="83">
                  <c:v>1087.869164</c:v>
                </c:pt>
                <c:pt idx="84">
                  <c:v>1088.0097979999998</c:v>
                </c:pt>
                <c:pt idx="85">
                  <c:v>1088.3613829999999</c:v>
                </c:pt>
                <c:pt idx="86">
                  <c:v>1088.4316999999999</c:v>
                </c:pt>
                <c:pt idx="87">
                  <c:v>1088.5020169999998</c:v>
                </c:pt>
                <c:pt idx="88">
                  <c:v>1088.5020169999998</c:v>
                </c:pt>
                <c:pt idx="89">
                  <c:v>1088.7832849999998</c:v>
                </c:pt>
                <c:pt idx="90">
                  <c:v>1088.8536019999999</c:v>
                </c:pt>
                <c:pt idx="91">
                  <c:v>1089.2051869999998</c:v>
                </c:pt>
                <c:pt idx="92">
                  <c:v>1089.2051869999998</c:v>
                </c:pt>
                <c:pt idx="93">
                  <c:v>1089.2051869999998</c:v>
                </c:pt>
                <c:pt idx="94">
                  <c:v>1089.275504</c:v>
                </c:pt>
                <c:pt idx="95">
                  <c:v>1089.275504</c:v>
                </c:pt>
                <c:pt idx="96">
                  <c:v>1089.2051869999998</c:v>
                </c:pt>
                <c:pt idx="97">
                  <c:v>1089.3458209999999</c:v>
                </c:pt>
                <c:pt idx="98">
                  <c:v>1089.2051869999998</c:v>
                </c:pt>
                <c:pt idx="99">
                  <c:v>1089.275504</c:v>
                </c:pt>
                <c:pt idx="100">
                  <c:v>1089.3458209999999</c:v>
                </c:pt>
                <c:pt idx="101">
                  <c:v>1090.681844</c:v>
                </c:pt>
                <c:pt idx="102">
                  <c:v>1089.3458209999999</c:v>
                </c:pt>
                <c:pt idx="104">
                  <c:v>1090.4708929999999</c:v>
                </c:pt>
                <c:pt idx="105">
                  <c:v>1089.275504</c:v>
                </c:pt>
                <c:pt idx="106">
                  <c:v>1089.8380399999999</c:v>
                </c:pt>
                <c:pt idx="107">
                  <c:v>1089.978674</c:v>
                </c:pt>
                <c:pt idx="108">
                  <c:v>1088.7832849999998</c:v>
                </c:pt>
                <c:pt idx="109">
                  <c:v>1088.1504319999999</c:v>
                </c:pt>
                <c:pt idx="110">
                  <c:v>1087.5175789999998</c:v>
                </c:pt>
                <c:pt idx="111">
                  <c:v>1086.8144089999998</c:v>
                </c:pt>
                <c:pt idx="112">
                  <c:v>1087.6582129999999</c:v>
                </c:pt>
                <c:pt idx="113">
                  <c:v>1088.2207489999998</c:v>
                </c:pt>
                <c:pt idx="114">
                  <c:v>1088.3613829999999</c:v>
                </c:pt>
                <c:pt idx="115">
                  <c:v>1088.5020169999998</c:v>
                </c:pt>
                <c:pt idx="116">
                  <c:v>1088.572334</c:v>
                </c:pt>
                <c:pt idx="117">
                  <c:v>1088.572334</c:v>
                </c:pt>
                <c:pt idx="118">
                  <c:v>1088.5020169999998</c:v>
                </c:pt>
                <c:pt idx="119">
                  <c:v>1088.5020169999998</c:v>
                </c:pt>
                <c:pt idx="120">
                  <c:v>1088.3613829999999</c:v>
                </c:pt>
                <c:pt idx="121">
                  <c:v>1088.6426509999999</c:v>
                </c:pt>
                <c:pt idx="122">
                  <c:v>1088.6426509999999</c:v>
                </c:pt>
                <c:pt idx="123">
                  <c:v>1088.7832849999998</c:v>
                </c:pt>
                <c:pt idx="124">
                  <c:v>1088.6426509999999</c:v>
                </c:pt>
                <c:pt idx="125">
                  <c:v>1088.572334</c:v>
                </c:pt>
                <c:pt idx="126">
                  <c:v>1088.6426509999999</c:v>
                </c:pt>
                <c:pt idx="127">
                  <c:v>1088.3613829999999</c:v>
                </c:pt>
                <c:pt idx="128">
                  <c:v>1088.2207489999998</c:v>
                </c:pt>
                <c:pt idx="129">
                  <c:v>1087.7988469999998</c:v>
                </c:pt>
                <c:pt idx="130">
                  <c:v>1088.0801149999998</c:v>
                </c:pt>
                <c:pt idx="131">
                  <c:v>1088.0801149999998</c:v>
                </c:pt>
                <c:pt idx="132">
                  <c:v>1088.1504319999999</c:v>
                </c:pt>
                <c:pt idx="133">
                  <c:v>1087.869164</c:v>
                </c:pt>
                <c:pt idx="134">
                  <c:v>1088.3613829999999</c:v>
                </c:pt>
                <c:pt idx="135">
                  <c:v>1088.4316999999999</c:v>
                </c:pt>
                <c:pt idx="136">
                  <c:v>1088.2207489999998</c:v>
                </c:pt>
                <c:pt idx="137">
                  <c:v>1088.3613829999999</c:v>
                </c:pt>
                <c:pt idx="138">
                  <c:v>1088.1504319999999</c:v>
                </c:pt>
                <c:pt idx="139">
                  <c:v>1089.275504</c:v>
                </c:pt>
                <c:pt idx="140">
                  <c:v>1088.7832849999998</c:v>
                </c:pt>
                <c:pt idx="141">
                  <c:v>1084.7752159999998</c:v>
                </c:pt>
                <c:pt idx="143">
                  <c:v>1085.759654</c:v>
                </c:pt>
                <c:pt idx="144">
                  <c:v>1086.9550429999999</c:v>
                </c:pt>
                <c:pt idx="145">
                  <c:v>1089.2051869999998</c:v>
                </c:pt>
                <c:pt idx="146">
                  <c:v>1089.6974059999998</c:v>
                </c:pt>
                <c:pt idx="147">
                  <c:v>1088.9239189999998</c:v>
                </c:pt>
                <c:pt idx="148">
                  <c:v>1089.0645529999999</c:v>
                </c:pt>
                <c:pt idx="149">
                  <c:v>1088.7129679999998</c:v>
                </c:pt>
                <c:pt idx="150">
                  <c:v>1089.6974059999998</c:v>
                </c:pt>
                <c:pt idx="151">
                  <c:v>1089.9083569999998</c:v>
                </c:pt>
                <c:pt idx="152">
                  <c:v>1090.1193079999998</c:v>
                </c:pt>
                <c:pt idx="153">
                  <c:v>1089.9083569999998</c:v>
                </c:pt>
                <c:pt idx="154">
                  <c:v>1090.0489909999999</c:v>
                </c:pt>
                <c:pt idx="155">
                  <c:v>1090.1896249999998</c:v>
                </c:pt>
                <c:pt idx="156">
                  <c:v>1089.7677229999999</c:v>
                </c:pt>
                <c:pt idx="157">
                  <c:v>1089.1348699999999</c:v>
                </c:pt>
                <c:pt idx="158">
                  <c:v>1087.7988469999998</c:v>
                </c:pt>
                <c:pt idx="159">
                  <c:v>1088.6426509999999</c:v>
                </c:pt>
                <c:pt idx="160">
                  <c:v>1088.6426509999999</c:v>
                </c:pt>
                <c:pt idx="161">
                  <c:v>1088.6426509999999</c:v>
                </c:pt>
                <c:pt idx="162">
                  <c:v>1088.9942359999998</c:v>
                </c:pt>
                <c:pt idx="163">
                  <c:v>1089.4161379999998</c:v>
                </c:pt>
                <c:pt idx="164">
                  <c:v>1089.4161379999998</c:v>
                </c:pt>
                <c:pt idx="165">
                  <c:v>1089.3458209999999</c:v>
                </c:pt>
                <c:pt idx="166">
                  <c:v>1088.6426509999999</c:v>
                </c:pt>
                <c:pt idx="167">
                  <c:v>1088.9239189999998</c:v>
                </c:pt>
                <c:pt idx="168">
                  <c:v>1088.6426509999999</c:v>
                </c:pt>
                <c:pt idx="169">
                  <c:v>1088.4316999999999</c:v>
                </c:pt>
                <c:pt idx="170">
                  <c:v>1088.1504319999999</c:v>
                </c:pt>
                <c:pt idx="171">
                  <c:v>1087.7988469999998</c:v>
                </c:pt>
                <c:pt idx="172">
                  <c:v>1087.5175789999998</c:v>
                </c:pt>
                <c:pt idx="173">
                  <c:v>1087.7988469999998</c:v>
                </c:pt>
                <c:pt idx="174">
                  <c:v>1088.1504319999999</c:v>
                </c:pt>
                <c:pt idx="175">
                  <c:v>1088.2910659999998</c:v>
                </c:pt>
                <c:pt idx="176">
                  <c:v>1088.2910659999998</c:v>
                </c:pt>
                <c:pt idx="177">
                  <c:v>1088.3613829999999</c:v>
                </c:pt>
                <c:pt idx="178">
                  <c:v>1088.4316999999999</c:v>
                </c:pt>
                <c:pt idx="179">
                  <c:v>1088.2207489999998</c:v>
                </c:pt>
                <c:pt idx="180">
                  <c:v>1087.9394809999999</c:v>
                </c:pt>
                <c:pt idx="181">
                  <c:v>1087.7285299999999</c:v>
                </c:pt>
                <c:pt idx="182">
                  <c:v>1087.3066279999998</c:v>
                </c:pt>
                <c:pt idx="183">
                  <c:v>1087.0253599999999</c:v>
                </c:pt>
                <c:pt idx="184">
                  <c:v>1086.7440919999999</c:v>
                </c:pt>
                <c:pt idx="185">
                  <c:v>1085.9002879999998</c:v>
                </c:pt>
                <c:pt idx="186">
                  <c:v>1086.3221899999999</c:v>
                </c:pt>
                <c:pt idx="187">
                  <c:v>1086.5331409999999</c:v>
                </c:pt>
                <c:pt idx="188">
                  <c:v>1086.6737749999998</c:v>
                </c:pt>
                <c:pt idx="189">
                  <c:v>1086.8144089999998</c:v>
                </c:pt>
                <c:pt idx="190">
                  <c:v>1086.8144089999998</c:v>
                </c:pt>
                <c:pt idx="191">
                  <c:v>1086.462824</c:v>
                </c:pt>
                <c:pt idx="192">
                  <c:v>1086.6034579999998</c:v>
                </c:pt>
                <c:pt idx="193">
                  <c:v>1086.3925069999998</c:v>
                </c:pt>
              </c:numCache>
            </c:numRef>
          </c:yVal>
          <c:smooth val="0"/>
        </c:ser>
        <c:ser>
          <c:idx val="4"/>
          <c:order val="5"/>
          <c:tx>
            <c:strRef>
              <c:f>' Piezo levels (edited)'!$D$20</c:f>
              <c:strCache>
                <c:ptCount val="1"/>
                <c:pt idx="0">
                  <c:v>Piezometer #22793 @ 1077.4 m</c:v>
                </c:pt>
              </c:strCache>
            </c:strRef>
          </c:tx>
          <c:spPr>
            <a:ln w="12700">
              <a:solidFill>
                <a:srgbClr val="FF0000"/>
              </a:solidFill>
              <a:prstDash val="solid"/>
            </a:ln>
          </c:spPr>
          <c:marker>
            <c:symbol val="square"/>
            <c:size val="5"/>
            <c:spPr>
              <a:solidFill>
                <a:srgbClr val="FF0000"/>
              </a:solidFill>
              <a:ln>
                <a:noFill/>
              </a:ln>
            </c:spPr>
          </c:marker>
          <c:dPt>
            <c:idx val="113"/>
            <c:bubble3D val="0"/>
            <c:spPr>
              <a:ln w="12700">
                <a:solidFill>
                  <a:srgbClr val="FF0000"/>
                </a:solidFill>
                <a:prstDash val="sysDash"/>
              </a:ln>
            </c:spPr>
          </c:dPt>
          <c:dPt>
            <c:idx val="114"/>
            <c:bubble3D val="0"/>
            <c:spPr>
              <a:ln w="12700">
                <a:solidFill>
                  <a:srgbClr val="FF0000"/>
                </a:solidFill>
                <a:prstDash val="sysDash"/>
              </a:ln>
            </c:spPr>
          </c:dPt>
          <c:xVal>
            <c:numRef>
              <c:f>' Piezo levels (edited)'!$E$5:$HZ$5</c:f>
              <c:numCache>
                <c:formatCode>d\-mmm\-yy</c:formatCode>
                <c:ptCount val="230"/>
                <c:pt idx="0">
                  <c:v>35894</c:v>
                </c:pt>
                <c:pt idx="1">
                  <c:v>35899</c:v>
                </c:pt>
                <c:pt idx="2">
                  <c:v>35906</c:v>
                </c:pt>
                <c:pt idx="3">
                  <c:v>35908</c:v>
                </c:pt>
                <c:pt idx="4">
                  <c:v>35913</c:v>
                </c:pt>
                <c:pt idx="5">
                  <c:v>35920</c:v>
                </c:pt>
                <c:pt idx="6">
                  <c:v>35927</c:v>
                </c:pt>
                <c:pt idx="7">
                  <c:v>35936</c:v>
                </c:pt>
                <c:pt idx="8">
                  <c:v>35943</c:v>
                </c:pt>
                <c:pt idx="9">
                  <c:v>35950</c:v>
                </c:pt>
                <c:pt idx="10">
                  <c:v>35957</c:v>
                </c:pt>
                <c:pt idx="11">
                  <c:v>35964</c:v>
                </c:pt>
                <c:pt idx="12">
                  <c:v>35972</c:v>
                </c:pt>
                <c:pt idx="13">
                  <c:v>35978</c:v>
                </c:pt>
                <c:pt idx="14">
                  <c:v>35986</c:v>
                </c:pt>
                <c:pt idx="15">
                  <c:v>35992</c:v>
                </c:pt>
                <c:pt idx="16">
                  <c:v>35998</c:v>
                </c:pt>
                <c:pt idx="17">
                  <c:v>36007</c:v>
                </c:pt>
                <c:pt idx="18">
                  <c:v>36012</c:v>
                </c:pt>
                <c:pt idx="19">
                  <c:v>36019</c:v>
                </c:pt>
                <c:pt idx="20">
                  <c:v>36026</c:v>
                </c:pt>
                <c:pt idx="21">
                  <c:v>36034</c:v>
                </c:pt>
                <c:pt idx="22">
                  <c:v>36040</c:v>
                </c:pt>
                <c:pt idx="23">
                  <c:v>36048</c:v>
                </c:pt>
                <c:pt idx="24">
                  <c:v>36056</c:v>
                </c:pt>
                <c:pt idx="25">
                  <c:v>36061</c:v>
                </c:pt>
                <c:pt idx="26">
                  <c:v>36067</c:v>
                </c:pt>
                <c:pt idx="27">
                  <c:v>36075</c:v>
                </c:pt>
                <c:pt idx="28">
                  <c:v>36083</c:v>
                </c:pt>
                <c:pt idx="29">
                  <c:v>36090</c:v>
                </c:pt>
                <c:pt idx="30">
                  <c:v>36096</c:v>
                </c:pt>
                <c:pt idx="31">
                  <c:v>36103</c:v>
                </c:pt>
                <c:pt idx="32">
                  <c:v>36111</c:v>
                </c:pt>
                <c:pt idx="33">
                  <c:v>36117</c:v>
                </c:pt>
                <c:pt idx="34">
                  <c:v>36124</c:v>
                </c:pt>
                <c:pt idx="35">
                  <c:v>36131</c:v>
                </c:pt>
                <c:pt idx="36">
                  <c:v>36138</c:v>
                </c:pt>
                <c:pt idx="37">
                  <c:v>36145</c:v>
                </c:pt>
                <c:pt idx="38">
                  <c:v>36159</c:v>
                </c:pt>
                <c:pt idx="39">
                  <c:v>36166</c:v>
                </c:pt>
                <c:pt idx="40">
                  <c:v>36173</c:v>
                </c:pt>
                <c:pt idx="41">
                  <c:v>36181</c:v>
                </c:pt>
                <c:pt idx="42">
                  <c:v>36187</c:v>
                </c:pt>
                <c:pt idx="43">
                  <c:v>36194</c:v>
                </c:pt>
                <c:pt idx="44">
                  <c:v>36200</c:v>
                </c:pt>
                <c:pt idx="45">
                  <c:v>36206</c:v>
                </c:pt>
                <c:pt idx="46">
                  <c:v>36214</c:v>
                </c:pt>
                <c:pt idx="47">
                  <c:v>36224</c:v>
                </c:pt>
                <c:pt idx="48">
                  <c:v>36227</c:v>
                </c:pt>
                <c:pt idx="49">
                  <c:v>36234</c:v>
                </c:pt>
                <c:pt idx="50">
                  <c:v>36241</c:v>
                </c:pt>
                <c:pt idx="51">
                  <c:v>36251</c:v>
                </c:pt>
                <c:pt idx="52">
                  <c:v>36285</c:v>
                </c:pt>
                <c:pt idx="53">
                  <c:v>36296</c:v>
                </c:pt>
                <c:pt idx="54">
                  <c:v>36302</c:v>
                </c:pt>
                <c:pt idx="55">
                  <c:v>36308</c:v>
                </c:pt>
                <c:pt idx="56">
                  <c:v>36316</c:v>
                </c:pt>
                <c:pt idx="57">
                  <c:v>36321</c:v>
                </c:pt>
                <c:pt idx="58">
                  <c:v>36327</c:v>
                </c:pt>
                <c:pt idx="59">
                  <c:v>36334</c:v>
                </c:pt>
                <c:pt idx="60">
                  <c:v>36345</c:v>
                </c:pt>
                <c:pt idx="61">
                  <c:v>36350</c:v>
                </c:pt>
                <c:pt idx="62">
                  <c:v>36356</c:v>
                </c:pt>
                <c:pt idx="63">
                  <c:v>36376</c:v>
                </c:pt>
                <c:pt idx="64">
                  <c:v>36382</c:v>
                </c:pt>
                <c:pt idx="65">
                  <c:v>36390</c:v>
                </c:pt>
                <c:pt idx="66">
                  <c:v>36399</c:v>
                </c:pt>
                <c:pt idx="67">
                  <c:v>36407</c:v>
                </c:pt>
                <c:pt idx="68">
                  <c:v>36414</c:v>
                </c:pt>
                <c:pt idx="69">
                  <c:v>36421</c:v>
                </c:pt>
                <c:pt idx="70">
                  <c:v>36443</c:v>
                </c:pt>
                <c:pt idx="71">
                  <c:v>36449</c:v>
                </c:pt>
                <c:pt idx="72">
                  <c:v>36455</c:v>
                </c:pt>
                <c:pt idx="73">
                  <c:v>36467</c:v>
                </c:pt>
                <c:pt idx="74">
                  <c:v>36477</c:v>
                </c:pt>
                <c:pt idx="75">
                  <c:v>36489</c:v>
                </c:pt>
                <c:pt idx="76">
                  <c:v>36497</c:v>
                </c:pt>
                <c:pt idx="77">
                  <c:v>36504</c:v>
                </c:pt>
                <c:pt idx="78">
                  <c:v>36524</c:v>
                </c:pt>
                <c:pt idx="79">
                  <c:v>36568</c:v>
                </c:pt>
                <c:pt idx="80">
                  <c:v>36590</c:v>
                </c:pt>
                <c:pt idx="81">
                  <c:v>36615</c:v>
                </c:pt>
                <c:pt idx="82">
                  <c:v>36626</c:v>
                </c:pt>
                <c:pt idx="83">
                  <c:v>36641</c:v>
                </c:pt>
                <c:pt idx="84">
                  <c:v>36659</c:v>
                </c:pt>
                <c:pt idx="85">
                  <c:v>36671</c:v>
                </c:pt>
                <c:pt idx="86">
                  <c:v>36674</c:v>
                </c:pt>
                <c:pt idx="87">
                  <c:v>36678</c:v>
                </c:pt>
                <c:pt idx="88">
                  <c:v>36684</c:v>
                </c:pt>
                <c:pt idx="89">
                  <c:v>36693</c:v>
                </c:pt>
                <c:pt idx="90">
                  <c:v>36698</c:v>
                </c:pt>
                <c:pt idx="91">
                  <c:v>36707</c:v>
                </c:pt>
                <c:pt idx="92">
                  <c:v>36713</c:v>
                </c:pt>
                <c:pt idx="93">
                  <c:v>36718</c:v>
                </c:pt>
                <c:pt idx="94">
                  <c:v>36735</c:v>
                </c:pt>
                <c:pt idx="95">
                  <c:v>36740</c:v>
                </c:pt>
                <c:pt idx="96">
                  <c:v>36748</c:v>
                </c:pt>
                <c:pt idx="97">
                  <c:v>36753</c:v>
                </c:pt>
                <c:pt idx="98">
                  <c:v>36762</c:v>
                </c:pt>
                <c:pt idx="99">
                  <c:v>36767</c:v>
                </c:pt>
                <c:pt idx="100">
                  <c:v>36779</c:v>
                </c:pt>
                <c:pt idx="101">
                  <c:v>36798</c:v>
                </c:pt>
                <c:pt idx="102">
                  <c:v>36809</c:v>
                </c:pt>
                <c:pt idx="103">
                  <c:v>36816</c:v>
                </c:pt>
                <c:pt idx="104">
                  <c:v>36823</c:v>
                </c:pt>
                <c:pt idx="105">
                  <c:v>36837</c:v>
                </c:pt>
                <c:pt idx="106">
                  <c:v>36849</c:v>
                </c:pt>
                <c:pt idx="107">
                  <c:v>36867</c:v>
                </c:pt>
                <c:pt idx="108">
                  <c:v>36881</c:v>
                </c:pt>
                <c:pt idx="109">
                  <c:v>36951</c:v>
                </c:pt>
                <c:pt idx="110">
                  <c:v>36971</c:v>
                </c:pt>
                <c:pt idx="111">
                  <c:v>36991</c:v>
                </c:pt>
                <c:pt idx="112">
                  <c:v>37013</c:v>
                </c:pt>
                <c:pt idx="113">
                  <c:v>37028</c:v>
                </c:pt>
                <c:pt idx="114">
                  <c:v>37046</c:v>
                </c:pt>
                <c:pt idx="115">
                  <c:v>37060</c:v>
                </c:pt>
                <c:pt idx="116">
                  <c:v>37075</c:v>
                </c:pt>
                <c:pt idx="117">
                  <c:v>37088</c:v>
                </c:pt>
                <c:pt idx="118">
                  <c:v>37102</c:v>
                </c:pt>
                <c:pt idx="119">
                  <c:v>37116</c:v>
                </c:pt>
                <c:pt idx="120">
                  <c:v>37134</c:v>
                </c:pt>
                <c:pt idx="121">
                  <c:v>37143</c:v>
                </c:pt>
                <c:pt idx="122">
                  <c:v>37157</c:v>
                </c:pt>
                <c:pt idx="123">
                  <c:v>37181</c:v>
                </c:pt>
                <c:pt idx="124">
                  <c:v>37196</c:v>
                </c:pt>
                <c:pt idx="125">
                  <c:v>37210</c:v>
                </c:pt>
                <c:pt idx="126">
                  <c:v>37224</c:v>
                </c:pt>
                <c:pt idx="127">
                  <c:v>37271</c:v>
                </c:pt>
                <c:pt idx="128">
                  <c:v>37463</c:v>
                </c:pt>
                <c:pt idx="129">
                  <c:v>37750</c:v>
                </c:pt>
                <c:pt idx="130">
                  <c:v>37812</c:v>
                </c:pt>
                <c:pt idx="131">
                  <c:v>37852</c:v>
                </c:pt>
                <c:pt idx="132">
                  <c:v>37971</c:v>
                </c:pt>
                <c:pt idx="133">
                  <c:v>38138</c:v>
                </c:pt>
                <c:pt idx="134">
                  <c:v>38170</c:v>
                </c:pt>
                <c:pt idx="135">
                  <c:v>38213</c:v>
                </c:pt>
                <c:pt idx="136">
                  <c:v>38238</c:v>
                </c:pt>
                <c:pt idx="137">
                  <c:v>38266</c:v>
                </c:pt>
                <c:pt idx="138">
                  <c:v>38502</c:v>
                </c:pt>
                <c:pt idx="139">
                  <c:v>38586</c:v>
                </c:pt>
                <c:pt idx="140">
                  <c:v>38674</c:v>
                </c:pt>
                <c:pt idx="141">
                  <c:v>39592</c:v>
                </c:pt>
                <c:pt idx="142">
                  <c:v>39701</c:v>
                </c:pt>
                <c:pt idx="143">
                  <c:v>40064</c:v>
                </c:pt>
                <c:pt idx="144">
                  <c:v>40470</c:v>
                </c:pt>
                <c:pt idx="145">
                  <c:v>40815</c:v>
                </c:pt>
                <c:pt idx="146">
                  <c:v>40962</c:v>
                </c:pt>
                <c:pt idx="147">
                  <c:v>40988</c:v>
                </c:pt>
                <c:pt idx="148">
                  <c:v>41016</c:v>
                </c:pt>
                <c:pt idx="149">
                  <c:v>41051</c:v>
                </c:pt>
                <c:pt idx="150">
                  <c:v>41118</c:v>
                </c:pt>
                <c:pt idx="151">
                  <c:v>41151</c:v>
                </c:pt>
                <c:pt idx="152">
                  <c:v>41182</c:v>
                </c:pt>
                <c:pt idx="153">
                  <c:v>41211</c:v>
                </c:pt>
                <c:pt idx="154">
                  <c:v>41233</c:v>
                </c:pt>
                <c:pt idx="155">
                  <c:v>41268</c:v>
                </c:pt>
                <c:pt idx="156">
                  <c:v>41304</c:v>
                </c:pt>
                <c:pt idx="157">
                  <c:v>41365</c:v>
                </c:pt>
                <c:pt idx="158">
                  <c:v>41391</c:v>
                </c:pt>
                <c:pt idx="159">
                  <c:v>41420</c:v>
                </c:pt>
                <c:pt idx="160">
                  <c:v>41446</c:v>
                </c:pt>
                <c:pt idx="161">
                  <c:v>41448</c:v>
                </c:pt>
                <c:pt idx="162">
                  <c:v>41478</c:v>
                </c:pt>
                <c:pt idx="163">
                  <c:v>41511</c:v>
                </c:pt>
                <c:pt idx="164">
                  <c:v>41546</c:v>
                </c:pt>
                <c:pt idx="165">
                  <c:v>41568</c:v>
                </c:pt>
                <c:pt idx="166">
                  <c:v>41603</c:v>
                </c:pt>
                <c:pt idx="167">
                  <c:v>41629</c:v>
                </c:pt>
                <c:pt idx="168">
                  <c:v>41660</c:v>
                </c:pt>
                <c:pt idx="169">
                  <c:v>41687</c:v>
                </c:pt>
                <c:pt idx="170">
                  <c:v>41721</c:v>
                </c:pt>
                <c:pt idx="171">
                  <c:v>41748</c:v>
                </c:pt>
                <c:pt idx="172">
                  <c:v>41778</c:v>
                </c:pt>
                <c:pt idx="173">
                  <c:v>41819</c:v>
                </c:pt>
                <c:pt idx="174">
                  <c:v>41847</c:v>
                </c:pt>
                <c:pt idx="175">
                  <c:v>41882</c:v>
                </c:pt>
                <c:pt idx="176">
                  <c:v>41910</c:v>
                </c:pt>
                <c:pt idx="177">
                  <c:v>41938</c:v>
                </c:pt>
                <c:pt idx="178">
                  <c:v>41980</c:v>
                </c:pt>
                <c:pt idx="179">
                  <c:v>42001</c:v>
                </c:pt>
                <c:pt idx="180">
                  <c:v>42029</c:v>
                </c:pt>
                <c:pt idx="181">
                  <c:v>42057</c:v>
                </c:pt>
                <c:pt idx="182">
                  <c:v>42092</c:v>
                </c:pt>
                <c:pt idx="183">
                  <c:v>42120</c:v>
                </c:pt>
                <c:pt idx="184">
                  <c:v>42148</c:v>
                </c:pt>
                <c:pt idx="185">
                  <c:v>42183</c:v>
                </c:pt>
                <c:pt idx="186">
                  <c:v>42206</c:v>
                </c:pt>
                <c:pt idx="187">
                  <c:v>42246</c:v>
                </c:pt>
                <c:pt idx="188">
                  <c:v>42274</c:v>
                </c:pt>
                <c:pt idx="189">
                  <c:v>42302</c:v>
                </c:pt>
                <c:pt idx="190">
                  <c:v>42337</c:v>
                </c:pt>
                <c:pt idx="191">
                  <c:v>42365</c:v>
                </c:pt>
                <c:pt idx="192">
                  <c:v>42400</c:v>
                </c:pt>
                <c:pt idx="193">
                  <c:v>42428</c:v>
                </c:pt>
              </c:numCache>
            </c:numRef>
          </c:xVal>
          <c:yVal>
            <c:numRef>
              <c:f>' Piezo levels (edited)'!$E$20:$HZ$20</c:f>
              <c:numCache>
                <c:formatCode>0.0</c:formatCode>
                <c:ptCount val="230"/>
                <c:pt idx="0">
                  <c:v>1088.5804029999999</c:v>
                </c:pt>
                <c:pt idx="1">
                  <c:v>1088.6507199999999</c:v>
                </c:pt>
                <c:pt idx="3">
                  <c:v>1089.5648409999999</c:v>
                </c:pt>
                <c:pt idx="4">
                  <c:v>1089.4242069999998</c:v>
                </c:pt>
                <c:pt idx="5">
                  <c:v>1088.6507199999999</c:v>
                </c:pt>
                <c:pt idx="6">
                  <c:v>1088.5804029999999</c:v>
                </c:pt>
                <c:pt idx="7">
                  <c:v>1088.5100859999998</c:v>
                </c:pt>
                <c:pt idx="8">
                  <c:v>1088.4397689999998</c:v>
                </c:pt>
                <c:pt idx="9">
                  <c:v>1088.3694519999999</c:v>
                </c:pt>
                <c:pt idx="10">
                  <c:v>1088.088184</c:v>
                </c:pt>
                <c:pt idx="15">
                  <c:v>1088.3694519999999</c:v>
                </c:pt>
                <c:pt idx="16">
                  <c:v>1088.5100859999998</c:v>
                </c:pt>
                <c:pt idx="17">
                  <c:v>1088.2991349999998</c:v>
                </c:pt>
                <c:pt idx="18">
                  <c:v>1088.3694519999999</c:v>
                </c:pt>
                <c:pt idx="20">
                  <c:v>1088.4397689999998</c:v>
                </c:pt>
                <c:pt idx="21">
                  <c:v>1088.2991349999998</c:v>
                </c:pt>
                <c:pt idx="22">
                  <c:v>1088.5804029999999</c:v>
                </c:pt>
                <c:pt idx="23">
                  <c:v>1088.5804029999999</c:v>
                </c:pt>
                <c:pt idx="24">
                  <c:v>1088.5100859999998</c:v>
                </c:pt>
                <c:pt idx="25">
                  <c:v>1088.5100859999998</c:v>
                </c:pt>
                <c:pt idx="26">
                  <c:v>1088.5100859999998</c:v>
                </c:pt>
                <c:pt idx="27">
                  <c:v>1088.5100859999998</c:v>
                </c:pt>
                <c:pt idx="28">
                  <c:v>1088.6507199999999</c:v>
                </c:pt>
                <c:pt idx="29">
                  <c:v>1088.6507199999999</c:v>
                </c:pt>
                <c:pt idx="30">
                  <c:v>1088.6507199999999</c:v>
                </c:pt>
                <c:pt idx="31">
                  <c:v>1088.7210369999998</c:v>
                </c:pt>
                <c:pt idx="32">
                  <c:v>1088.791354</c:v>
                </c:pt>
                <c:pt idx="33">
                  <c:v>1088.791354</c:v>
                </c:pt>
                <c:pt idx="34">
                  <c:v>1088.9319879999998</c:v>
                </c:pt>
                <c:pt idx="35">
                  <c:v>1088.8616709999999</c:v>
                </c:pt>
                <c:pt idx="36">
                  <c:v>1088.9319879999998</c:v>
                </c:pt>
                <c:pt idx="37">
                  <c:v>1088.791354</c:v>
                </c:pt>
                <c:pt idx="38">
                  <c:v>1088.791354</c:v>
                </c:pt>
                <c:pt idx="39">
                  <c:v>1088.7210369999998</c:v>
                </c:pt>
                <c:pt idx="40">
                  <c:v>1089.1429389999998</c:v>
                </c:pt>
                <c:pt idx="41">
                  <c:v>1088.791354</c:v>
                </c:pt>
                <c:pt idx="42">
                  <c:v>1088.9319879999998</c:v>
                </c:pt>
                <c:pt idx="43">
                  <c:v>1089.0023049999998</c:v>
                </c:pt>
                <c:pt idx="44">
                  <c:v>1089.0023049999998</c:v>
                </c:pt>
                <c:pt idx="45">
                  <c:v>1088.9319879999998</c:v>
                </c:pt>
                <c:pt idx="46">
                  <c:v>1089.0726219999999</c:v>
                </c:pt>
                <c:pt idx="47">
                  <c:v>1088.6507199999999</c:v>
                </c:pt>
                <c:pt idx="48">
                  <c:v>1089.0726219999999</c:v>
                </c:pt>
                <c:pt idx="49">
                  <c:v>1089.0726219999999</c:v>
                </c:pt>
                <c:pt idx="50">
                  <c:v>1089.0023049999998</c:v>
                </c:pt>
                <c:pt idx="51">
                  <c:v>1089.0023049999998</c:v>
                </c:pt>
                <c:pt idx="53">
                  <c:v>1088.5804029999999</c:v>
                </c:pt>
                <c:pt idx="54">
                  <c:v>1088.5804029999999</c:v>
                </c:pt>
                <c:pt idx="55">
                  <c:v>1088.5804029999999</c:v>
                </c:pt>
                <c:pt idx="56">
                  <c:v>1088.5100859999998</c:v>
                </c:pt>
                <c:pt idx="57">
                  <c:v>1088.5100859999998</c:v>
                </c:pt>
                <c:pt idx="58">
                  <c:v>1088.5100859999998</c:v>
                </c:pt>
                <c:pt idx="59">
                  <c:v>1088.5100859999998</c:v>
                </c:pt>
                <c:pt idx="60">
                  <c:v>1088.4397689999998</c:v>
                </c:pt>
                <c:pt idx="61">
                  <c:v>1088.4397689999998</c:v>
                </c:pt>
                <c:pt idx="62">
                  <c:v>1088.2991349999998</c:v>
                </c:pt>
                <c:pt idx="63">
                  <c:v>1088.3694519999999</c:v>
                </c:pt>
                <c:pt idx="64">
                  <c:v>1088.5100859999998</c:v>
                </c:pt>
                <c:pt idx="65">
                  <c:v>1088.5100859999998</c:v>
                </c:pt>
                <c:pt idx="66">
                  <c:v>1088.5804029999999</c:v>
                </c:pt>
                <c:pt idx="67">
                  <c:v>1088.6507199999999</c:v>
                </c:pt>
                <c:pt idx="68">
                  <c:v>1088.6507199999999</c:v>
                </c:pt>
                <c:pt idx="69">
                  <c:v>1088.9319879999998</c:v>
                </c:pt>
                <c:pt idx="70">
                  <c:v>1088.7210369999998</c:v>
                </c:pt>
                <c:pt idx="71">
                  <c:v>1088.8616709999999</c:v>
                </c:pt>
                <c:pt idx="72">
                  <c:v>1088.9319879999998</c:v>
                </c:pt>
                <c:pt idx="73">
                  <c:v>1089.0726219999999</c:v>
                </c:pt>
                <c:pt idx="74">
                  <c:v>1089.1429389999998</c:v>
                </c:pt>
                <c:pt idx="75">
                  <c:v>1089.2132559999998</c:v>
                </c:pt>
                <c:pt idx="76">
                  <c:v>1089.2132559999998</c:v>
                </c:pt>
                <c:pt idx="77">
                  <c:v>1089.2132559999998</c:v>
                </c:pt>
                <c:pt idx="78">
                  <c:v>1089.1429389999998</c:v>
                </c:pt>
                <c:pt idx="79">
                  <c:v>1088.5804029999999</c:v>
                </c:pt>
                <c:pt idx="80">
                  <c:v>1088.8616709999999</c:v>
                </c:pt>
                <c:pt idx="81">
                  <c:v>1088.7210369999998</c:v>
                </c:pt>
                <c:pt idx="82">
                  <c:v>1088.5100859999998</c:v>
                </c:pt>
                <c:pt idx="83">
                  <c:v>1088.6507199999999</c:v>
                </c:pt>
                <c:pt idx="84">
                  <c:v>1088.6507199999999</c:v>
                </c:pt>
                <c:pt idx="85">
                  <c:v>1089.0023049999998</c:v>
                </c:pt>
                <c:pt idx="86">
                  <c:v>1089.0726219999999</c:v>
                </c:pt>
                <c:pt idx="87">
                  <c:v>1088.9319879999998</c:v>
                </c:pt>
                <c:pt idx="88">
                  <c:v>1089.0726219999999</c:v>
                </c:pt>
                <c:pt idx="89">
                  <c:v>1088.9319879999998</c:v>
                </c:pt>
                <c:pt idx="90">
                  <c:v>1088.8616709999999</c:v>
                </c:pt>
                <c:pt idx="91">
                  <c:v>1089.2132559999998</c:v>
                </c:pt>
                <c:pt idx="92">
                  <c:v>1089.1429389999998</c:v>
                </c:pt>
                <c:pt idx="93">
                  <c:v>1088.9319879999998</c:v>
                </c:pt>
                <c:pt idx="94">
                  <c:v>1089.0726219999999</c:v>
                </c:pt>
                <c:pt idx="95">
                  <c:v>1088.9319879999998</c:v>
                </c:pt>
                <c:pt idx="96">
                  <c:v>1088.9319879999998</c:v>
                </c:pt>
                <c:pt idx="97">
                  <c:v>1089.1429389999998</c:v>
                </c:pt>
                <c:pt idx="98">
                  <c:v>1089.0726219999999</c:v>
                </c:pt>
                <c:pt idx="99">
                  <c:v>1089.1429389999998</c:v>
                </c:pt>
                <c:pt idx="100">
                  <c:v>1089.2835729999999</c:v>
                </c:pt>
                <c:pt idx="101">
                  <c:v>1090.6195959999998</c:v>
                </c:pt>
                <c:pt idx="102">
                  <c:v>1089.2835729999999</c:v>
                </c:pt>
                <c:pt idx="104">
                  <c:v>1090.4086449999998</c:v>
                </c:pt>
                <c:pt idx="105">
                  <c:v>1089.3538899999999</c:v>
                </c:pt>
                <c:pt idx="106">
                  <c:v>1090.6195959999998</c:v>
                </c:pt>
                <c:pt idx="107">
                  <c:v>1090.3383279999998</c:v>
                </c:pt>
                <c:pt idx="108">
                  <c:v>1089.2132559999998</c:v>
                </c:pt>
                <c:pt idx="109">
                  <c:v>1088.9319879999998</c:v>
                </c:pt>
                <c:pt idx="110">
                  <c:v>1088.2991349999998</c:v>
                </c:pt>
                <c:pt idx="111">
                  <c:v>1088.5100859999998</c:v>
                </c:pt>
                <c:pt idx="112">
                  <c:v>1088.5804029999999</c:v>
                </c:pt>
                <c:pt idx="114">
                  <c:v>1088.7210369999998</c:v>
                </c:pt>
                <c:pt idx="115">
                  <c:v>1088.6507199999999</c:v>
                </c:pt>
                <c:pt idx="116">
                  <c:v>1088.791354</c:v>
                </c:pt>
                <c:pt idx="117">
                  <c:v>1088.8616709999999</c:v>
                </c:pt>
                <c:pt idx="118">
                  <c:v>1088.8616709999999</c:v>
                </c:pt>
                <c:pt idx="119">
                  <c:v>1088.8616709999999</c:v>
                </c:pt>
                <c:pt idx="120">
                  <c:v>1088.8616709999999</c:v>
                </c:pt>
                <c:pt idx="121">
                  <c:v>1088.791354</c:v>
                </c:pt>
                <c:pt idx="122">
                  <c:v>1089.1429389999998</c:v>
                </c:pt>
                <c:pt idx="123">
                  <c:v>1089.2835729999999</c:v>
                </c:pt>
                <c:pt idx="124">
                  <c:v>1089.2835729999999</c:v>
                </c:pt>
                <c:pt idx="125">
                  <c:v>1089.2835729999999</c:v>
                </c:pt>
                <c:pt idx="126">
                  <c:v>1089.0023049999998</c:v>
                </c:pt>
                <c:pt idx="127">
                  <c:v>1088.9319879999998</c:v>
                </c:pt>
                <c:pt idx="128">
                  <c:v>1089.0023049999998</c:v>
                </c:pt>
                <c:pt idx="129">
                  <c:v>1088.791354</c:v>
                </c:pt>
                <c:pt idx="130">
                  <c:v>1088.791354</c:v>
                </c:pt>
                <c:pt idx="131">
                  <c:v>1088.9319879999998</c:v>
                </c:pt>
                <c:pt idx="132">
                  <c:v>1089.3538899999999</c:v>
                </c:pt>
                <c:pt idx="133">
                  <c:v>1088.8616709999999</c:v>
                </c:pt>
                <c:pt idx="134">
                  <c:v>1089.0023049999998</c:v>
                </c:pt>
                <c:pt idx="135">
                  <c:v>1089.1429389999998</c:v>
                </c:pt>
                <c:pt idx="136">
                  <c:v>1089.2132559999998</c:v>
                </c:pt>
                <c:pt idx="137">
                  <c:v>1089.4242069999998</c:v>
                </c:pt>
                <c:pt idx="138">
                  <c:v>1088.4397689999998</c:v>
                </c:pt>
                <c:pt idx="139">
                  <c:v>1089.7757919999999</c:v>
                </c:pt>
                <c:pt idx="140">
                  <c:v>1090.0570599999999</c:v>
                </c:pt>
                <c:pt idx="141">
                  <c:v>1087.5256479999998</c:v>
                </c:pt>
                <c:pt idx="142">
                  <c:v>1087.5959649999998</c:v>
                </c:pt>
                <c:pt idx="143">
                  <c:v>1087.1037459999998</c:v>
                </c:pt>
                <c:pt idx="144">
                  <c:v>1086.8224779999998</c:v>
                </c:pt>
                <c:pt idx="145">
                  <c:v>1088.5100859999998</c:v>
                </c:pt>
                <c:pt idx="146">
                  <c:v>1088.4397689999998</c:v>
                </c:pt>
                <c:pt idx="147">
                  <c:v>1088.088184</c:v>
                </c:pt>
                <c:pt idx="148">
                  <c:v>1088.791354</c:v>
                </c:pt>
                <c:pt idx="149">
                  <c:v>1088.3694519999999</c:v>
                </c:pt>
                <c:pt idx="150">
                  <c:v>1089.2835729999999</c:v>
                </c:pt>
                <c:pt idx="151">
                  <c:v>1089.5648409999999</c:v>
                </c:pt>
                <c:pt idx="152">
                  <c:v>1089.8461089999998</c:v>
                </c:pt>
                <c:pt idx="153">
                  <c:v>1089.0023049999998</c:v>
                </c:pt>
                <c:pt idx="154">
                  <c:v>1089.9164259999998</c:v>
                </c:pt>
                <c:pt idx="155">
                  <c:v>1089.8461089999998</c:v>
                </c:pt>
                <c:pt idx="156">
                  <c:v>1088.2991349999998</c:v>
                </c:pt>
                <c:pt idx="157">
                  <c:v>1088.3694519999999</c:v>
                </c:pt>
                <c:pt idx="158">
                  <c:v>1086.8224779999998</c:v>
                </c:pt>
                <c:pt idx="159">
                  <c:v>1087.7365989999998</c:v>
                </c:pt>
                <c:pt idx="160">
                  <c:v>#N/A</c:v>
                </c:pt>
                <c:pt idx="161">
                  <c:v>#N/A</c:v>
                </c:pt>
                <c:pt idx="162">
                  <c:v>#N/A</c:v>
                </c:pt>
                <c:pt idx="163">
                  <c:v>#N/A</c:v>
                </c:pt>
                <c:pt idx="164">
                  <c:v>1088.7210369999998</c:v>
                </c:pt>
                <c:pt idx="165">
                  <c:v>1088.6507199999999</c:v>
                </c:pt>
                <c:pt idx="166">
                  <c:v>1088.8616709999999</c:v>
                </c:pt>
                <c:pt idx="167">
                  <c:v>1089.1429389999998</c:v>
                </c:pt>
                <c:pt idx="168">
                  <c:v>#N/A</c:v>
                </c:pt>
                <c:pt idx="169">
                  <c:v>1088.3694519999999</c:v>
                </c:pt>
                <c:pt idx="170">
                  <c:v>1087.8069159999998</c:v>
                </c:pt>
                <c:pt idx="171">
                  <c:v>1087.5256479999998</c:v>
                </c:pt>
                <c:pt idx="172">
                  <c:v>1087.385014</c:v>
                </c:pt>
                <c:pt idx="173">
                  <c:v>1087.5256479999998</c:v>
                </c:pt>
                <c:pt idx="174">
                  <c:v>1088.5100859999998</c:v>
                </c:pt>
                <c:pt idx="175">
                  <c:v>1087.8772329999999</c:v>
                </c:pt>
                <c:pt idx="176">
                  <c:v>1088.0178669999998</c:v>
                </c:pt>
                <c:pt idx="177">
                  <c:v>1088.088184</c:v>
                </c:pt>
                <c:pt idx="178">
                  <c:v>1088.088184</c:v>
                </c:pt>
                <c:pt idx="179">
                  <c:v>1087.8772329999999</c:v>
                </c:pt>
                <c:pt idx="180">
                  <c:v>1087.5959649999998</c:v>
                </c:pt>
                <c:pt idx="181">
                  <c:v>1087.2443799999999</c:v>
                </c:pt>
                <c:pt idx="182">
                  <c:v>1086.9631119999999</c:v>
                </c:pt>
                <c:pt idx="183">
                  <c:v>1086.6115269999998</c:v>
                </c:pt>
                <c:pt idx="184">
                  <c:v>1086.4005759999998</c:v>
                </c:pt>
                <c:pt idx="185">
                  <c:v>1086.4708929999999</c:v>
                </c:pt>
                <c:pt idx="186">
                  <c:v>1086.4005759999998</c:v>
                </c:pt>
                <c:pt idx="187">
                  <c:v>1086.6115269999998</c:v>
                </c:pt>
                <c:pt idx="188">
                  <c:v>1086.8224779999998</c:v>
                </c:pt>
                <c:pt idx="189">
                  <c:v>1086.9631119999999</c:v>
                </c:pt>
                <c:pt idx="190">
                  <c:v>1086.9631119999999</c:v>
                </c:pt>
                <c:pt idx="191">
                  <c:v>1086.9631119999999</c:v>
                </c:pt>
                <c:pt idx="192">
                  <c:v>1086.7521609999999</c:v>
                </c:pt>
                <c:pt idx="193">
                  <c:v>1086.6115269999998</c:v>
                </c:pt>
              </c:numCache>
            </c:numRef>
          </c:yVal>
          <c:smooth val="0"/>
        </c:ser>
        <c:ser>
          <c:idx val="5"/>
          <c:order val="6"/>
          <c:tx>
            <c:strRef>
              <c:f>' Piezo levels (edited)'!$D$18</c:f>
              <c:strCache>
                <c:ptCount val="1"/>
                <c:pt idx="0">
                  <c:v>Piezometer #19172 @ 1083.4 m</c:v>
                </c:pt>
              </c:strCache>
            </c:strRef>
          </c:tx>
          <c:spPr>
            <a:ln w="15875">
              <a:solidFill>
                <a:srgbClr val="002060"/>
              </a:solidFill>
            </a:ln>
          </c:spPr>
          <c:marker>
            <c:symbol val="square"/>
            <c:size val="5"/>
            <c:spPr>
              <a:solidFill>
                <a:srgbClr val="002060"/>
              </a:solidFill>
              <a:ln w="9525">
                <a:noFill/>
              </a:ln>
            </c:spPr>
          </c:marker>
          <c:xVal>
            <c:numRef>
              <c:f>' Piezo levels (edited)'!$DZ$17:$HZ$17</c:f>
              <c:numCache>
                <c:formatCode>d\-mmm\-yy</c:formatCode>
                <c:ptCount val="105"/>
                <c:pt idx="0">
                  <c:v>37210</c:v>
                </c:pt>
                <c:pt idx="1">
                  <c:v>37224</c:v>
                </c:pt>
                <c:pt idx="2">
                  <c:v>37271</c:v>
                </c:pt>
                <c:pt idx="3">
                  <c:v>37463</c:v>
                </c:pt>
                <c:pt idx="4">
                  <c:v>37750</c:v>
                </c:pt>
                <c:pt idx="5">
                  <c:v>37812</c:v>
                </c:pt>
                <c:pt idx="6">
                  <c:v>37852</c:v>
                </c:pt>
                <c:pt idx="7">
                  <c:v>37971</c:v>
                </c:pt>
                <c:pt idx="8">
                  <c:v>38138</c:v>
                </c:pt>
                <c:pt idx="9">
                  <c:v>38170</c:v>
                </c:pt>
                <c:pt idx="10">
                  <c:v>38213</c:v>
                </c:pt>
                <c:pt idx="11">
                  <c:v>38238</c:v>
                </c:pt>
                <c:pt idx="12">
                  <c:v>38266</c:v>
                </c:pt>
                <c:pt idx="13">
                  <c:v>38502</c:v>
                </c:pt>
                <c:pt idx="14">
                  <c:v>38586</c:v>
                </c:pt>
                <c:pt idx="15">
                  <c:v>38674</c:v>
                </c:pt>
                <c:pt idx="16">
                  <c:v>39592</c:v>
                </c:pt>
                <c:pt idx="17">
                  <c:v>39701</c:v>
                </c:pt>
                <c:pt idx="18">
                  <c:v>40064</c:v>
                </c:pt>
                <c:pt idx="19">
                  <c:v>40470</c:v>
                </c:pt>
                <c:pt idx="20">
                  <c:v>40815</c:v>
                </c:pt>
                <c:pt idx="21">
                  <c:v>40962</c:v>
                </c:pt>
                <c:pt idx="22">
                  <c:v>40988</c:v>
                </c:pt>
                <c:pt idx="23">
                  <c:v>41016</c:v>
                </c:pt>
                <c:pt idx="24">
                  <c:v>41051</c:v>
                </c:pt>
                <c:pt idx="25">
                  <c:v>41118</c:v>
                </c:pt>
                <c:pt idx="26">
                  <c:v>41151</c:v>
                </c:pt>
                <c:pt idx="27">
                  <c:v>41182</c:v>
                </c:pt>
                <c:pt idx="28">
                  <c:v>41211</c:v>
                </c:pt>
                <c:pt idx="29">
                  <c:v>41233</c:v>
                </c:pt>
                <c:pt idx="30">
                  <c:v>41268</c:v>
                </c:pt>
                <c:pt idx="31">
                  <c:v>41304</c:v>
                </c:pt>
                <c:pt idx="32">
                  <c:v>41365</c:v>
                </c:pt>
                <c:pt idx="33">
                  <c:v>41391</c:v>
                </c:pt>
                <c:pt idx="34">
                  <c:v>41420</c:v>
                </c:pt>
                <c:pt idx="35">
                  <c:v>41446</c:v>
                </c:pt>
                <c:pt idx="36">
                  <c:v>41448</c:v>
                </c:pt>
                <c:pt idx="37">
                  <c:v>41478</c:v>
                </c:pt>
                <c:pt idx="38">
                  <c:v>41511</c:v>
                </c:pt>
                <c:pt idx="39">
                  <c:v>41546</c:v>
                </c:pt>
                <c:pt idx="40">
                  <c:v>41568</c:v>
                </c:pt>
                <c:pt idx="41">
                  <c:v>41603</c:v>
                </c:pt>
                <c:pt idx="42">
                  <c:v>41629</c:v>
                </c:pt>
                <c:pt idx="43">
                  <c:v>41660</c:v>
                </c:pt>
                <c:pt idx="44">
                  <c:v>41687</c:v>
                </c:pt>
                <c:pt idx="45">
                  <c:v>41721</c:v>
                </c:pt>
                <c:pt idx="46">
                  <c:v>41748</c:v>
                </c:pt>
                <c:pt idx="47">
                  <c:v>41778</c:v>
                </c:pt>
                <c:pt idx="48">
                  <c:v>41819</c:v>
                </c:pt>
                <c:pt idx="49">
                  <c:v>41847</c:v>
                </c:pt>
                <c:pt idx="50">
                  <c:v>41882</c:v>
                </c:pt>
                <c:pt idx="51">
                  <c:v>41910</c:v>
                </c:pt>
                <c:pt idx="52">
                  <c:v>41938</c:v>
                </c:pt>
                <c:pt idx="53">
                  <c:v>41980</c:v>
                </c:pt>
                <c:pt idx="54">
                  <c:v>42001</c:v>
                </c:pt>
                <c:pt idx="55">
                  <c:v>42029</c:v>
                </c:pt>
                <c:pt idx="56">
                  <c:v>42057</c:v>
                </c:pt>
                <c:pt idx="57">
                  <c:v>42092</c:v>
                </c:pt>
                <c:pt idx="58">
                  <c:v>42120</c:v>
                </c:pt>
                <c:pt idx="59">
                  <c:v>42148</c:v>
                </c:pt>
                <c:pt idx="60">
                  <c:v>42183</c:v>
                </c:pt>
                <c:pt idx="61">
                  <c:v>42206</c:v>
                </c:pt>
                <c:pt idx="62">
                  <c:v>42246</c:v>
                </c:pt>
                <c:pt idx="63">
                  <c:v>42274</c:v>
                </c:pt>
                <c:pt idx="64">
                  <c:v>42302</c:v>
                </c:pt>
                <c:pt idx="65">
                  <c:v>42337</c:v>
                </c:pt>
                <c:pt idx="66">
                  <c:v>42365</c:v>
                </c:pt>
                <c:pt idx="67">
                  <c:v>42400</c:v>
                </c:pt>
                <c:pt idx="68">
                  <c:v>42428</c:v>
                </c:pt>
              </c:numCache>
            </c:numRef>
          </c:xVal>
          <c:yVal>
            <c:numRef>
              <c:f>' Piezo levels (edited)'!$DZ$18:$HZ$18</c:f>
              <c:numCache>
                <c:formatCode>0.0</c:formatCode>
                <c:ptCount val="105"/>
                <c:pt idx="0">
                  <c:v>1085.0876079999998</c:v>
                </c:pt>
                <c:pt idx="1">
                  <c:v>1089.0253599999999</c:v>
                </c:pt>
                <c:pt idx="4">
                  <c:v>1088.7440919999999</c:v>
                </c:pt>
                <c:pt idx="5">
                  <c:v>1088.5331409999999</c:v>
                </c:pt>
                <c:pt idx="6">
                  <c:v>1087.759654</c:v>
                </c:pt>
                <c:pt idx="7">
                  <c:v>1088.1112389999998</c:v>
                </c:pt>
                <c:pt idx="8">
                  <c:v>1088.1112389999998</c:v>
                </c:pt>
                <c:pt idx="9">
                  <c:v>1088.3221899999999</c:v>
                </c:pt>
                <c:pt idx="10">
                  <c:v>1087.759654</c:v>
                </c:pt>
                <c:pt idx="11">
                  <c:v>1088.2518729999999</c:v>
                </c:pt>
                <c:pt idx="12">
                  <c:v>1088.2518729999999</c:v>
                </c:pt>
                <c:pt idx="13">
                  <c:v>1088.0409219999999</c:v>
                </c:pt>
                <c:pt idx="14">
                  <c:v>1087.9002879999998</c:v>
                </c:pt>
                <c:pt idx="15">
                  <c:v>1086.2126799999999</c:v>
                </c:pt>
                <c:pt idx="16">
                  <c:v>#N/A</c:v>
                </c:pt>
                <c:pt idx="17">
                  <c:v>#N/A</c:v>
                </c:pt>
                <c:pt idx="18">
                  <c:v>#N/A</c:v>
                </c:pt>
                <c:pt idx="19">
                  <c:v>#N/A</c:v>
                </c:pt>
                <c:pt idx="20">
                  <c:v>1085.1579249999998</c:v>
                </c:pt>
                <c:pt idx="21">
                  <c:v>1084.6657059999998</c:v>
                </c:pt>
                <c:pt idx="22">
                  <c:v>#N/A</c:v>
                </c:pt>
                <c:pt idx="23">
                  <c:v>1086.8455329999999</c:v>
                </c:pt>
                <c:pt idx="24">
                  <c:v>1086.5642649999998</c:v>
                </c:pt>
                <c:pt idx="25">
                  <c:v>1087.4783859999998</c:v>
                </c:pt>
                <c:pt idx="26">
                  <c:v>1087.8299709999999</c:v>
                </c:pt>
                <c:pt idx="27">
                  <c:v>1083.6109509999999</c:v>
                </c:pt>
                <c:pt idx="28">
                  <c:v>1083.6812679999998</c:v>
                </c:pt>
                <c:pt idx="29">
                  <c:v>1083.540634</c:v>
                </c:pt>
                <c:pt idx="30">
                  <c:v>1083.540634</c:v>
                </c:pt>
                <c:pt idx="31">
                  <c:v>1083.6109509999999</c:v>
                </c:pt>
                <c:pt idx="32">
                  <c:v>1083.751585</c:v>
                </c:pt>
                <c:pt idx="33">
                  <c:v>#N/A</c:v>
                </c:pt>
                <c:pt idx="34">
                  <c:v>#N/A</c:v>
                </c:pt>
                <c:pt idx="35">
                  <c:v>#N/A</c:v>
                </c:pt>
                <c:pt idx="36">
                  <c:v>#N/A</c:v>
                </c:pt>
                <c:pt idx="37">
                  <c:v>1083.8219019999999</c:v>
                </c:pt>
                <c:pt idx="38">
                  <c:v>1083.9625359999998</c:v>
                </c:pt>
                <c:pt idx="39">
                  <c:v>1083.751585</c:v>
                </c:pt>
                <c:pt idx="40">
                  <c:v>1085.8610949999998</c:v>
                </c:pt>
                <c:pt idx="41">
                  <c:v>1084.1734869999998</c:v>
                </c:pt>
                <c:pt idx="42">
                  <c:v>1083.8922189999998</c:v>
                </c:pt>
                <c:pt idx="43">
                  <c:v>1083.8219019999999</c:v>
                </c:pt>
                <c:pt idx="44">
                  <c:v>1084.8766569999998</c:v>
                </c:pt>
                <c:pt idx="45">
                  <c:v>1084.7360229999999</c:v>
                </c:pt>
                <c:pt idx="46">
                  <c:v>1085.0172909999999</c:v>
                </c:pt>
                <c:pt idx="47">
                  <c:v>1085.0876079999998</c:v>
                </c:pt>
                <c:pt idx="48">
                  <c:v>1084.8766569999998</c:v>
                </c:pt>
                <c:pt idx="49">
                  <c:v>1084.946974</c:v>
                </c:pt>
                <c:pt idx="50">
                  <c:v>1085.3688759999998</c:v>
                </c:pt>
                <c:pt idx="51">
                  <c:v>1085.2282419999999</c:v>
                </c:pt>
                <c:pt idx="52">
                  <c:v>1085.2282419999999</c:v>
                </c:pt>
                <c:pt idx="53">
                  <c:v>1085.2282419999999</c:v>
                </c:pt>
                <c:pt idx="54">
                  <c:v>1085.1579249999998</c:v>
                </c:pt>
                <c:pt idx="55">
                  <c:v>1085.0876079999998</c:v>
                </c:pt>
                <c:pt idx="56">
                  <c:v>1084.946974</c:v>
                </c:pt>
                <c:pt idx="57">
                  <c:v>1085.2985589999998</c:v>
                </c:pt>
                <c:pt idx="58">
                  <c:v>1084.946974</c:v>
                </c:pt>
                <c:pt idx="59">
                  <c:v>1085.0172909999999</c:v>
                </c:pt>
                <c:pt idx="60">
                  <c:v>1084.946974</c:v>
                </c:pt>
                <c:pt idx="61">
                  <c:v>1084.8766569999998</c:v>
                </c:pt>
                <c:pt idx="62">
                  <c:v>1085.0876079999998</c:v>
                </c:pt>
                <c:pt idx="63">
                  <c:v>1085.0876079999998</c:v>
                </c:pt>
                <c:pt idx="64">
                  <c:v>1084.8063399999999</c:v>
                </c:pt>
                <c:pt idx="65">
                  <c:v>1084.8063399999999</c:v>
                </c:pt>
                <c:pt idx="66">
                  <c:v>1084.7360229999999</c:v>
                </c:pt>
                <c:pt idx="67">
                  <c:v>1083.8922189999998</c:v>
                </c:pt>
                <c:pt idx="68">
                  <c:v>1084.8063399999999</c:v>
                </c:pt>
              </c:numCache>
            </c:numRef>
          </c:yVal>
          <c:smooth val="0"/>
        </c:ser>
        <c:ser>
          <c:idx val="7"/>
          <c:order val="7"/>
          <c:tx>
            <c:strRef>
              <c:f>' Piezo levels (edited)'!$D$19</c:f>
              <c:strCache>
                <c:ptCount val="1"/>
                <c:pt idx="0">
                  <c:v>Piezometer #22592 @ 1081.4 m</c:v>
                </c:pt>
              </c:strCache>
            </c:strRef>
          </c:tx>
          <c:spPr>
            <a:ln w="12700">
              <a:solidFill>
                <a:srgbClr val="008000"/>
              </a:solidFill>
              <a:prstDash val="solid"/>
            </a:ln>
          </c:spPr>
          <c:marker>
            <c:symbol val="square"/>
            <c:size val="5"/>
            <c:spPr>
              <a:solidFill>
                <a:srgbClr val="008000"/>
              </a:solidFill>
              <a:ln w="9525">
                <a:noFill/>
              </a:ln>
            </c:spPr>
          </c:marker>
          <c:xVal>
            <c:numRef>
              <c:f>' Piezo levels (edited)'!$DZ$17:$HZ$17</c:f>
              <c:numCache>
                <c:formatCode>d\-mmm\-yy</c:formatCode>
                <c:ptCount val="105"/>
                <c:pt idx="0">
                  <c:v>37210</c:v>
                </c:pt>
                <c:pt idx="1">
                  <c:v>37224</c:v>
                </c:pt>
                <c:pt idx="2">
                  <c:v>37271</c:v>
                </c:pt>
                <c:pt idx="3">
                  <c:v>37463</c:v>
                </c:pt>
                <c:pt idx="4">
                  <c:v>37750</c:v>
                </c:pt>
                <c:pt idx="5">
                  <c:v>37812</c:v>
                </c:pt>
                <c:pt idx="6">
                  <c:v>37852</c:v>
                </c:pt>
                <c:pt idx="7">
                  <c:v>37971</c:v>
                </c:pt>
                <c:pt idx="8">
                  <c:v>38138</c:v>
                </c:pt>
                <c:pt idx="9">
                  <c:v>38170</c:v>
                </c:pt>
                <c:pt idx="10">
                  <c:v>38213</c:v>
                </c:pt>
                <c:pt idx="11">
                  <c:v>38238</c:v>
                </c:pt>
                <c:pt idx="12">
                  <c:v>38266</c:v>
                </c:pt>
                <c:pt idx="13">
                  <c:v>38502</c:v>
                </c:pt>
                <c:pt idx="14">
                  <c:v>38586</c:v>
                </c:pt>
                <c:pt idx="15">
                  <c:v>38674</c:v>
                </c:pt>
                <c:pt idx="16">
                  <c:v>39592</c:v>
                </c:pt>
                <c:pt idx="17">
                  <c:v>39701</c:v>
                </c:pt>
                <c:pt idx="18">
                  <c:v>40064</c:v>
                </c:pt>
                <c:pt idx="19">
                  <c:v>40470</c:v>
                </c:pt>
                <c:pt idx="20">
                  <c:v>40815</c:v>
                </c:pt>
                <c:pt idx="21">
                  <c:v>40962</c:v>
                </c:pt>
                <c:pt idx="22">
                  <c:v>40988</c:v>
                </c:pt>
                <c:pt idx="23">
                  <c:v>41016</c:v>
                </c:pt>
                <c:pt idx="24">
                  <c:v>41051</c:v>
                </c:pt>
                <c:pt idx="25">
                  <c:v>41118</c:v>
                </c:pt>
                <c:pt idx="26">
                  <c:v>41151</c:v>
                </c:pt>
                <c:pt idx="27">
                  <c:v>41182</c:v>
                </c:pt>
                <c:pt idx="28">
                  <c:v>41211</c:v>
                </c:pt>
                <c:pt idx="29">
                  <c:v>41233</c:v>
                </c:pt>
                <c:pt idx="30">
                  <c:v>41268</c:v>
                </c:pt>
                <c:pt idx="31">
                  <c:v>41304</c:v>
                </c:pt>
                <c:pt idx="32">
                  <c:v>41365</c:v>
                </c:pt>
                <c:pt idx="33">
                  <c:v>41391</c:v>
                </c:pt>
                <c:pt idx="34">
                  <c:v>41420</c:v>
                </c:pt>
                <c:pt idx="35">
                  <c:v>41446</c:v>
                </c:pt>
                <c:pt idx="36">
                  <c:v>41448</c:v>
                </c:pt>
                <c:pt idx="37">
                  <c:v>41478</c:v>
                </c:pt>
                <c:pt idx="38">
                  <c:v>41511</c:v>
                </c:pt>
                <c:pt idx="39">
                  <c:v>41546</c:v>
                </c:pt>
                <c:pt idx="40">
                  <c:v>41568</c:v>
                </c:pt>
                <c:pt idx="41">
                  <c:v>41603</c:v>
                </c:pt>
                <c:pt idx="42">
                  <c:v>41629</c:v>
                </c:pt>
                <c:pt idx="43">
                  <c:v>41660</c:v>
                </c:pt>
                <c:pt idx="44">
                  <c:v>41687</c:v>
                </c:pt>
                <c:pt idx="45">
                  <c:v>41721</c:v>
                </c:pt>
                <c:pt idx="46">
                  <c:v>41748</c:v>
                </c:pt>
                <c:pt idx="47">
                  <c:v>41778</c:v>
                </c:pt>
                <c:pt idx="48">
                  <c:v>41819</c:v>
                </c:pt>
                <c:pt idx="49">
                  <c:v>41847</c:v>
                </c:pt>
                <c:pt idx="50">
                  <c:v>41882</c:v>
                </c:pt>
                <c:pt idx="51">
                  <c:v>41910</c:v>
                </c:pt>
                <c:pt idx="52">
                  <c:v>41938</c:v>
                </c:pt>
                <c:pt idx="53">
                  <c:v>41980</c:v>
                </c:pt>
                <c:pt idx="54">
                  <c:v>42001</c:v>
                </c:pt>
                <c:pt idx="55">
                  <c:v>42029</c:v>
                </c:pt>
                <c:pt idx="56">
                  <c:v>42057</c:v>
                </c:pt>
                <c:pt idx="57">
                  <c:v>42092</c:v>
                </c:pt>
                <c:pt idx="58">
                  <c:v>42120</c:v>
                </c:pt>
                <c:pt idx="59">
                  <c:v>42148</c:v>
                </c:pt>
                <c:pt idx="60">
                  <c:v>42183</c:v>
                </c:pt>
                <c:pt idx="61">
                  <c:v>42206</c:v>
                </c:pt>
                <c:pt idx="62">
                  <c:v>42246</c:v>
                </c:pt>
                <c:pt idx="63">
                  <c:v>42274</c:v>
                </c:pt>
                <c:pt idx="64">
                  <c:v>42302</c:v>
                </c:pt>
                <c:pt idx="65">
                  <c:v>42337</c:v>
                </c:pt>
                <c:pt idx="66">
                  <c:v>42365</c:v>
                </c:pt>
                <c:pt idx="67">
                  <c:v>42400</c:v>
                </c:pt>
                <c:pt idx="68">
                  <c:v>42428</c:v>
                </c:pt>
              </c:numCache>
            </c:numRef>
          </c:xVal>
          <c:yVal>
            <c:numRef>
              <c:f>' Piezo levels (edited)'!$DZ$19:$HZ$19</c:f>
              <c:numCache>
                <c:formatCode>0.0</c:formatCode>
                <c:ptCount val="105"/>
                <c:pt idx="0">
                  <c:v>1088.572334</c:v>
                </c:pt>
                <c:pt idx="1">
                  <c:v>1088.6426509999999</c:v>
                </c:pt>
                <c:pt idx="2">
                  <c:v>1088.3613829999999</c:v>
                </c:pt>
                <c:pt idx="3">
                  <c:v>1088.2207489999998</c:v>
                </c:pt>
                <c:pt idx="4">
                  <c:v>1087.7988469999998</c:v>
                </c:pt>
                <c:pt idx="5">
                  <c:v>1088.0801149999998</c:v>
                </c:pt>
                <c:pt idx="6">
                  <c:v>1088.0801149999998</c:v>
                </c:pt>
                <c:pt idx="7">
                  <c:v>1088.1504319999999</c:v>
                </c:pt>
                <c:pt idx="8">
                  <c:v>1087.869164</c:v>
                </c:pt>
                <c:pt idx="9">
                  <c:v>1088.3613829999999</c:v>
                </c:pt>
                <c:pt idx="10">
                  <c:v>1088.4316999999999</c:v>
                </c:pt>
                <c:pt idx="11">
                  <c:v>1088.2207489999998</c:v>
                </c:pt>
                <c:pt idx="12">
                  <c:v>1088.3613829999999</c:v>
                </c:pt>
                <c:pt idx="13">
                  <c:v>1088.1504319999999</c:v>
                </c:pt>
                <c:pt idx="14">
                  <c:v>1089.275504</c:v>
                </c:pt>
                <c:pt idx="15">
                  <c:v>1088.7832849999998</c:v>
                </c:pt>
                <c:pt idx="16">
                  <c:v>1084.7752159999998</c:v>
                </c:pt>
                <c:pt idx="18">
                  <c:v>1085.759654</c:v>
                </c:pt>
                <c:pt idx="19">
                  <c:v>1086.9550429999999</c:v>
                </c:pt>
                <c:pt idx="20">
                  <c:v>1089.2051869999998</c:v>
                </c:pt>
                <c:pt idx="21">
                  <c:v>1089.6974059999998</c:v>
                </c:pt>
                <c:pt idx="22">
                  <c:v>1088.9239189999998</c:v>
                </c:pt>
                <c:pt idx="23">
                  <c:v>1089.0645529999999</c:v>
                </c:pt>
                <c:pt idx="24">
                  <c:v>1088.7129679999998</c:v>
                </c:pt>
                <c:pt idx="25">
                  <c:v>1089.6974059999998</c:v>
                </c:pt>
                <c:pt idx="26">
                  <c:v>1089.9083569999998</c:v>
                </c:pt>
                <c:pt idx="27">
                  <c:v>1090.1193079999998</c:v>
                </c:pt>
                <c:pt idx="28">
                  <c:v>1089.9083569999998</c:v>
                </c:pt>
                <c:pt idx="29">
                  <c:v>1090.0489909999999</c:v>
                </c:pt>
                <c:pt idx="30">
                  <c:v>1090.1896249999998</c:v>
                </c:pt>
                <c:pt idx="31">
                  <c:v>1089.7677229999999</c:v>
                </c:pt>
                <c:pt idx="32">
                  <c:v>1089.1348699999999</c:v>
                </c:pt>
                <c:pt idx="33">
                  <c:v>1087.7988469999998</c:v>
                </c:pt>
                <c:pt idx="34">
                  <c:v>1088.6426509999999</c:v>
                </c:pt>
                <c:pt idx="35">
                  <c:v>1088.6426509999999</c:v>
                </c:pt>
                <c:pt idx="36">
                  <c:v>1088.6426509999999</c:v>
                </c:pt>
                <c:pt idx="37">
                  <c:v>1088.9942359999998</c:v>
                </c:pt>
                <c:pt idx="38">
                  <c:v>1089.4161379999998</c:v>
                </c:pt>
                <c:pt idx="39">
                  <c:v>1089.4161379999998</c:v>
                </c:pt>
                <c:pt idx="40">
                  <c:v>1089.3458209999999</c:v>
                </c:pt>
                <c:pt idx="41">
                  <c:v>1088.6426509999999</c:v>
                </c:pt>
                <c:pt idx="42">
                  <c:v>1088.9239189999998</c:v>
                </c:pt>
                <c:pt idx="43">
                  <c:v>1088.6426509999999</c:v>
                </c:pt>
                <c:pt idx="44">
                  <c:v>1088.4316999999999</c:v>
                </c:pt>
                <c:pt idx="45">
                  <c:v>1088.1504319999999</c:v>
                </c:pt>
                <c:pt idx="46">
                  <c:v>1087.7988469999998</c:v>
                </c:pt>
                <c:pt idx="47">
                  <c:v>1087.5175789999998</c:v>
                </c:pt>
                <c:pt idx="48">
                  <c:v>1087.7988469999998</c:v>
                </c:pt>
                <c:pt idx="49">
                  <c:v>1088.1504319999999</c:v>
                </c:pt>
                <c:pt idx="50">
                  <c:v>1088.2910659999998</c:v>
                </c:pt>
                <c:pt idx="51">
                  <c:v>1088.2910659999998</c:v>
                </c:pt>
                <c:pt idx="52">
                  <c:v>1088.3613829999999</c:v>
                </c:pt>
                <c:pt idx="53">
                  <c:v>1088.4316999999999</c:v>
                </c:pt>
                <c:pt idx="54">
                  <c:v>1088.2207489999998</c:v>
                </c:pt>
                <c:pt idx="55">
                  <c:v>1087.9394809999999</c:v>
                </c:pt>
                <c:pt idx="56">
                  <c:v>1087.7285299999999</c:v>
                </c:pt>
                <c:pt idx="57">
                  <c:v>1087.3066279999998</c:v>
                </c:pt>
                <c:pt idx="58">
                  <c:v>1087.0253599999999</c:v>
                </c:pt>
                <c:pt idx="59">
                  <c:v>1086.7440919999999</c:v>
                </c:pt>
                <c:pt idx="60">
                  <c:v>1085.9002879999998</c:v>
                </c:pt>
                <c:pt idx="61">
                  <c:v>1086.3221899999999</c:v>
                </c:pt>
                <c:pt idx="62">
                  <c:v>1086.5331409999999</c:v>
                </c:pt>
                <c:pt idx="63">
                  <c:v>1086.6737749999998</c:v>
                </c:pt>
                <c:pt idx="64">
                  <c:v>1086.8144089999998</c:v>
                </c:pt>
                <c:pt idx="65">
                  <c:v>1086.8144089999998</c:v>
                </c:pt>
                <c:pt idx="66">
                  <c:v>1086.462824</c:v>
                </c:pt>
                <c:pt idx="67">
                  <c:v>1086.6034579999998</c:v>
                </c:pt>
                <c:pt idx="68">
                  <c:v>1086.3925069999998</c:v>
                </c:pt>
              </c:numCache>
            </c:numRef>
          </c:yVal>
          <c:smooth val="0"/>
        </c:ser>
        <c:ser>
          <c:idx val="6"/>
          <c:order val="8"/>
          <c:tx>
            <c:strRef>
              <c:f>' Piezo levels (edited)'!$D$20</c:f>
              <c:strCache>
                <c:ptCount val="1"/>
                <c:pt idx="0">
                  <c:v>Piezometer #22793 @ 1077.4 m</c:v>
                </c:pt>
              </c:strCache>
            </c:strRef>
          </c:tx>
          <c:spPr>
            <a:ln w="12700">
              <a:solidFill>
                <a:srgbClr val="FF0000"/>
              </a:solidFill>
              <a:prstDash val="solid"/>
            </a:ln>
          </c:spPr>
          <c:marker>
            <c:symbol val="square"/>
            <c:size val="5"/>
            <c:spPr>
              <a:solidFill>
                <a:srgbClr val="FF0000"/>
              </a:solidFill>
              <a:ln w="9525">
                <a:noFill/>
              </a:ln>
            </c:spPr>
          </c:marker>
          <c:xVal>
            <c:numRef>
              <c:f>' Piezo levels (edited)'!$DZ$17:$HZ$17</c:f>
              <c:numCache>
                <c:formatCode>d\-mmm\-yy</c:formatCode>
                <c:ptCount val="105"/>
                <c:pt idx="0">
                  <c:v>37210</c:v>
                </c:pt>
                <c:pt idx="1">
                  <c:v>37224</c:v>
                </c:pt>
                <c:pt idx="2">
                  <c:v>37271</c:v>
                </c:pt>
                <c:pt idx="3">
                  <c:v>37463</c:v>
                </c:pt>
                <c:pt idx="4">
                  <c:v>37750</c:v>
                </c:pt>
                <c:pt idx="5">
                  <c:v>37812</c:v>
                </c:pt>
                <c:pt idx="6">
                  <c:v>37852</c:v>
                </c:pt>
                <c:pt idx="7">
                  <c:v>37971</c:v>
                </c:pt>
                <c:pt idx="8">
                  <c:v>38138</c:v>
                </c:pt>
                <c:pt idx="9">
                  <c:v>38170</c:v>
                </c:pt>
                <c:pt idx="10">
                  <c:v>38213</c:v>
                </c:pt>
                <c:pt idx="11">
                  <c:v>38238</c:v>
                </c:pt>
                <c:pt idx="12">
                  <c:v>38266</c:v>
                </c:pt>
                <c:pt idx="13">
                  <c:v>38502</c:v>
                </c:pt>
                <c:pt idx="14">
                  <c:v>38586</c:v>
                </c:pt>
                <c:pt idx="15">
                  <c:v>38674</c:v>
                </c:pt>
                <c:pt idx="16">
                  <c:v>39592</c:v>
                </c:pt>
                <c:pt idx="17">
                  <c:v>39701</c:v>
                </c:pt>
                <c:pt idx="18">
                  <c:v>40064</c:v>
                </c:pt>
                <c:pt idx="19">
                  <c:v>40470</c:v>
                </c:pt>
                <c:pt idx="20">
                  <c:v>40815</c:v>
                </c:pt>
                <c:pt idx="21">
                  <c:v>40962</c:v>
                </c:pt>
                <c:pt idx="22">
                  <c:v>40988</c:v>
                </c:pt>
                <c:pt idx="23">
                  <c:v>41016</c:v>
                </c:pt>
                <c:pt idx="24">
                  <c:v>41051</c:v>
                </c:pt>
                <c:pt idx="25">
                  <c:v>41118</c:v>
                </c:pt>
                <c:pt idx="26">
                  <c:v>41151</c:v>
                </c:pt>
                <c:pt idx="27">
                  <c:v>41182</c:v>
                </c:pt>
                <c:pt idx="28">
                  <c:v>41211</c:v>
                </c:pt>
                <c:pt idx="29">
                  <c:v>41233</c:v>
                </c:pt>
                <c:pt idx="30">
                  <c:v>41268</c:v>
                </c:pt>
                <c:pt idx="31">
                  <c:v>41304</c:v>
                </c:pt>
                <c:pt idx="32">
                  <c:v>41365</c:v>
                </c:pt>
                <c:pt idx="33">
                  <c:v>41391</c:v>
                </c:pt>
                <c:pt idx="34">
                  <c:v>41420</c:v>
                </c:pt>
                <c:pt idx="35">
                  <c:v>41446</c:v>
                </c:pt>
                <c:pt idx="36">
                  <c:v>41448</c:v>
                </c:pt>
                <c:pt idx="37">
                  <c:v>41478</c:v>
                </c:pt>
                <c:pt idx="38">
                  <c:v>41511</c:v>
                </c:pt>
                <c:pt idx="39">
                  <c:v>41546</c:v>
                </c:pt>
                <c:pt idx="40">
                  <c:v>41568</c:v>
                </c:pt>
                <c:pt idx="41">
                  <c:v>41603</c:v>
                </c:pt>
                <c:pt idx="42">
                  <c:v>41629</c:v>
                </c:pt>
                <c:pt idx="43">
                  <c:v>41660</c:v>
                </c:pt>
                <c:pt idx="44">
                  <c:v>41687</c:v>
                </c:pt>
                <c:pt idx="45">
                  <c:v>41721</c:v>
                </c:pt>
                <c:pt idx="46">
                  <c:v>41748</c:v>
                </c:pt>
                <c:pt idx="47">
                  <c:v>41778</c:v>
                </c:pt>
                <c:pt idx="48">
                  <c:v>41819</c:v>
                </c:pt>
                <c:pt idx="49">
                  <c:v>41847</c:v>
                </c:pt>
                <c:pt idx="50">
                  <c:v>41882</c:v>
                </c:pt>
                <c:pt idx="51">
                  <c:v>41910</c:v>
                </c:pt>
                <c:pt idx="52">
                  <c:v>41938</c:v>
                </c:pt>
                <c:pt idx="53">
                  <c:v>41980</c:v>
                </c:pt>
                <c:pt idx="54">
                  <c:v>42001</c:v>
                </c:pt>
                <c:pt idx="55">
                  <c:v>42029</c:v>
                </c:pt>
                <c:pt idx="56">
                  <c:v>42057</c:v>
                </c:pt>
                <c:pt idx="57">
                  <c:v>42092</c:v>
                </c:pt>
                <c:pt idx="58">
                  <c:v>42120</c:v>
                </c:pt>
                <c:pt idx="59">
                  <c:v>42148</c:v>
                </c:pt>
                <c:pt idx="60">
                  <c:v>42183</c:v>
                </c:pt>
                <c:pt idx="61">
                  <c:v>42206</c:v>
                </c:pt>
                <c:pt idx="62">
                  <c:v>42246</c:v>
                </c:pt>
                <c:pt idx="63">
                  <c:v>42274</c:v>
                </c:pt>
                <c:pt idx="64">
                  <c:v>42302</c:v>
                </c:pt>
                <c:pt idx="65">
                  <c:v>42337</c:v>
                </c:pt>
                <c:pt idx="66">
                  <c:v>42365</c:v>
                </c:pt>
                <c:pt idx="67">
                  <c:v>42400</c:v>
                </c:pt>
                <c:pt idx="68">
                  <c:v>42428</c:v>
                </c:pt>
              </c:numCache>
            </c:numRef>
          </c:xVal>
          <c:yVal>
            <c:numRef>
              <c:f>' Piezo levels (edited)'!$DZ$20:$HZ$20</c:f>
              <c:numCache>
                <c:formatCode>0.0</c:formatCode>
                <c:ptCount val="105"/>
                <c:pt idx="0">
                  <c:v>1089.2835729999999</c:v>
                </c:pt>
                <c:pt idx="1">
                  <c:v>1089.0023049999998</c:v>
                </c:pt>
                <c:pt idx="2">
                  <c:v>1088.9319879999998</c:v>
                </c:pt>
                <c:pt idx="3">
                  <c:v>1089.0023049999998</c:v>
                </c:pt>
                <c:pt idx="4">
                  <c:v>1088.791354</c:v>
                </c:pt>
                <c:pt idx="5">
                  <c:v>1088.791354</c:v>
                </c:pt>
                <c:pt idx="6">
                  <c:v>1088.9319879999998</c:v>
                </c:pt>
                <c:pt idx="7">
                  <c:v>1089.3538899999999</c:v>
                </c:pt>
                <c:pt idx="8">
                  <c:v>1088.8616709999999</c:v>
                </c:pt>
                <c:pt idx="9">
                  <c:v>1089.0023049999998</c:v>
                </c:pt>
                <c:pt idx="10">
                  <c:v>1089.1429389999998</c:v>
                </c:pt>
                <c:pt idx="11">
                  <c:v>1089.2132559999998</c:v>
                </c:pt>
                <c:pt idx="12">
                  <c:v>1089.4242069999998</c:v>
                </c:pt>
                <c:pt idx="13">
                  <c:v>1088.4397689999998</c:v>
                </c:pt>
                <c:pt idx="14">
                  <c:v>1089.7757919999999</c:v>
                </c:pt>
                <c:pt idx="15">
                  <c:v>1090.0570599999999</c:v>
                </c:pt>
                <c:pt idx="16">
                  <c:v>1087.5256479999998</c:v>
                </c:pt>
                <c:pt idx="17">
                  <c:v>1087.5959649999998</c:v>
                </c:pt>
                <c:pt idx="18">
                  <c:v>1087.1037459999998</c:v>
                </c:pt>
                <c:pt idx="19">
                  <c:v>1086.8224779999998</c:v>
                </c:pt>
                <c:pt idx="20">
                  <c:v>1088.5100859999998</c:v>
                </c:pt>
                <c:pt idx="21">
                  <c:v>1088.4397689999998</c:v>
                </c:pt>
                <c:pt idx="22">
                  <c:v>1088.088184</c:v>
                </c:pt>
                <c:pt idx="23">
                  <c:v>1088.791354</c:v>
                </c:pt>
                <c:pt idx="24">
                  <c:v>1088.3694519999999</c:v>
                </c:pt>
                <c:pt idx="25">
                  <c:v>1089.2835729999999</c:v>
                </c:pt>
                <c:pt idx="26">
                  <c:v>1089.5648409999999</c:v>
                </c:pt>
                <c:pt idx="27">
                  <c:v>1089.8461089999998</c:v>
                </c:pt>
                <c:pt idx="28">
                  <c:v>1089.0023049999998</c:v>
                </c:pt>
                <c:pt idx="29">
                  <c:v>1089.9164259999998</c:v>
                </c:pt>
                <c:pt idx="30">
                  <c:v>1089.8461089999998</c:v>
                </c:pt>
                <c:pt idx="31">
                  <c:v>1088.2991349999998</c:v>
                </c:pt>
                <c:pt idx="32">
                  <c:v>1088.3694519999999</c:v>
                </c:pt>
                <c:pt idx="33">
                  <c:v>1086.8224779999998</c:v>
                </c:pt>
                <c:pt idx="34">
                  <c:v>1087.7365989999998</c:v>
                </c:pt>
                <c:pt idx="35">
                  <c:v>#N/A</c:v>
                </c:pt>
                <c:pt idx="36">
                  <c:v>#N/A</c:v>
                </c:pt>
                <c:pt idx="37">
                  <c:v>#N/A</c:v>
                </c:pt>
                <c:pt idx="38">
                  <c:v>#N/A</c:v>
                </c:pt>
                <c:pt idx="39">
                  <c:v>1088.7210369999998</c:v>
                </c:pt>
                <c:pt idx="40">
                  <c:v>1088.6507199999999</c:v>
                </c:pt>
                <c:pt idx="41">
                  <c:v>1088.8616709999999</c:v>
                </c:pt>
                <c:pt idx="42">
                  <c:v>1089.1429389999998</c:v>
                </c:pt>
                <c:pt idx="43">
                  <c:v>#N/A</c:v>
                </c:pt>
                <c:pt idx="44">
                  <c:v>1088.3694519999999</c:v>
                </c:pt>
                <c:pt idx="45">
                  <c:v>1087.8069159999998</c:v>
                </c:pt>
                <c:pt idx="46">
                  <c:v>1087.5256479999998</c:v>
                </c:pt>
                <c:pt idx="47">
                  <c:v>1087.385014</c:v>
                </c:pt>
                <c:pt idx="48">
                  <c:v>1087.5256479999998</c:v>
                </c:pt>
                <c:pt idx="49">
                  <c:v>1088.5100859999998</c:v>
                </c:pt>
                <c:pt idx="50">
                  <c:v>1087.8772329999999</c:v>
                </c:pt>
                <c:pt idx="51">
                  <c:v>1088.0178669999998</c:v>
                </c:pt>
                <c:pt idx="52">
                  <c:v>1088.088184</c:v>
                </c:pt>
                <c:pt idx="53">
                  <c:v>1088.088184</c:v>
                </c:pt>
                <c:pt idx="54">
                  <c:v>1087.8772329999999</c:v>
                </c:pt>
                <c:pt idx="55">
                  <c:v>1087.5959649999998</c:v>
                </c:pt>
                <c:pt idx="56">
                  <c:v>1087.2443799999999</c:v>
                </c:pt>
                <c:pt idx="57">
                  <c:v>1086.9631119999999</c:v>
                </c:pt>
                <c:pt idx="58">
                  <c:v>1086.6115269999998</c:v>
                </c:pt>
                <c:pt idx="59">
                  <c:v>1086.4005759999998</c:v>
                </c:pt>
                <c:pt idx="60">
                  <c:v>1086.4708929999999</c:v>
                </c:pt>
                <c:pt idx="61">
                  <c:v>1086.4005759999998</c:v>
                </c:pt>
                <c:pt idx="62">
                  <c:v>1086.6115269999998</c:v>
                </c:pt>
                <c:pt idx="63">
                  <c:v>1086.8224779999998</c:v>
                </c:pt>
                <c:pt idx="64">
                  <c:v>1086.9631119999999</c:v>
                </c:pt>
                <c:pt idx="65">
                  <c:v>1086.9631119999999</c:v>
                </c:pt>
                <c:pt idx="66">
                  <c:v>1086.9631119999999</c:v>
                </c:pt>
                <c:pt idx="67">
                  <c:v>1086.7521609999999</c:v>
                </c:pt>
                <c:pt idx="68">
                  <c:v>1086.6115269999998</c:v>
                </c:pt>
              </c:numCache>
            </c:numRef>
          </c:yVal>
          <c:smooth val="0"/>
        </c:ser>
        <c:ser>
          <c:idx val="9"/>
          <c:order val="9"/>
          <c:tx>
            <c:strRef>
              <c:f>' Piezo levels (edited)'!$D$18</c:f>
              <c:strCache>
                <c:ptCount val="1"/>
                <c:pt idx="0">
                  <c:v>Piezometer #19172 @ 1083.4 m</c:v>
                </c:pt>
              </c:strCache>
            </c:strRef>
          </c:tx>
          <c:spPr>
            <a:ln w="15875">
              <a:solidFill>
                <a:srgbClr val="002060"/>
              </a:solidFill>
            </a:ln>
          </c:spPr>
          <c:marker>
            <c:symbol val="square"/>
            <c:size val="5"/>
            <c:spPr>
              <a:solidFill>
                <a:srgbClr val="00009A"/>
              </a:solidFill>
              <a:ln>
                <a:noFill/>
              </a:ln>
            </c:spPr>
          </c:marker>
          <c:xVal>
            <c:numRef>
              <c:f>' Piezo levels (edited)'!$EP$17:$HZ$17</c:f>
              <c:numCache>
                <c:formatCode>d\-mmm\-yy</c:formatCode>
                <c:ptCount val="89"/>
                <c:pt idx="0">
                  <c:v>39592</c:v>
                </c:pt>
                <c:pt idx="1">
                  <c:v>39701</c:v>
                </c:pt>
                <c:pt idx="2">
                  <c:v>40064</c:v>
                </c:pt>
                <c:pt idx="3">
                  <c:v>40470</c:v>
                </c:pt>
                <c:pt idx="4">
                  <c:v>40815</c:v>
                </c:pt>
                <c:pt idx="5">
                  <c:v>40962</c:v>
                </c:pt>
                <c:pt idx="6">
                  <c:v>40988</c:v>
                </c:pt>
                <c:pt idx="7">
                  <c:v>41016</c:v>
                </c:pt>
                <c:pt idx="8">
                  <c:v>41051</c:v>
                </c:pt>
                <c:pt idx="9">
                  <c:v>41118</c:v>
                </c:pt>
                <c:pt idx="10">
                  <c:v>41151</c:v>
                </c:pt>
                <c:pt idx="11">
                  <c:v>41182</c:v>
                </c:pt>
                <c:pt idx="12">
                  <c:v>41211</c:v>
                </c:pt>
                <c:pt idx="13">
                  <c:v>41233</c:v>
                </c:pt>
                <c:pt idx="14">
                  <c:v>41268</c:v>
                </c:pt>
                <c:pt idx="15">
                  <c:v>41304</c:v>
                </c:pt>
                <c:pt idx="16">
                  <c:v>41365</c:v>
                </c:pt>
                <c:pt idx="17">
                  <c:v>41391</c:v>
                </c:pt>
                <c:pt idx="18">
                  <c:v>41420</c:v>
                </c:pt>
                <c:pt idx="19">
                  <c:v>41446</c:v>
                </c:pt>
                <c:pt idx="20">
                  <c:v>41448</c:v>
                </c:pt>
                <c:pt idx="21">
                  <c:v>41478</c:v>
                </c:pt>
                <c:pt idx="22">
                  <c:v>41511</c:v>
                </c:pt>
                <c:pt idx="23">
                  <c:v>41546</c:v>
                </c:pt>
                <c:pt idx="24">
                  <c:v>41568</c:v>
                </c:pt>
                <c:pt idx="25">
                  <c:v>41603</c:v>
                </c:pt>
                <c:pt idx="26">
                  <c:v>41629</c:v>
                </c:pt>
                <c:pt idx="27">
                  <c:v>41660</c:v>
                </c:pt>
                <c:pt idx="28">
                  <c:v>41687</c:v>
                </c:pt>
                <c:pt idx="29">
                  <c:v>41721</c:v>
                </c:pt>
                <c:pt idx="30">
                  <c:v>41748</c:v>
                </c:pt>
                <c:pt idx="31">
                  <c:v>41778</c:v>
                </c:pt>
                <c:pt idx="32">
                  <c:v>41819</c:v>
                </c:pt>
                <c:pt idx="33">
                  <c:v>41847</c:v>
                </c:pt>
                <c:pt idx="34">
                  <c:v>41882</c:v>
                </c:pt>
                <c:pt idx="35">
                  <c:v>41910</c:v>
                </c:pt>
                <c:pt idx="36">
                  <c:v>41938</c:v>
                </c:pt>
                <c:pt idx="37">
                  <c:v>41980</c:v>
                </c:pt>
                <c:pt idx="38">
                  <c:v>42001</c:v>
                </c:pt>
                <c:pt idx="39">
                  <c:v>42029</c:v>
                </c:pt>
                <c:pt idx="40">
                  <c:v>42057</c:v>
                </c:pt>
                <c:pt idx="41">
                  <c:v>42092</c:v>
                </c:pt>
                <c:pt idx="42">
                  <c:v>42120</c:v>
                </c:pt>
                <c:pt idx="43">
                  <c:v>42148</c:v>
                </c:pt>
                <c:pt idx="44">
                  <c:v>42183</c:v>
                </c:pt>
                <c:pt idx="45">
                  <c:v>42206</c:v>
                </c:pt>
                <c:pt idx="46">
                  <c:v>42246</c:v>
                </c:pt>
                <c:pt idx="47">
                  <c:v>42274</c:v>
                </c:pt>
                <c:pt idx="48">
                  <c:v>42302</c:v>
                </c:pt>
                <c:pt idx="49">
                  <c:v>42337</c:v>
                </c:pt>
                <c:pt idx="50">
                  <c:v>42365</c:v>
                </c:pt>
                <c:pt idx="51">
                  <c:v>42400</c:v>
                </c:pt>
                <c:pt idx="52">
                  <c:v>42428</c:v>
                </c:pt>
              </c:numCache>
            </c:numRef>
          </c:xVal>
          <c:yVal>
            <c:numRef>
              <c:f>' Piezo levels (edited)'!$EP$18:$HZ$18</c:f>
              <c:numCache>
                <c:formatCode>0.0</c:formatCode>
                <c:ptCount val="89"/>
                <c:pt idx="0">
                  <c:v>#N/A</c:v>
                </c:pt>
                <c:pt idx="1">
                  <c:v>#N/A</c:v>
                </c:pt>
                <c:pt idx="2">
                  <c:v>#N/A</c:v>
                </c:pt>
                <c:pt idx="3">
                  <c:v>#N/A</c:v>
                </c:pt>
                <c:pt idx="4">
                  <c:v>1085.1579249999998</c:v>
                </c:pt>
                <c:pt idx="5">
                  <c:v>1084.6657059999998</c:v>
                </c:pt>
                <c:pt idx="6">
                  <c:v>#N/A</c:v>
                </c:pt>
                <c:pt idx="7">
                  <c:v>1086.8455329999999</c:v>
                </c:pt>
                <c:pt idx="8">
                  <c:v>1086.5642649999998</c:v>
                </c:pt>
                <c:pt idx="9">
                  <c:v>1087.4783859999998</c:v>
                </c:pt>
                <c:pt idx="10">
                  <c:v>1087.8299709999999</c:v>
                </c:pt>
                <c:pt idx="11">
                  <c:v>1083.6109509999999</c:v>
                </c:pt>
                <c:pt idx="12">
                  <c:v>1083.6812679999998</c:v>
                </c:pt>
                <c:pt idx="13">
                  <c:v>1083.540634</c:v>
                </c:pt>
                <c:pt idx="14">
                  <c:v>1083.540634</c:v>
                </c:pt>
                <c:pt idx="15">
                  <c:v>1083.6109509999999</c:v>
                </c:pt>
                <c:pt idx="16">
                  <c:v>1083.751585</c:v>
                </c:pt>
                <c:pt idx="17">
                  <c:v>#N/A</c:v>
                </c:pt>
                <c:pt idx="18">
                  <c:v>#N/A</c:v>
                </c:pt>
                <c:pt idx="19">
                  <c:v>#N/A</c:v>
                </c:pt>
                <c:pt idx="20">
                  <c:v>#N/A</c:v>
                </c:pt>
                <c:pt idx="21">
                  <c:v>1083.8219019999999</c:v>
                </c:pt>
                <c:pt idx="22">
                  <c:v>1083.9625359999998</c:v>
                </c:pt>
                <c:pt idx="23">
                  <c:v>1083.751585</c:v>
                </c:pt>
                <c:pt idx="24">
                  <c:v>1085.8610949999998</c:v>
                </c:pt>
                <c:pt idx="25">
                  <c:v>1084.1734869999998</c:v>
                </c:pt>
                <c:pt idx="26">
                  <c:v>1083.8922189999998</c:v>
                </c:pt>
                <c:pt idx="27">
                  <c:v>1083.8219019999999</c:v>
                </c:pt>
                <c:pt idx="28">
                  <c:v>1084.8766569999998</c:v>
                </c:pt>
                <c:pt idx="29">
                  <c:v>1084.7360229999999</c:v>
                </c:pt>
                <c:pt idx="30">
                  <c:v>1085.0172909999999</c:v>
                </c:pt>
                <c:pt idx="31">
                  <c:v>1085.0876079999998</c:v>
                </c:pt>
                <c:pt idx="32">
                  <c:v>1084.8766569999998</c:v>
                </c:pt>
                <c:pt idx="33">
                  <c:v>1084.946974</c:v>
                </c:pt>
                <c:pt idx="34">
                  <c:v>1085.3688759999998</c:v>
                </c:pt>
                <c:pt idx="35">
                  <c:v>1085.2282419999999</c:v>
                </c:pt>
                <c:pt idx="36">
                  <c:v>1085.2282419999999</c:v>
                </c:pt>
                <c:pt idx="37">
                  <c:v>1085.2282419999999</c:v>
                </c:pt>
                <c:pt idx="38">
                  <c:v>1085.1579249999998</c:v>
                </c:pt>
                <c:pt idx="39">
                  <c:v>1085.0876079999998</c:v>
                </c:pt>
                <c:pt idx="40">
                  <c:v>1084.946974</c:v>
                </c:pt>
                <c:pt idx="41">
                  <c:v>1085.2985589999998</c:v>
                </c:pt>
                <c:pt idx="42">
                  <c:v>1084.946974</c:v>
                </c:pt>
                <c:pt idx="43">
                  <c:v>1085.0172909999999</c:v>
                </c:pt>
                <c:pt idx="44">
                  <c:v>1084.946974</c:v>
                </c:pt>
                <c:pt idx="45">
                  <c:v>1084.8766569999998</c:v>
                </c:pt>
                <c:pt idx="46">
                  <c:v>1085.0876079999998</c:v>
                </c:pt>
                <c:pt idx="47">
                  <c:v>1085.0876079999998</c:v>
                </c:pt>
                <c:pt idx="48">
                  <c:v>1084.8063399999999</c:v>
                </c:pt>
                <c:pt idx="49">
                  <c:v>1084.8063399999999</c:v>
                </c:pt>
                <c:pt idx="50">
                  <c:v>1084.7360229999999</c:v>
                </c:pt>
                <c:pt idx="51">
                  <c:v>1083.8922189999998</c:v>
                </c:pt>
                <c:pt idx="52">
                  <c:v>1084.8063399999999</c:v>
                </c:pt>
              </c:numCache>
            </c:numRef>
          </c:yVal>
          <c:smooth val="0"/>
        </c:ser>
        <c:ser>
          <c:idx val="10"/>
          <c:order val="10"/>
          <c:tx>
            <c:strRef>
              <c:f>' Piezo levels (edited)'!$D$19</c:f>
              <c:strCache>
                <c:ptCount val="1"/>
                <c:pt idx="0">
                  <c:v>Piezometer #22592 @ 1081.4 m</c:v>
                </c:pt>
              </c:strCache>
            </c:strRef>
          </c:tx>
          <c:spPr>
            <a:ln w="15875">
              <a:solidFill>
                <a:srgbClr val="008000"/>
              </a:solidFill>
            </a:ln>
          </c:spPr>
          <c:marker>
            <c:symbol val="square"/>
            <c:size val="5"/>
            <c:spPr>
              <a:solidFill>
                <a:srgbClr val="008000"/>
              </a:solidFill>
              <a:ln>
                <a:noFill/>
              </a:ln>
            </c:spPr>
          </c:marker>
          <c:xVal>
            <c:numRef>
              <c:f>' Piezo levels (edited)'!$EP$17:$HZ$17</c:f>
              <c:numCache>
                <c:formatCode>d\-mmm\-yy</c:formatCode>
                <c:ptCount val="89"/>
                <c:pt idx="0">
                  <c:v>39592</c:v>
                </c:pt>
                <c:pt idx="1">
                  <c:v>39701</c:v>
                </c:pt>
                <c:pt idx="2">
                  <c:v>40064</c:v>
                </c:pt>
                <c:pt idx="3">
                  <c:v>40470</c:v>
                </c:pt>
                <c:pt idx="4">
                  <c:v>40815</c:v>
                </c:pt>
                <c:pt idx="5">
                  <c:v>40962</c:v>
                </c:pt>
                <c:pt idx="6">
                  <c:v>40988</c:v>
                </c:pt>
                <c:pt idx="7">
                  <c:v>41016</c:v>
                </c:pt>
                <c:pt idx="8">
                  <c:v>41051</c:v>
                </c:pt>
                <c:pt idx="9">
                  <c:v>41118</c:v>
                </c:pt>
                <c:pt idx="10">
                  <c:v>41151</c:v>
                </c:pt>
                <c:pt idx="11">
                  <c:v>41182</c:v>
                </c:pt>
                <c:pt idx="12">
                  <c:v>41211</c:v>
                </c:pt>
                <c:pt idx="13">
                  <c:v>41233</c:v>
                </c:pt>
                <c:pt idx="14">
                  <c:v>41268</c:v>
                </c:pt>
                <c:pt idx="15">
                  <c:v>41304</c:v>
                </c:pt>
                <c:pt idx="16">
                  <c:v>41365</c:v>
                </c:pt>
                <c:pt idx="17">
                  <c:v>41391</c:v>
                </c:pt>
                <c:pt idx="18">
                  <c:v>41420</c:v>
                </c:pt>
                <c:pt idx="19">
                  <c:v>41446</c:v>
                </c:pt>
                <c:pt idx="20">
                  <c:v>41448</c:v>
                </c:pt>
                <c:pt idx="21">
                  <c:v>41478</c:v>
                </c:pt>
                <c:pt idx="22">
                  <c:v>41511</c:v>
                </c:pt>
                <c:pt idx="23">
                  <c:v>41546</c:v>
                </c:pt>
                <c:pt idx="24">
                  <c:v>41568</c:v>
                </c:pt>
                <c:pt idx="25">
                  <c:v>41603</c:v>
                </c:pt>
                <c:pt idx="26">
                  <c:v>41629</c:v>
                </c:pt>
                <c:pt idx="27">
                  <c:v>41660</c:v>
                </c:pt>
                <c:pt idx="28">
                  <c:v>41687</c:v>
                </c:pt>
                <c:pt idx="29">
                  <c:v>41721</c:v>
                </c:pt>
                <c:pt idx="30">
                  <c:v>41748</c:v>
                </c:pt>
                <c:pt idx="31">
                  <c:v>41778</c:v>
                </c:pt>
                <c:pt idx="32">
                  <c:v>41819</c:v>
                </c:pt>
                <c:pt idx="33">
                  <c:v>41847</c:v>
                </c:pt>
                <c:pt idx="34">
                  <c:v>41882</c:v>
                </c:pt>
                <c:pt idx="35">
                  <c:v>41910</c:v>
                </c:pt>
                <c:pt idx="36">
                  <c:v>41938</c:v>
                </c:pt>
                <c:pt idx="37">
                  <c:v>41980</c:v>
                </c:pt>
                <c:pt idx="38">
                  <c:v>42001</c:v>
                </c:pt>
                <c:pt idx="39">
                  <c:v>42029</c:v>
                </c:pt>
                <c:pt idx="40">
                  <c:v>42057</c:v>
                </c:pt>
                <c:pt idx="41">
                  <c:v>42092</c:v>
                </c:pt>
                <c:pt idx="42">
                  <c:v>42120</c:v>
                </c:pt>
                <c:pt idx="43">
                  <c:v>42148</c:v>
                </c:pt>
                <c:pt idx="44">
                  <c:v>42183</c:v>
                </c:pt>
                <c:pt idx="45">
                  <c:v>42206</c:v>
                </c:pt>
                <c:pt idx="46">
                  <c:v>42246</c:v>
                </c:pt>
                <c:pt idx="47">
                  <c:v>42274</c:v>
                </c:pt>
                <c:pt idx="48">
                  <c:v>42302</c:v>
                </c:pt>
                <c:pt idx="49">
                  <c:v>42337</c:v>
                </c:pt>
                <c:pt idx="50">
                  <c:v>42365</c:v>
                </c:pt>
                <c:pt idx="51">
                  <c:v>42400</c:v>
                </c:pt>
                <c:pt idx="52">
                  <c:v>42428</c:v>
                </c:pt>
              </c:numCache>
            </c:numRef>
          </c:xVal>
          <c:yVal>
            <c:numRef>
              <c:f>' Piezo levels (edited)'!$EP$19:$HZ$19</c:f>
              <c:numCache>
                <c:formatCode>0.0</c:formatCode>
                <c:ptCount val="89"/>
                <c:pt idx="0">
                  <c:v>1084.7752159999998</c:v>
                </c:pt>
                <c:pt idx="2">
                  <c:v>1085.759654</c:v>
                </c:pt>
                <c:pt idx="3">
                  <c:v>1086.9550429999999</c:v>
                </c:pt>
                <c:pt idx="4">
                  <c:v>1089.2051869999998</c:v>
                </c:pt>
                <c:pt idx="5">
                  <c:v>1089.6974059999998</c:v>
                </c:pt>
                <c:pt idx="6">
                  <c:v>1088.9239189999998</c:v>
                </c:pt>
                <c:pt idx="7">
                  <c:v>1089.0645529999999</c:v>
                </c:pt>
                <c:pt idx="8">
                  <c:v>1088.7129679999998</c:v>
                </c:pt>
                <c:pt idx="9">
                  <c:v>1089.6974059999998</c:v>
                </c:pt>
                <c:pt idx="10">
                  <c:v>1089.9083569999998</c:v>
                </c:pt>
                <c:pt idx="11">
                  <c:v>1090.1193079999998</c:v>
                </c:pt>
                <c:pt idx="12">
                  <c:v>1089.9083569999998</c:v>
                </c:pt>
                <c:pt idx="13">
                  <c:v>1090.0489909999999</c:v>
                </c:pt>
                <c:pt idx="14">
                  <c:v>1090.1896249999998</c:v>
                </c:pt>
                <c:pt idx="15">
                  <c:v>1089.7677229999999</c:v>
                </c:pt>
                <c:pt idx="16">
                  <c:v>1089.1348699999999</c:v>
                </c:pt>
                <c:pt idx="17">
                  <c:v>1087.7988469999998</c:v>
                </c:pt>
                <c:pt idx="18">
                  <c:v>1088.6426509999999</c:v>
                </c:pt>
                <c:pt idx="19">
                  <c:v>1088.6426509999999</c:v>
                </c:pt>
                <c:pt idx="20">
                  <c:v>1088.6426509999999</c:v>
                </c:pt>
                <c:pt idx="21">
                  <c:v>1088.9942359999998</c:v>
                </c:pt>
                <c:pt idx="22">
                  <c:v>1089.4161379999998</c:v>
                </c:pt>
                <c:pt idx="23">
                  <c:v>1089.4161379999998</c:v>
                </c:pt>
                <c:pt idx="24">
                  <c:v>1089.3458209999999</c:v>
                </c:pt>
                <c:pt idx="25">
                  <c:v>1088.6426509999999</c:v>
                </c:pt>
                <c:pt idx="26">
                  <c:v>1088.9239189999998</c:v>
                </c:pt>
                <c:pt idx="27">
                  <c:v>1088.6426509999999</c:v>
                </c:pt>
                <c:pt idx="28">
                  <c:v>1088.4316999999999</c:v>
                </c:pt>
                <c:pt idx="29">
                  <c:v>1088.1504319999999</c:v>
                </c:pt>
                <c:pt idx="30">
                  <c:v>1087.7988469999998</c:v>
                </c:pt>
                <c:pt idx="31">
                  <c:v>1087.5175789999998</c:v>
                </c:pt>
                <c:pt idx="32">
                  <c:v>1087.7988469999998</c:v>
                </c:pt>
                <c:pt idx="33">
                  <c:v>1088.1504319999999</c:v>
                </c:pt>
                <c:pt idx="34">
                  <c:v>1088.2910659999998</c:v>
                </c:pt>
                <c:pt idx="35">
                  <c:v>1088.2910659999998</c:v>
                </c:pt>
                <c:pt idx="36">
                  <c:v>1088.3613829999999</c:v>
                </c:pt>
                <c:pt idx="37">
                  <c:v>1088.4316999999999</c:v>
                </c:pt>
                <c:pt idx="38">
                  <c:v>1088.2207489999998</c:v>
                </c:pt>
                <c:pt idx="39">
                  <c:v>1087.9394809999999</c:v>
                </c:pt>
                <c:pt idx="40">
                  <c:v>1087.7285299999999</c:v>
                </c:pt>
                <c:pt idx="41">
                  <c:v>1087.3066279999998</c:v>
                </c:pt>
                <c:pt idx="42">
                  <c:v>1087.0253599999999</c:v>
                </c:pt>
                <c:pt idx="43">
                  <c:v>1086.7440919999999</c:v>
                </c:pt>
                <c:pt idx="44">
                  <c:v>1085.9002879999998</c:v>
                </c:pt>
                <c:pt idx="45">
                  <c:v>1086.3221899999999</c:v>
                </c:pt>
                <c:pt idx="46">
                  <c:v>1086.5331409999999</c:v>
                </c:pt>
                <c:pt idx="47">
                  <c:v>1086.6737749999998</c:v>
                </c:pt>
                <c:pt idx="48">
                  <c:v>1086.8144089999998</c:v>
                </c:pt>
                <c:pt idx="49">
                  <c:v>1086.8144089999998</c:v>
                </c:pt>
                <c:pt idx="50">
                  <c:v>1086.462824</c:v>
                </c:pt>
                <c:pt idx="51">
                  <c:v>1086.6034579999998</c:v>
                </c:pt>
                <c:pt idx="52">
                  <c:v>1086.3925069999998</c:v>
                </c:pt>
              </c:numCache>
            </c:numRef>
          </c:yVal>
          <c:smooth val="0"/>
        </c:ser>
        <c:ser>
          <c:idx val="11"/>
          <c:order val="11"/>
          <c:tx>
            <c:strRef>
              <c:f>' Piezo levels (edited)'!$D$20</c:f>
              <c:strCache>
                <c:ptCount val="1"/>
                <c:pt idx="0">
                  <c:v>Piezometer #22793 @ 1077.4 m</c:v>
                </c:pt>
              </c:strCache>
            </c:strRef>
          </c:tx>
          <c:spPr>
            <a:ln w="15875">
              <a:solidFill>
                <a:srgbClr val="FF0000"/>
              </a:solidFill>
            </a:ln>
          </c:spPr>
          <c:marker>
            <c:symbol val="square"/>
            <c:size val="5"/>
            <c:spPr>
              <a:solidFill>
                <a:srgbClr val="FF0000"/>
              </a:solidFill>
              <a:ln>
                <a:noFill/>
              </a:ln>
            </c:spPr>
          </c:marker>
          <c:xVal>
            <c:numRef>
              <c:f>' Piezo levels (edited)'!$EP$17:$HZ$17</c:f>
              <c:numCache>
                <c:formatCode>d\-mmm\-yy</c:formatCode>
                <c:ptCount val="89"/>
                <c:pt idx="0">
                  <c:v>39592</c:v>
                </c:pt>
                <c:pt idx="1">
                  <c:v>39701</c:v>
                </c:pt>
                <c:pt idx="2">
                  <c:v>40064</c:v>
                </c:pt>
                <c:pt idx="3">
                  <c:v>40470</c:v>
                </c:pt>
                <c:pt idx="4">
                  <c:v>40815</c:v>
                </c:pt>
                <c:pt idx="5">
                  <c:v>40962</c:v>
                </c:pt>
                <c:pt idx="6">
                  <c:v>40988</c:v>
                </c:pt>
                <c:pt idx="7">
                  <c:v>41016</c:v>
                </c:pt>
                <c:pt idx="8">
                  <c:v>41051</c:v>
                </c:pt>
                <c:pt idx="9">
                  <c:v>41118</c:v>
                </c:pt>
                <c:pt idx="10">
                  <c:v>41151</c:v>
                </c:pt>
                <c:pt idx="11">
                  <c:v>41182</c:v>
                </c:pt>
                <c:pt idx="12">
                  <c:v>41211</c:v>
                </c:pt>
                <c:pt idx="13">
                  <c:v>41233</c:v>
                </c:pt>
                <c:pt idx="14">
                  <c:v>41268</c:v>
                </c:pt>
                <c:pt idx="15">
                  <c:v>41304</c:v>
                </c:pt>
                <c:pt idx="16">
                  <c:v>41365</c:v>
                </c:pt>
                <c:pt idx="17">
                  <c:v>41391</c:v>
                </c:pt>
                <c:pt idx="18">
                  <c:v>41420</c:v>
                </c:pt>
                <c:pt idx="19">
                  <c:v>41446</c:v>
                </c:pt>
                <c:pt idx="20">
                  <c:v>41448</c:v>
                </c:pt>
                <c:pt idx="21">
                  <c:v>41478</c:v>
                </c:pt>
                <c:pt idx="22">
                  <c:v>41511</c:v>
                </c:pt>
                <c:pt idx="23">
                  <c:v>41546</c:v>
                </c:pt>
                <c:pt idx="24">
                  <c:v>41568</c:v>
                </c:pt>
                <c:pt idx="25">
                  <c:v>41603</c:v>
                </c:pt>
                <c:pt idx="26">
                  <c:v>41629</c:v>
                </c:pt>
                <c:pt idx="27">
                  <c:v>41660</c:v>
                </c:pt>
                <c:pt idx="28">
                  <c:v>41687</c:v>
                </c:pt>
                <c:pt idx="29">
                  <c:v>41721</c:v>
                </c:pt>
                <c:pt idx="30">
                  <c:v>41748</c:v>
                </c:pt>
                <c:pt idx="31">
                  <c:v>41778</c:v>
                </c:pt>
                <c:pt idx="32">
                  <c:v>41819</c:v>
                </c:pt>
                <c:pt idx="33">
                  <c:v>41847</c:v>
                </c:pt>
                <c:pt idx="34">
                  <c:v>41882</c:v>
                </c:pt>
                <c:pt idx="35">
                  <c:v>41910</c:v>
                </c:pt>
                <c:pt idx="36">
                  <c:v>41938</c:v>
                </c:pt>
                <c:pt idx="37">
                  <c:v>41980</c:v>
                </c:pt>
                <c:pt idx="38">
                  <c:v>42001</c:v>
                </c:pt>
                <c:pt idx="39">
                  <c:v>42029</c:v>
                </c:pt>
                <c:pt idx="40">
                  <c:v>42057</c:v>
                </c:pt>
                <c:pt idx="41">
                  <c:v>42092</c:v>
                </c:pt>
                <c:pt idx="42">
                  <c:v>42120</c:v>
                </c:pt>
                <c:pt idx="43">
                  <c:v>42148</c:v>
                </c:pt>
                <c:pt idx="44">
                  <c:v>42183</c:v>
                </c:pt>
                <c:pt idx="45">
                  <c:v>42206</c:v>
                </c:pt>
                <c:pt idx="46">
                  <c:v>42246</c:v>
                </c:pt>
                <c:pt idx="47">
                  <c:v>42274</c:v>
                </c:pt>
                <c:pt idx="48">
                  <c:v>42302</c:v>
                </c:pt>
                <c:pt idx="49">
                  <c:v>42337</c:v>
                </c:pt>
                <c:pt idx="50">
                  <c:v>42365</c:v>
                </c:pt>
                <c:pt idx="51">
                  <c:v>42400</c:v>
                </c:pt>
                <c:pt idx="52">
                  <c:v>42428</c:v>
                </c:pt>
              </c:numCache>
            </c:numRef>
          </c:xVal>
          <c:yVal>
            <c:numRef>
              <c:f>' Piezo levels (edited)'!$EP$20:$HZ$20</c:f>
              <c:numCache>
                <c:formatCode>0.0</c:formatCode>
                <c:ptCount val="89"/>
                <c:pt idx="0">
                  <c:v>1087.5256479999998</c:v>
                </c:pt>
                <c:pt idx="1">
                  <c:v>1087.5959649999998</c:v>
                </c:pt>
                <c:pt idx="2">
                  <c:v>1087.1037459999998</c:v>
                </c:pt>
                <c:pt idx="3">
                  <c:v>1086.8224779999998</c:v>
                </c:pt>
                <c:pt idx="4">
                  <c:v>1088.5100859999998</c:v>
                </c:pt>
                <c:pt idx="5">
                  <c:v>1088.4397689999998</c:v>
                </c:pt>
                <c:pt idx="6">
                  <c:v>1088.088184</c:v>
                </c:pt>
                <c:pt idx="7">
                  <c:v>1088.791354</c:v>
                </c:pt>
                <c:pt idx="8">
                  <c:v>1088.3694519999999</c:v>
                </c:pt>
                <c:pt idx="9">
                  <c:v>1089.2835729999999</c:v>
                </c:pt>
                <c:pt idx="10">
                  <c:v>1089.5648409999999</c:v>
                </c:pt>
                <c:pt idx="11">
                  <c:v>1089.8461089999998</c:v>
                </c:pt>
                <c:pt idx="12">
                  <c:v>1089.0023049999998</c:v>
                </c:pt>
                <c:pt idx="13">
                  <c:v>1089.9164259999998</c:v>
                </c:pt>
                <c:pt idx="14">
                  <c:v>1089.8461089999998</c:v>
                </c:pt>
                <c:pt idx="15">
                  <c:v>1088.2991349999998</c:v>
                </c:pt>
                <c:pt idx="16">
                  <c:v>1088.3694519999999</c:v>
                </c:pt>
                <c:pt idx="17">
                  <c:v>1086.8224779999998</c:v>
                </c:pt>
                <c:pt idx="18">
                  <c:v>1087.7365989999998</c:v>
                </c:pt>
                <c:pt idx="19">
                  <c:v>#N/A</c:v>
                </c:pt>
                <c:pt idx="20">
                  <c:v>#N/A</c:v>
                </c:pt>
                <c:pt idx="21">
                  <c:v>#N/A</c:v>
                </c:pt>
                <c:pt idx="22">
                  <c:v>#N/A</c:v>
                </c:pt>
                <c:pt idx="23">
                  <c:v>1088.7210369999998</c:v>
                </c:pt>
                <c:pt idx="24">
                  <c:v>1088.6507199999999</c:v>
                </c:pt>
                <c:pt idx="25">
                  <c:v>1088.8616709999999</c:v>
                </c:pt>
                <c:pt idx="26">
                  <c:v>1089.1429389999998</c:v>
                </c:pt>
                <c:pt idx="27">
                  <c:v>#N/A</c:v>
                </c:pt>
                <c:pt idx="28">
                  <c:v>1088.3694519999999</c:v>
                </c:pt>
                <c:pt idx="29">
                  <c:v>1087.8069159999998</c:v>
                </c:pt>
                <c:pt idx="30">
                  <c:v>1087.5256479999998</c:v>
                </c:pt>
                <c:pt idx="31">
                  <c:v>1087.385014</c:v>
                </c:pt>
                <c:pt idx="32">
                  <c:v>1087.5256479999998</c:v>
                </c:pt>
                <c:pt idx="33">
                  <c:v>1088.5100859999998</c:v>
                </c:pt>
                <c:pt idx="34">
                  <c:v>1087.8772329999999</c:v>
                </c:pt>
                <c:pt idx="35">
                  <c:v>1088.0178669999998</c:v>
                </c:pt>
                <c:pt idx="36">
                  <c:v>1088.088184</c:v>
                </c:pt>
                <c:pt idx="37">
                  <c:v>1088.088184</c:v>
                </c:pt>
                <c:pt idx="38">
                  <c:v>1087.8772329999999</c:v>
                </c:pt>
                <c:pt idx="39">
                  <c:v>1087.5959649999998</c:v>
                </c:pt>
                <c:pt idx="40">
                  <c:v>1087.2443799999999</c:v>
                </c:pt>
                <c:pt idx="41">
                  <c:v>1086.9631119999999</c:v>
                </c:pt>
                <c:pt idx="42">
                  <c:v>1086.6115269999998</c:v>
                </c:pt>
                <c:pt idx="43">
                  <c:v>1086.4005759999998</c:v>
                </c:pt>
                <c:pt idx="44">
                  <c:v>1086.4708929999999</c:v>
                </c:pt>
                <c:pt idx="45">
                  <c:v>1086.4005759999998</c:v>
                </c:pt>
                <c:pt idx="46">
                  <c:v>1086.6115269999998</c:v>
                </c:pt>
                <c:pt idx="47">
                  <c:v>1086.8224779999998</c:v>
                </c:pt>
                <c:pt idx="48">
                  <c:v>1086.9631119999999</c:v>
                </c:pt>
                <c:pt idx="49">
                  <c:v>1086.9631119999999</c:v>
                </c:pt>
                <c:pt idx="50">
                  <c:v>1086.9631119999999</c:v>
                </c:pt>
                <c:pt idx="51">
                  <c:v>1086.7521609999999</c:v>
                </c:pt>
                <c:pt idx="52">
                  <c:v>1086.6115269999998</c:v>
                </c:pt>
              </c:numCache>
            </c:numRef>
          </c:yVal>
          <c:smooth val="0"/>
        </c:ser>
        <c:dLbls>
          <c:showLegendKey val="0"/>
          <c:showVal val="0"/>
          <c:showCatName val="0"/>
          <c:showSerName val="0"/>
          <c:showPercent val="0"/>
          <c:showBubbleSize val="0"/>
        </c:dLbls>
        <c:axId val="370531136"/>
        <c:axId val="370531920"/>
      </c:scatterChart>
      <c:valAx>
        <c:axId val="370531136"/>
        <c:scaling>
          <c:orientation val="minMax"/>
          <c:min val="35886"/>
        </c:scaling>
        <c:delete val="0"/>
        <c:axPos val="b"/>
        <c:title>
          <c:tx>
            <c:rich>
              <a:bodyPr/>
              <a:lstStyle/>
              <a:p>
                <a:pPr>
                  <a:defRPr sz="1200" b="1" i="0" u="none" strike="noStrike" baseline="0">
                    <a:solidFill>
                      <a:srgbClr val="000000"/>
                    </a:solidFill>
                    <a:latin typeface="Arial"/>
                    <a:ea typeface="Arial"/>
                    <a:cs typeface="Arial"/>
                  </a:defRPr>
                </a:pPr>
                <a:r>
                  <a:rPr lang="en-US"/>
                  <a:t>Date (month/year)</a:t>
                </a:r>
              </a:p>
            </c:rich>
          </c:tx>
          <c:layout>
            <c:manualLayout>
              <c:xMode val="edge"/>
              <c:yMode val="edge"/>
              <c:x val="0.51448698135214177"/>
              <c:y val="0.95659850354526588"/>
            </c:manualLayout>
          </c:layout>
          <c:overlay val="0"/>
          <c:spPr>
            <a:noFill/>
            <a:ln w="25400">
              <a:noFill/>
            </a:ln>
          </c:spPr>
        </c:title>
        <c:numFmt formatCode="m/yy"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370531920"/>
        <c:crossesAt val="1075"/>
        <c:crossBetween val="midCat"/>
        <c:majorUnit val="181"/>
        <c:minorUnit val="30.5"/>
      </c:valAx>
      <c:valAx>
        <c:axId val="370531920"/>
        <c:scaling>
          <c:orientation val="minMax"/>
          <c:max val="1105"/>
          <c:min val="1080"/>
        </c:scaling>
        <c:delete val="0"/>
        <c:axPos val="l"/>
        <c:majorGridlines>
          <c:spPr>
            <a:ln w="3175">
              <a:solidFill>
                <a:srgbClr val="000000"/>
              </a:solidFill>
              <a:prstDash val="lgDash"/>
            </a:ln>
          </c:spPr>
        </c:majorGridlines>
        <c:title>
          <c:tx>
            <c:rich>
              <a:bodyPr/>
              <a:lstStyle/>
              <a:p>
                <a:pPr>
                  <a:defRPr sz="1200" b="1" i="0" u="none" strike="noStrike" baseline="0">
                    <a:solidFill>
                      <a:srgbClr val="000000"/>
                    </a:solidFill>
                    <a:latin typeface="Arial"/>
                    <a:ea typeface="Arial"/>
                    <a:cs typeface="Arial"/>
                  </a:defRPr>
                </a:pPr>
                <a:r>
                  <a:rPr lang="en-US"/>
                  <a:t>Piezometric Elevation (m)</a:t>
                </a:r>
              </a:p>
            </c:rich>
          </c:tx>
          <c:layout>
            <c:manualLayout>
              <c:xMode val="edge"/>
              <c:yMode val="edge"/>
              <c:x val="8.0386500901132255E-3"/>
              <c:y val="0.3384668520912497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70531136"/>
        <c:crossesAt val="35886"/>
        <c:crossBetween val="midCat"/>
      </c:valAx>
      <c:spPr>
        <a:noFill/>
        <a:ln w="25400">
          <a:noFill/>
        </a:ln>
      </c:spPr>
    </c:plotArea>
    <c:legend>
      <c:legendPos val="r"/>
      <c:legendEntry>
        <c:idx val="3"/>
        <c:delete val="1"/>
      </c:legendEntry>
      <c:legendEntry>
        <c:idx val="4"/>
        <c:delete val="1"/>
      </c:legendEntry>
      <c:legendEntry>
        <c:idx val="5"/>
        <c:delete val="1"/>
      </c:legendEntry>
      <c:legendEntry>
        <c:idx val="9"/>
        <c:delete val="1"/>
      </c:legendEntry>
      <c:legendEntry>
        <c:idx val="10"/>
        <c:delete val="1"/>
      </c:legendEntry>
      <c:legendEntry>
        <c:idx val="11"/>
        <c:delete val="1"/>
      </c:legendEntry>
      <c:layout>
        <c:manualLayout>
          <c:xMode val="edge"/>
          <c:yMode val="edge"/>
          <c:x val="0.58102562456338258"/>
          <c:y val="0.2567164179104478"/>
          <c:w val="0.16381858426694917"/>
          <c:h val="0.15024875621890549"/>
        </c:manualLayout>
      </c:layou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Header>&amp;LSeptember 2002&amp;CMount Nansen Tailings Dam Monitoring
Mount Nansen Mine - Carmacks, Yukon&amp;R0201-00-14618</c:oddHeader>
    </c:headerFooter>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78164948966664E-2"/>
          <c:y val="3.4704391960801911E-2"/>
          <c:w val="0.90989693078700939"/>
          <c:h val="0.86760979902004776"/>
        </c:manualLayout>
      </c:layout>
      <c:scatterChart>
        <c:scatterStyle val="lineMarker"/>
        <c:varyColors val="0"/>
        <c:ser>
          <c:idx val="10"/>
          <c:order val="0"/>
          <c:tx>
            <c:v>Toe Berm Surface</c:v>
          </c:tx>
          <c:spPr>
            <a:ln>
              <a:solidFill>
                <a:schemeClr val="accent6">
                  <a:lumMod val="50000"/>
                </a:schemeClr>
              </a:solidFill>
            </a:ln>
          </c:spPr>
          <c:marker>
            <c:symbol val="none"/>
          </c:marker>
          <c:xVal>
            <c:numRef>
              <c:f>(' Piezo levels (edited)'!$E$11,' Piezo levels (edited)'!$A$3)</c:f>
              <c:numCache>
                <c:formatCode>d\-mmm\-yy</c:formatCode>
                <c:ptCount val="2"/>
                <c:pt idx="0">
                  <c:v>35894</c:v>
                </c:pt>
                <c:pt idx="1">
                  <c:v>42428</c:v>
                </c:pt>
              </c:numCache>
            </c:numRef>
          </c:xVal>
          <c:yVal>
            <c:numLit>
              <c:formatCode>General</c:formatCode>
              <c:ptCount val="2"/>
              <c:pt idx="0">
                <c:v>1087.8</c:v>
              </c:pt>
              <c:pt idx="1">
                <c:v>1087.8</c:v>
              </c:pt>
            </c:numLit>
          </c:yVal>
          <c:smooth val="0"/>
        </c:ser>
        <c:ser>
          <c:idx val="1"/>
          <c:order val="1"/>
          <c:tx>
            <c:strRef>
              <c:f>'pond readings'!$Q$3</c:f>
              <c:strCache>
                <c:ptCount val="1"/>
                <c:pt idx="0">
                  <c:v>Pond Elevation</c:v>
                </c:pt>
              </c:strCache>
            </c:strRef>
          </c:tx>
          <c:spPr>
            <a:ln w="12700">
              <a:solidFill>
                <a:srgbClr val="3366FF"/>
              </a:solidFill>
              <a:prstDash val="solid"/>
            </a:ln>
          </c:spPr>
          <c:marker>
            <c:symbol val="none"/>
          </c:marker>
          <c:dPt>
            <c:idx val="219"/>
            <c:bubble3D val="0"/>
            <c:spPr>
              <a:ln w="12700">
                <a:solidFill>
                  <a:srgbClr val="3366FF"/>
                </a:solidFill>
                <a:prstDash val="sysDash"/>
              </a:ln>
            </c:spPr>
          </c:dPt>
          <c:dPt>
            <c:idx val="231"/>
            <c:bubble3D val="0"/>
            <c:spPr>
              <a:ln w="12700">
                <a:solidFill>
                  <a:srgbClr val="3366FF"/>
                </a:solidFill>
                <a:prstDash val="sysDash"/>
              </a:ln>
            </c:spPr>
          </c:dPt>
          <c:dPt>
            <c:idx val="233"/>
            <c:bubble3D val="0"/>
            <c:spPr>
              <a:ln w="28575">
                <a:noFill/>
              </a:ln>
            </c:spPr>
          </c:dPt>
          <c:xVal>
            <c:numRef>
              <c:f>'pond readings'!$O$4:$O$300</c:f>
              <c:numCache>
                <c:formatCode>d\-mmm\-yy</c:formatCode>
                <c:ptCount val="297"/>
                <c:pt idx="0">
                  <c:v>35502</c:v>
                </c:pt>
                <c:pt idx="1">
                  <c:v>35515</c:v>
                </c:pt>
                <c:pt idx="2">
                  <c:v>35536</c:v>
                </c:pt>
                <c:pt idx="3">
                  <c:v>35548</c:v>
                </c:pt>
                <c:pt idx="4">
                  <c:v>35554</c:v>
                </c:pt>
                <c:pt idx="5">
                  <c:v>35560</c:v>
                </c:pt>
                <c:pt idx="6">
                  <c:v>35566</c:v>
                </c:pt>
                <c:pt idx="7">
                  <c:v>35570</c:v>
                </c:pt>
                <c:pt idx="8">
                  <c:v>35576</c:v>
                </c:pt>
                <c:pt idx="9">
                  <c:v>35583</c:v>
                </c:pt>
                <c:pt idx="10">
                  <c:v>35591</c:v>
                </c:pt>
                <c:pt idx="11">
                  <c:v>35598</c:v>
                </c:pt>
                <c:pt idx="12">
                  <c:v>35604</c:v>
                </c:pt>
                <c:pt idx="13">
                  <c:v>35611</c:v>
                </c:pt>
                <c:pt idx="14">
                  <c:v>35615</c:v>
                </c:pt>
                <c:pt idx="15">
                  <c:v>35618</c:v>
                </c:pt>
                <c:pt idx="16">
                  <c:v>35627</c:v>
                </c:pt>
                <c:pt idx="17">
                  <c:v>35633</c:v>
                </c:pt>
                <c:pt idx="18">
                  <c:v>35640</c:v>
                </c:pt>
                <c:pt idx="19">
                  <c:v>35649</c:v>
                </c:pt>
                <c:pt idx="20">
                  <c:v>35655</c:v>
                </c:pt>
                <c:pt idx="21">
                  <c:v>35669</c:v>
                </c:pt>
                <c:pt idx="22">
                  <c:v>35688</c:v>
                </c:pt>
                <c:pt idx="23">
                  <c:v>35720</c:v>
                </c:pt>
                <c:pt idx="24">
                  <c:v>35721</c:v>
                </c:pt>
                <c:pt idx="25">
                  <c:v>35866</c:v>
                </c:pt>
                <c:pt idx="26">
                  <c:v>35871</c:v>
                </c:pt>
                <c:pt idx="27">
                  <c:v>35874</c:v>
                </c:pt>
                <c:pt idx="28">
                  <c:v>35877</c:v>
                </c:pt>
                <c:pt idx="29">
                  <c:v>35879</c:v>
                </c:pt>
                <c:pt idx="30">
                  <c:v>35886</c:v>
                </c:pt>
                <c:pt idx="31">
                  <c:v>35888</c:v>
                </c:pt>
                <c:pt idx="32">
                  <c:v>35890</c:v>
                </c:pt>
                <c:pt idx="33">
                  <c:v>35893</c:v>
                </c:pt>
                <c:pt idx="34">
                  <c:v>35900</c:v>
                </c:pt>
                <c:pt idx="35">
                  <c:v>35902</c:v>
                </c:pt>
                <c:pt idx="36">
                  <c:v>35904</c:v>
                </c:pt>
                <c:pt idx="37">
                  <c:v>35906</c:v>
                </c:pt>
                <c:pt idx="38">
                  <c:v>35913</c:v>
                </c:pt>
                <c:pt idx="39">
                  <c:v>35916</c:v>
                </c:pt>
                <c:pt idx="40">
                  <c:v>35921</c:v>
                </c:pt>
                <c:pt idx="41">
                  <c:v>35926</c:v>
                </c:pt>
                <c:pt idx="42">
                  <c:v>35938</c:v>
                </c:pt>
                <c:pt idx="43">
                  <c:v>35942</c:v>
                </c:pt>
                <c:pt idx="44">
                  <c:v>35950</c:v>
                </c:pt>
                <c:pt idx="45">
                  <c:v>35956</c:v>
                </c:pt>
                <c:pt idx="46">
                  <c:v>35963</c:v>
                </c:pt>
                <c:pt idx="47">
                  <c:v>35969</c:v>
                </c:pt>
                <c:pt idx="48">
                  <c:v>35978</c:v>
                </c:pt>
                <c:pt idx="49">
                  <c:v>35982</c:v>
                </c:pt>
                <c:pt idx="50">
                  <c:v>35986</c:v>
                </c:pt>
                <c:pt idx="51">
                  <c:v>35996</c:v>
                </c:pt>
                <c:pt idx="52">
                  <c:v>36006</c:v>
                </c:pt>
                <c:pt idx="53">
                  <c:v>36010</c:v>
                </c:pt>
                <c:pt idx="54">
                  <c:v>36011</c:v>
                </c:pt>
                <c:pt idx="55">
                  <c:v>36180</c:v>
                </c:pt>
                <c:pt idx="56">
                  <c:v>36199</c:v>
                </c:pt>
                <c:pt idx="57">
                  <c:v>36271</c:v>
                </c:pt>
                <c:pt idx="58">
                  <c:v>36285</c:v>
                </c:pt>
                <c:pt idx="59">
                  <c:v>36296</c:v>
                </c:pt>
                <c:pt idx="60">
                  <c:v>36302</c:v>
                </c:pt>
                <c:pt idx="61">
                  <c:v>36308</c:v>
                </c:pt>
                <c:pt idx="62">
                  <c:v>36316</c:v>
                </c:pt>
                <c:pt idx="63">
                  <c:v>36320</c:v>
                </c:pt>
                <c:pt idx="64">
                  <c:v>36327</c:v>
                </c:pt>
                <c:pt idx="65">
                  <c:v>36334</c:v>
                </c:pt>
                <c:pt idx="66">
                  <c:v>36345</c:v>
                </c:pt>
                <c:pt idx="67">
                  <c:v>36350</c:v>
                </c:pt>
                <c:pt idx="68">
                  <c:v>36356</c:v>
                </c:pt>
                <c:pt idx="69">
                  <c:v>36376</c:v>
                </c:pt>
                <c:pt idx="70">
                  <c:v>36382</c:v>
                </c:pt>
                <c:pt idx="71">
                  <c:v>36390</c:v>
                </c:pt>
                <c:pt idx="72">
                  <c:v>36399</c:v>
                </c:pt>
                <c:pt idx="73">
                  <c:v>36407</c:v>
                </c:pt>
                <c:pt idx="74">
                  <c:v>36414</c:v>
                </c:pt>
                <c:pt idx="75">
                  <c:v>36421</c:v>
                </c:pt>
                <c:pt idx="76">
                  <c:v>36434</c:v>
                </c:pt>
                <c:pt idx="77">
                  <c:v>36443</c:v>
                </c:pt>
                <c:pt idx="78">
                  <c:v>36449</c:v>
                </c:pt>
                <c:pt idx="79">
                  <c:v>36455</c:v>
                </c:pt>
                <c:pt idx="80">
                  <c:v>36467</c:v>
                </c:pt>
                <c:pt idx="81">
                  <c:v>36477</c:v>
                </c:pt>
                <c:pt idx="82">
                  <c:v>36482</c:v>
                </c:pt>
                <c:pt idx="83">
                  <c:v>36485</c:v>
                </c:pt>
                <c:pt idx="84">
                  <c:v>36489</c:v>
                </c:pt>
                <c:pt idx="85">
                  <c:v>36492</c:v>
                </c:pt>
                <c:pt idx="86">
                  <c:v>36497</c:v>
                </c:pt>
                <c:pt idx="87">
                  <c:v>36498</c:v>
                </c:pt>
                <c:pt idx="88">
                  <c:v>36678</c:v>
                </c:pt>
                <c:pt idx="89">
                  <c:v>36693</c:v>
                </c:pt>
                <c:pt idx="90">
                  <c:v>36706</c:v>
                </c:pt>
                <c:pt idx="91">
                  <c:v>36707</c:v>
                </c:pt>
                <c:pt idx="92">
                  <c:v>36708</c:v>
                </c:pt>
                <c:pt idx="93">
                  <c:v>36710</c:v>
                </c:pt>
                <c:pt idx="94">
                  <c:v>36713</c:v>
                </c:pt>
                <c:pt idx="95">
                  <c:v>36717</c:v>
                </c:pt>
                <c:pt idx="96">
                  <c:v>36718</c:v>
                </c:pt>
                <c:pt idx="97">
                  <c:v>36721</c:v>
                </c:pt>
                <c:pt idx="98">
                  <c:v>36723</c:v>
                </c:pt>
                <c:pt idx="99">
                  <c:v>36728</c:v>
                </c:pt>
                <c:pt idx="100">
                  <c:v>36730</c:v>
                </c:pt>
                <c:pt idx="101">
                  <c:v>36732</c:v>
                </c:pt>
                <c:pt idx="102">
                  <c:v>36734</c:v>
                </c:pt>
                <c:pt idx="103">
                  <c:v>36735</c:v>
                </c:pt>
                <c:pt idx="104">
                  <c:v>36738</c:v>
                </c:pt>
                <c:pt idx="105">
                  <c:v>36740</c:v>
                </c:pt>
                <c:pt idx="106">
                  <c:v>36742</c:v>
                </c:pt>
                <c:pt idx="107">
                  <c:v>36745</c:v>
                </c:pt>
                <c:pt idx="108">
                  <c:v>36748</c:v>
                </c:pt>
                <c:pt idx="109">
                  <c:v>36749</c:v>
                </c:pt>
                <c:pt idx="110">
                  <c:v>36752</c:v>
                </c:pt>
                <c:pt idx="111">
                  <c:v>36753</c:v>
                </c:pt>
                <c:pt idx="112">
                  <c:v>36755</c:v>
                </c:pt>
                <c:pt idx="113">
                  <c:v>36757</c:v>
                </c:pt>
                <c:pt idx="114">
                  <c:v>36758</c:v>
                </c:pt>
                <c:pt idx="115">
                  <c:v>36759</c:v>
                </c:pt>
                <c:pt idx="116">
                  <c:v>36760</c:v>
                </c:pt>
                <c:pt idx="117">
                  <c:v>36761</c:v>
                </c:pt>
                <c:pt idx="118">
                  <c:v>36762</c:v>
                </c:pt>
                <c:pt idx="119">
                  <c:v>36763</c:v>
                </c:pt>
                <c:pt idx="120">
                  <c:v>36764</c:v>
                </c:pt>
                <c:pt idx="121">
                  <c:v>36765</c:v>
                </c:pt>
                <c:pt idx="122">
                  <c:v>36766</c:v>
                </c:pt>
                <c:pt idx="123">
                  <c:v>36767</c:v>
                </c:pt>
                <c:pt idx="124">
                  <c:v>36768</c:v>
                </c:pt>
                <c:pt idx="125">
                  <c:v>36769</c:v>
                </c:pt>
                <c:pt idx="126">
                  <c:v>36770</c:v>
                </c:pt>
                <c:pt idx="127">
                  <c:v>36771</c:v>
                </c:pt>
                <c:pt idx="128">
                  <c:v>36772</c:v>
                </c:pt>
                <c:pt idx="129">
                  <c:v>36773</c:v>
                </c:pt>
                <c:pt idx="130">
                  <c:v>36774</c:v>
                </c:pt>
                <c:pt idx="131">
                  <c:v>36775</c:v>
                </c:pt>
                <c:pt idx="132">
                  <c:v>36776</c:v>
                </c:pt>
                <c:pt idx="133">
                  <c:v>36777</c:v>
                </c:pt>
                <c:pt idx="134">
                  <c:v>36778</c:v>
                </c:pt>
                <c:pt idx="135">
                  <c:v>36779</c:v>
                </c:pt>
                <c:pt idx="136">
                  <c:v>36780</c:v>
                </c:pt>
                <c:pt idx="137">
                  <c:v>36781</c:v>
                </c:pt>
                <c:pt idx="138">
                  <c:v>36782</c:v>
                </c:pt>
                <c:pt idx="139">
                  <c:v>36783</c:v>
                </c:pt>
                <c:pt idx="140">
                  <c:v>36784</c:v>
                </c:pt>
                <c:pt idx="141">
                  <c:v>36785</c:v>
                </c:pt>
                <c:pt idx="142">
                  <c:v>36786</c:v>
                </c:pt>
                <c:pt idx="143">
                  <c:v>36787</c:v>
                </c:pt>
                <c:pt idx="144">
                  <c:v>36788</c:v>
                </c:pt>
                <c:pt idx="145">
                  <c:v>36789</c:v>
                </c:pt>
                <c:pt idx="146">
                  <c:v>36790</c:v>
                </c:pt>
                <c:pt idx="147">
                  <c:v>36791</c:v>
                </c:pt>
                <c:pt idx="148">
                  <c:v>36793</c:v>
                </c:pt>
                <c:pt idx="149">
                  <c:v>36794</c:v>
                </c:pt>
                <c:pt idx="150">
                  <c:v>36795</c:v>
                </c:pt>
                <c:pt idx="151">
                  <c:v>36796</c:v>
                </c:pt>
                <c:pt idx="152">
                  <c:v>36797</c:v>
                </c:pt>
                <c:pt idx="153">
                  <c:v>36798</c:v>
                </c:pt>
                <c:pt idx="154">
                  <c:v>36799</c:v>
                </c:pt>
                <c:pt idx="155">
                  <c:v>36800</c:v>
                </c:pt>
                <c:pt idx="156">
                  <c:v>36801</c:v>
                </c:pt>
                <c:pt idx="157">
                  <c:v>36805</c:v>
                </c:pt>
                <c:pt idx="158">
                  <c:v>36806</c:v>
                </c:pt>
                <c:pt idx="159">
                  <c:v>36807</c:v>
                </c:pt>
                <c:pt idx="160">
                  <c:v>36808</c:v>
                </c:pt>
                <c:pt idx="161">
                  <c:v>36809</c:v>
                </c:pt>
                <c:pt idx="162">
                  <c:v>36812</c:v>
                </c:pt>
                <c:pt idx="163">
                  <c:v>36814</c:v>
                </c:pt>
                <c:pt idx="164">
                  <c:v>36816</c:v>
                </c:pt>
                <c:pt idx="165">
                  <c:v>36817</c:v>
                </c:pt>
                <c:pt idx="166">
                  <c:v>36818</c:v>
                </c:pt>
                <c:pt idx="167">
                  <c:v>36849</c:v>
                </c:pt>
                <c:pt idx="168">
                  <c:v>36850</c:v>
                </c:pt>
                <c:pt idx="169">
                  <c:v>36867</c:v>
                </c:pt>
                <c:pt idx="170">
                  <c:v>36868</c:v>
                </c:pt>
                <c:pt idx="171">
                  <c:v>36881</c:v>
                </c:pt>
                <c:pt idx="172">
                  <c:v>36882</c:v>
                </c:pt>
                <c:pt idx="173">
                  <c:v>36991</c:v>
                </c:pt>
                <c:pt idx="174">
                  <c:v>36997</c:v>
                </c:pt>
                <c:pt idx="175">
                  <c:v>37013</c:v>
                </c:pt>
                <c:pt idx="176">
                  <c:v>37022</c:v>
                </c:pt>
                <c:pt idx="177">
                  <c:v>37028</c:v>
                </c:pt>
                <c:pt idx="178">
                  <c:v>37033</c:v>
                </c:pt>
                <c:pt idx="179">
                  <c:v>37033</c:v>
                </c:pt>
                <c:pt idx="180">
                  <c:v>37042</c:v>
                </c:pt>
                <c:pt idx="181">
                  <c:v>37047</c:v>
                </c:pt>
                <c:pt idx="182">
                  <c:v>37049</c:v>
                </c:pt>
                <c:pt idx="183">
                  <c:v>37052</c:v>
                </c:pt>
                <c:pt idx="184">
                  <c:v>37054</c:v>
                </c:pt>
                <c:pt idx="185">
                  <c:v>37055</c:v>
                </c:pt>
                <c:pt idx="186">
                  <c:v>37060</c:v>
                </c:pt>
                <c:pt idx="187">
                  <c:v>37063</c:v>
                </c:pt>
                <c:pt idx="188">
                  <c:v>37063</c:v>
                </c:pt>
                <c:pt idx="189">
                  <c:v>37068</c:v>
                </c:pt>
                <c:pt idx="190">
                  <c:v>37070</c:v>
                </c:pt>
                <c:pt idx="191">
                  <c:v>37075</c:v>
                </c:pt>
                <c:pt idx="192">
                  <c:v>37076</c:v>
                </c:pt>
                <c:pt idx="193">
                  <c:v>37081</c:v>
                </c:pt>
                <c:pt idx="194">
                  <c:v>37083</c:v>
                </c:pt>
                <c:pt idx="195">
                  <c:v>37088</c:v>
                </c:pt>
                <c:pt idx="196">
                  <c:v>37091</c:v>
                </c:pt>
                <c:pt idx="197">
                  <c:v>37092</c:v>
                </c:pt>
                <c:pt idx="198">
                  <c:v>37095</c:v>
                </c:pt>
                <c:pt idx="199">
                  <c:v>37096</c:v>
                </c:pt>
                <c:pt idx="200">
                  <c:v>37098</c:v>
                </c:pt>
                <c:pt idx="201">
                  <c:v>37103</c:v>
                </c:pt>
                <c:pt idx="202">
                  <c:v>37104</c:v>
                </c:pt>
                <c:pt idx="203">
                  <c:v>37107</c:v>
                </c:pt>
                <c:pt idx="204">
                  <c:v>37108</c:v>
                </c:pt>
                <c:pt idx="205">
                  <c:v>37115</c:v>
                </c:pt>
                <c:pt idx="206">
                  <c:v>37126</c:v>
                </c:pt>
                <c:pt idx="207">
                  <c:v>37127</c:v>
                </c:pt>
                <c:pt idx="208">
                  <c:v>37130</c:v>
                </c:pt>
                <c:pt idx="209">
                  <c:v>37133</c:v>
                </c:pt>
                <c:pt idx="210">
                  <c:v>37138</c:v>
                </c:pt>
                <c:pt idx="211">
                  <c:v>37143</c:v>
                </c:pt>
                <c:pt idx="212">
                  <c:v>37147</c:v>
                </c:pt>
                <c:pt idx="213">
                  <c:v>37151</c:v>
                </c:pt>
                <c:pt idx="214">
                  <c:v>37158</c:v>
                </c:pt>
                <c:pt idx="215">
                  <c:v>37162</c:v>
                </c:pt>
                <c:pt idx="216">
                  <c:v>37164</c:v>
                </c:pt>
                <c:pt idx="217">
                  <c:v>37174</c:v>
                </c:pt>
                <c:pt idx="218">
                  <c:v>37196</c:v>
                </c:pt>
                <c:pt idx="219">
                  <c:v>37397</c:v>
                </c:pt>
                <c:pt idx="220">
                  <c:v>37425</c:v>
                </c:pt>
                <c:pt idx="221">
                  <c:v>37435</c:v>
                </c:pt>
                <c:pt idx="222">
                  <c:v>37442</c:v>
                </c:pt>
                <c:pt idx="223">
                  <c:v>37448</c:v>
                </c:pt>
                <c:pt idx="224">
                  <c:v>37460</c:v>
                </c:pt>
                <c:pt idx="225">
                  <c:v>37469</c:v>
                </c:pt>
                <c:pt idx="226">
                  <c:v>37477</c:v>
                </c:pt>
                <c:pt idx="227">
                  <c:v>37484</c:v>
                </c:pt>
                <c:pt idx="228">
                  <c:v>37488</c:v>
                </c:pt>
                <c:pt idx="229">
                  <c:v>37493</c:v>
                </c:pt>
                <c:pt idx="230">
                  <c:v>37515</c:v>
                </c:pt>
                <c:pt idx="231">
                  <c:v>37744</c:v>
                </c:pt>
                <c:pt idx="232">
                  <c:v>37761</c:v>
                </c:pt>
                <c:pt idx="233" formatCode="mmm\-yy">
                  <c:v>41122</c:v>
                </c:pt>
                <c:pt idx="234" formatCode="mmm\-yy">
                  <c:v>41183</c:v>
                </c:pt>
                <c:pt idx="235" formatCode="mmm\-yy">
                  <c:v>41426</c:v>
                </c:pt>
                <c:pt idx="236" formatCode="mmm\-yy">
                  <c:v>41548</c:v>
                </c:pt>
                <c:pt idx="237" formatCode="mmm\-yy">
                  <c:v>41791</c:v>
                </c:pt>
                <c:pt idx="238" formatCode="mmm\-yy">
                  <c:v>41821</c:v>
                </c:pt>
                <c:pt idx="239" formatCode="mmm\-yy">
                  <c:v>41852</c:v>
                </c:pt>
                <c:pt idx="240">
                  <c:v>41908</c:v>
                </c:pt>
                <c:pt idx="241">
                  <c:v>41980</c:v>
                </c:pt>
                <c:pt idx="242">
                  <c:v>42001</c:v>
                </c:pt>
                <c:pt idx="243">
                  <c:v>42120</c:v>
                </c:pt>
                <c:pt idx="244">
                  <c:v>42204</c:v>
                </c:pt>
                <c:pt idx="245">
                  <c:v>42246</c:v>
                </c:pt>
                <c:pt idx="246">
                  <c:v>42274</c:v>
                </c:pt>
                <c:pt idx="247">
                  <c:v>42302</c:v>
                </c:pt>
                <c:pt idx="248">
                  <c:v>42337</c:v>
                </c:pt>
                <c:pt idx="249">
                  <c:v>42365</c:v>
                </c:pt>
                <c:pt idx="250">
                  <c:v>42400</c:v>
                </c:pt>
                <c:pt idx="251">
                  <c:v>42428</c:v>
                </c:pt>
              </c:numCache>
            </c:numRef>
          </c:xVal>
          <c:yVal>
            <c:numRef>
              <c:f>'pond readings'!$Q$4:$Q$300</c:f>
              <c:numCache>
                <c:formatCode>0.00</c:formatCode>
                <c:ptCount val="297"/>
                <c:pt idx="0">
                  <c:v>1093.8</c:v>
                </c:pt>
                <c:pt idx="1">
                  <c:v>1094.1799999999998</c:v>
                </c:pt>
                <c:pt idx="2">
                  <c:v>1095.2539999999999</c:v>
                </c:pt>
                <c:pt idx="3">
                  <c:v>1096.03</c:v>
                </c:pt>
                <c:pt idx="4">
                  <c:v>1096.4599999999998</c:v>
                </c:pt>
                <c:pt idx="5">
                  <c:v>1096.7099999999998</c:v>
                </c:pt>
                <c:pt idx="6">
                  <c:v>1096.6299999999999</c:v>
                </c:pt>
                <c:pt idx="7">
                  <c:v>1096.82</c:v>
                </c:pt>
                <c:pt idx="8">
                  <c:v>1096.9299999999998</c:v>
                </c:pt>
                <c:pt idx="9">
                  <c:v>1097.03</c:v>
                </c:pt>
                <c:pt idx="10">
                  <c:v>1097.1799999999998</c:v>
                </c:pt>
                <c:pt idx="11">
                  <c:v>1097.1599999999999</c:v>
                </c:pt>
                <c:pt idx="12">
                  <c:v>1097.26</c:v>
                </c:pt>
                <c:pt idx="13">
                  <c:v>1097.3699999999999</c:v>
                </c:pt>
                <c:pt idx="14">
                  <c:v>1097.4299999999998</c:v>
                </c:pt>
                <c:pt idx="15">
                  <c:v>1097.54</c:v>
                </c:pt>
                <c:pt idx="16">
                  <c:v>1097.48</c:v>
                </c:pt>
                <c:pt idx="17">
                  <c:v>1097.6099999999999</c:v>
                </c:pt>
                <c:pt idx="18">
                  <c:v>1097.6599999999999</c:v>
                </c:pt>
                <c:pt idx="19">
                  <c:v>1097.74</c:v>
                </c:pt>
                <c:pt idx="20">
                  <c:v>1098.1299999999999</c:v>
                </c:pt>
                <c:pt idx="21">
                  <c:v>1097.83</c:v>
                </c:pt>
                <c:pt idx="22">
                  <c:v>1097.83</c:v>
                </c:pt>
                <c:pt idx="23">
                  <c:v>1098.163</c:v>
                </c:pt>
                <c:pt idx="25">
                  <c:v>1097.77</c:v>
                </c:pt>
                <c:pt idx="26">
                  <c:v>1097.75</c:v>
                </c:pt>
                <c:pt idx="27">
                  <c:v>1097.74</c:v>
                </c:pt>
                <c:pt idx="28">
                  <c:v>1097.761</c:v>
                </c:pt>
                <c:pt idx="29">
                  <c:v>1097.81</c:v>
                </c:pt>
                <c:pt idx="30">
                  <c:v>1097.8119999999999</c:v>
                </c:pt>
                <c:pt idx="31">
                  <c:v>1097.79</c:v>
                </c:pt>
                <c:pt idx="32">
                  <c:v>1097.79</c:v>
                </c:pt>
                <c:pt idx="33">
                  <c:v>1097.75</c:v>
                </c:pt>
                <c:pt idx="34">
                  <c:v>1097.6999999999998</c:v>
                </c:pt>
                <c:pt idx="35">
                  <c:v>1097.723</c:v>
                </c:pt>
                <c:pt idx="36">
                  <c:v>1097.7459999999999</c:v>
                </c:pt>
                <c:pt idx="37">
                  <c:v>1097.78</c:v>
                </c:pt>
                <c:pt idx="38">
                  <c:v>1097.83</c:v>
                </c:pt>
                <c:pt idx="39">
                  <c:v>1097.83</c:v>
                </c:pt>
                <c:pt idx="40">
                  <c:v>1097.9099999999999</c:v>
                </c:pt>
                <c:pt idx="41">
                  <c:v>1097.9099999999999</c:v>
                </c:pt>
                <c:pt idx="42">
                  <c:v>1097.9499999999998</c:v>
                </c:pt>
                <c:pt idx="43">
                  <c:v>1097.9399999999998</c:v>
                </c:pt>
                <c:pt idx="44">
                  <c:v>1097.8799999999999</c:v>
                </c:pt>
                <c:pt idx="45">
                  <c:v>1097.83</c:v>
                </c:pt>
                <c:pt idx="46">
                  <c:v>1097.8999999999999</c:v>
                </c:pt>
                <c:pt idx="47">
                  <c:v>1097.98</c:v>
                </c:pt>
                <c:pt idx="48">
                  <c:v>1097.8599999999999</c:v>
                </c:pt>
                <c:pt idx="49">
                  <c:v>1097.8899999999999</c:v>
                </c:pt>
                <c:pt idx="50">
                  <c:v>1097.8999999999999</c:v>
                </c:pt>
                <c:pt idx="51">
                  <c:v>1097.79</c:v>
                </c:pt>
                <c:pt idx="52">
                  <c:v>1097.6799999999998</c:v>
                </c:pt>
                <c:pt idx="53">
                  <c:v>1097.6499999999999</c:v>
                </c:pt>
                <c:pt idx="55">
                  <c:v>1097.8999999999999</c:v>
                </c:pt>
                <c:pt idx="56">
                  <c:v>1097.26</c:v>
                </c:pt>
                <c:pt idx="57">
                  <c:v>1097.8699999999999</c:v>
                </c:pt>
                <c:pt idx="58">
                  <c:v>1097.83</c:v>
                </c:pt>
                <c:pt idx="59">
                  <c:v>1097.99</c:v>
                </c:pt>
                <c:pt idx="60">
                  <c:v>1098.06</c:v>
                </c:pt>
                <c:pt idx="61">
                  <c:v>1098.08</c:v>
                </c:pt>
                <c:pt idx="62">
                  <c:v>1098.1099999999999</c:v>
                </c:pt>
                <c:pt idx="63">
                  <c:v>1098.0999999999999</c:v>
                </c:pt>
                <c:pt idx="64">
                  <c:v>1098.07</c:v>
                </c:pt>
                <c:pt idx="65">
                  <c:v>1098.0999999999999</c:v>
                </c:pt>
                <c:pt idx="66">
                  <c:v>1098.1999999999998</c:v>
                </c:pt>
                <c:pt idx="67">
                  <c:v>1098.1599999999999</c:v>
                </c:pt>
                <c:pt idx="68">
                  <c:v>1098.1499999999999</c:v>
                </c:pt>
                <c:pt idx="69">
                  <c:v>1098.1099999999999</c:v>
                </c:pt>
                <c:pt idx="70">
                  <c:v>1098.0899999999999</c:v>
                </c:pt>
                <c:pt idx="71">
                  <c:v>1098.1099999999999</c:v>
                </c:pt>
                <c:pt idx="72" formatCode="0.000">
                  <c:v>1098.135</c:v>
                </c:pt>
                <c:pt idx="73">
                  <c:v>1098.1699999999998</c:v>
                </c:pt>
                <c:pt idx="74">
                  <c:v>1098.22</c:v>
                </c:pt>
                <c:pt idx="75">
                  <c:v>1098.23</c:v>
                </c:pt>
                <c:pt idx="76">
                  <c:v>1098.1799999999998</c:v>
                </c:pt>
                <c:pt idx="77">
                  <c:v>1098.1299999999999</c:v>
                </c:pt>
                <c:pt idx="78">
                  <c:v>1098.1199999999999</c:v>
                </c:pt>
                <c:pt idx="79">
                  <c:v>1098.06</c:v>
                </c:pt>
                <c:pt idx="80">
                  <c:v>1097.9399999999998</c:v>
                </c:pt>
                <c:pt idx="81">
                  <c:v>1097.8499999999999</c:v>
                </c:pt>
                <c:pt idx="82">
                  <c:v>1097.79</c:v>
                </c:pt>
                <c:pt idx="83">
                  <c:v>1097.77</c:v>
                </c:pt>
                <c:pt idx="84">
                  <c:v>1097.75</c:v>
                </c:pt>
                <c:pt idx="85">
                  <c:v>1097.7199999999998</c:v>
                </c:pt>
                <c:pt idx="86">
                  <c:v>1097.6999999999998</c:v>
                </c:pt>
                <c:pt idx="88">
                  <c:v>1098</c:v>
                </c:pt>
                <c:pt idx="89">
                  <c:v>1097.9499999999998</c:v>
                </c:pt>
                <c:pt idx="90">
                  <c:v>1097.9399999999998</c:v>
                </c:pt>
                <c:pt idx="91">
                  <c:v>1097.9399999999998</c:v>
                </c:pt>
                <c:pt idx="93">
                  <c:v>1097.8799999999999</c:v>
                </c:pt>
                <c:pt idx="94">
                  <c:v>1097.8499999999999</c:v>
                </c:pt>
                <c:pt idx="95">
                  <c:v>1097.78</c:v>
                </c:pt>
                <c:pt idx="96">
                  <c:v>1097.78</c:v>
                </c:pt>
                <c:pt idx="97">
                  <c:v>1097.83</c:v>
                </c:pt>
                <c:pt idx="98">
                  <c:v>1097.82</c:v>
                </c:pt>
                <c:pt idx="99">
                  <c:v>1097.78</c:v>
                </c:pt>
                <c:pt idx="100">
                  <c:v>1097.74</c:v>
                </c:pt>
                <c:pt idx="101">
                  <c:v>1097.7199999999998</c:v>
                </c:pt>
                <c:pt idx="102">
                  <c:v>1097.6899999999998</c:v>
                </c:pt>
                <c:pt idx="103">
                  <c:v>1097.6899999999998</c:v>
                </c:pt>
                <c:pt idx="104">
                  <c:v>1097.7</c:v>
                </c:pt>
                <c:pt idx="125">
                  <c:v>1149.4952380952384</c:v>
                </c:pt>
                <c:pt idx="154" formatCode="General">
                  <c:v>1149.4479310344827</c:v>
                </c:pt>
                <c:pt idx="166" formatCode="General">
                  <c:v>1149.4009090909092</c:v>
                </c:pt>
                <c:pt idx="201">
                  <c:v>1148.8372727272729</c:v>
                </c:pt>
                <c:pt idx="209">
                  <c:v>1148.7162500000002</c:v>
                </c:pt>
                <c:pt idx="216">
                  <c:v>1148.6185714285714</c:v>
                </c:pt>
                <c:pt idx="217">
                  <c:v>1148.6592307692308</c:v>
                </c:pt>
                <c:pt idx="232">
                  <c:v>1095.9000000000001</c:v>
                </c:pt>
                <c:pt idx="233" formatCode="General">
                  <c:v>1096</c:v>
                </c:pt>
                <c:pt idx="234">
                  <c:v>1096</c:v>
                </c:pt>
                <c:pt idx="235">
                  <c:v>1096.3</c:v>
                </c:pt>
                <c:pt idx="236">
                  <c:v>1095.8</c:v>
                </c:pt>
                <c:pt idx="237">
                  <c:v>1095.74</c:v>
                </c:pt>
                <c:pt idx="238">
                  <c:v>1095.55</c:v>
                </c:pt>
                <c:pt idx="239">
                  <c:v>1095.48</c:v>
                </c:pt>
                <c:pt idx="240">
                  <c:v>1095.5</c:v>
                </c:pt>
                <c:pt idx="241">
                  <c:v>1095.52</c:v>
                </c:pt>
                <c:pt idx="242">
                  <c:v>1095.52</c:v>
                </c:pt>
                <c:pt idx="243">
                  <c:v>1095.48</c:v>
                </c:pt>
                <c:pt idx="244">
                  <c:v>1095.0540000000001</c:v>
                </c:pt>
                <c:pt idx="245">
                  <c:v>1095.184</c:v>
                </c:pt>
                <c:pt idx="246" formatCode="General">
                  <c:v>1095.229</c:v>
                </c:pt>
                <c:pt idx="247">
                  <c:v>1095.2539999999999</c:v>
                </c:pt>
                <c:pt idx="248">
                  <c:v>1095.26</c:v>
                </c:pt>
                <c:pt idx="249">
                  <c:v>1095.2650000000001</c:v>
                </c:pt>
                <c:pt idx="250" formatCode="General">
                  <c:v>1095</c:v>
                </c:pt>
                <c:pt idx="251" formatCode="General">
                  <c:v>1094.94</c:v>
                </c:pt>
              </c:numCache>
            </c:numRef>
          </c:yVal>
          <c:smooth val="0"/>
        </c:ser>
        <c:ser>
          <c:idx val="2"/>
          <c:order val="2"/>
          <c:tx>
            <c:strRef>
              <c:f>'pond readings'!$T$3</c:f>
              <c:strCache>
                <c:ptCount val="1"/>
                <c:pt idx="0">
                  <c:v>Assumed Pond Elevation</c:v>
                </c:pt>
              </c:strCache>
            </c:strRef>
          </c:tx>
          <c:spPr>
            <a:ln w="12700">
              <a:solidFill>
                <a:srgbClr val="3366FF"/>
              </a:solidFill>
              <a:prstDash val="sysDash"/>
            </a:ln>
          </c:spPr>
          <c:marker>
            <c:symbol val="none"/>
          </c:marker>
          <c:xVal>
            <c:numRef>
              <c:f>('pond readings'!$S$4:$S$5,'pond readings'!$S$7:$S$8,'pond readings'!$S$10:$S$11,'pond readings'!$S$13:$S$14,'pond readings'!$S$16:$S$17,'pond readings'!$S$19:$S$20,'pond readings'!$S$22:$S$23,'pond readings'!$S$25:$S$26)</c:f>
              <c:numCache>
                <c:formatCode>d\-mmm\-yy</c:formatCode>
                <c:ptCount val="16"/>
                <c:pt idx="0">
                  <c:v>35720</c:v>
                </c:pt>
                <c:pt idx="1">
                  <c:v>35866</c:v>
                </c:pt>
                <c:pt idx="2">
                  <c:v>36010</c:v>
                </c:pt>
                <c:pt idx="3">
                  <c:v>36180</c:v>
                </c:pt>
                <c:pt idx="4">
                  <c:v>36497</c:v>
                </c:pt>
                <c:pt idx="5">
                  <c:v>36678</c:v>
                </c:pt>
                <c:pt idx="6">
                  <c:v>36707</c:v>
                </c:pt>
                <c:pt idx="7">
                  <c:v>36710</c:v>
                </c:pt>
                <c:pt idx="8">
                  <c:v>36817</c:v>
                </c:pt>
                <c:pt idx="9">
                  <c:v>36867</c:v>
                </c:pt>
                <c:pt idx="10">
                  <c:v>36881</c:v>
                </c:pt>
                <c:pt idx="11">
                  <c:v>36991</c:v>
                </c:pt>
                <c:pt idx="12">
                  <c:v>37197</c:v>
                </c:pt>
                <c:pt idx="13">
                  <c:v>37396</c:v>
                </c:pt>
                <c:pt idx="14">
                  <c:v>37516</c:v>
                </c:pt>
                <c:pt idx="15">
                  <c:v>37745</c:v>
                </c:pt>
              </c:numCache>
            </c:numRef>
          </c:xVal>
          <c:yVal>
            <c:numRef>
              <c:f>('pond readings'!$T$4:$T$5,'pond readings'!$T$7:$T$8,'pond readings'!$T$10:$T$11,'pond readings'!$T$13:$T$14,'pond readings'!$T$16:$T$17,'pond readings'!$T$19:$T$20,'pond readings'!$T$22:$T$23,'pond readings'!$T$25:$T$26)</c:f>
              <c:numCache>
                <c:formatCode>0.00</c:formatCode>
                <c:ptCount val="16"/>
                <c:pt idx="0">
                  <c:v>1098.163</c:v>
                </c:pt>
                <c:pt idx="1">
                  <c:v>1097.77</c:v>
                </c:pt>
                <c:pt idx="2">
                  <c:v>1097.6499999999999</c:v>
                </c:pt>
                <c:pt idx="3">
                  <c:v>1097.8999999999999</c:v>
                </c:pt>
                <c:pt idx="4">
                  <c:v>1097.6999999999998</c:v>
                </c:pt>
                <c:pt idx="5">
                  <c:v>1098</c:v>
                </c:pt>
                <c:pt idx="6">
                  <c:v>1097.9399999999998</c:v>
                </c:pt>
                <c:pt idx="7">
                  <c:v>1097.8799999999999</c:v>
                </c:pt>
                <c:pt idx="8" formatCode="General">
                  <c:v>1097.4399999999998</c:v>
                </c:pt>
                <c:pt idx="9" formatCode="General">
                  <c:v>1097.3</c:v>
                </c:pt>
                <c:pt idx="10" formatCode="General">
                  <c:v>1097.3</c:v>
                </c:pt>
                <c:pt idx="11" formatCode="General">
                  <c:v>1097.1999999999998</c:v>
                </c:pt>
                <c:pt idx="12">
                  <c:v>1096.83</c:v>
                </c:pt>
                <c:pt idx="13">
                  <c:v>1097.1399999999999</c:v>
                </c:pt>
                <c:pt idx="14">
                  <c:v>1096.1599999999999</c:v>
                </c:pt>
                <c:pt idx="15">
                  <c:v>1096.54</c:v>
                </c:pt>
              </c:numCache>
            </c:numRef>
          </c:yVal>
          <c:smooth val="0"/>
        </c:ser>
        <c:ser>
          <c:idx val="0"/>
          <c:order val="3"/>
          <c:tx>
            <c:strRef>
              <c:f>' Piezo levels (edited)'!$D$24</c:f>
              <c:strCache>
                <c:ptCount val="1"/>
                <c:pt idx="0">
                  <c:v>Piezometer #22720 @ 1080.8 m</c:v>
                </c:pt>
              </c:strCache>
            </c:strRef>
          </c:tx>
          <c:spPr>
            <a:ln w="15875">
              <a:solidFill>
                <a:srgbClr val="002060"/>
              </a:solidFill>
              <a:prstDash val="solid"/>
            </a:ln>
          </c:spPr>
          <c:marker>
            <c:symbol val="square"/>
            <c:size val="5"/>
            <c:spPr>
              <a:solidFill>
                <a:srgbClr val="002060"/>
              </a:solidFill>
              <a:ln>
                <a:noFill/>
              </a:ln>
            </c:spPr>
          </c:marker>
          <c:xVal>
            <c:numRef>
              <c:f>' Piezo levels (edited)'!$E$5:$HZ$5</c:f>
              <c:numCache>
                <c:formatCode>d\-mmm\-yy</c:formatCode>
                <c:ptCount val="230"/>
                <c:pt idx="0">
                  <c:v>35894</c:v>
                </c:pt>
                <c:pt idx="1">
                  <c:v>35899</c:v>
                </c:pt>
                <c:pt idx="2">
                  <c:v>35906</c:v>
                </c:pt>
                <c:pt idx="3">
                  <c:v>35908</c:v>
                </c:pt>
                <c:pt idx="4">
                  <c:v>35913</c:v>
                </c:pt>
                <c:pt idx="5">
                  <c:v>35920</c:v>
                </c:pt>
                <c:pt idx="6">
                  <c:v>35927</c:v>
                </c:pt>
                <c:pt idx="7">
                  <c:v>35936</c:v>
                </c:pt>
                <c:pt idx="8">
                  <c:v>35943</c:v>
                </c:pt>
                <c:pt idx="9">
                  <c:v>35950</c:v>
                </c:pt>
                <c:pt idx="10">
                  <c:v>35957</c:v>
                </c:pt>
                <c:pt idx="11">
                  <c:v>35964</c:v>
                </c:pt>
                <c:pt idx="12">
                  <c:v>35972</c:v>
                </c:pt>
                <c:pt idx="13">
                  <c:v>35978</c:v>
                </c:pt>
                <c:pt idx="14">
                  <c:v>35986</c:v>
                </c:pt>
                <c:pt idx="15">
                  <c:v>35992</c:v>
                </c:pt>
                <c:pt idx="16">
                  <c:v>35998</c:v>
                </c:pt>
                <c:pt idx="17">
                  <c:v>36007</c:v>
                </c:pt>
                <c:pt idx="18">
                  <c:v>36012</c:v>
                </c:pt>
                <c:pt idx="19">
                  <c:v>36019</c:v>
                </c:pt>
                <c:pt idx="20">
                  <c:v>36026</c:v>
                </c:pt>
                <c:pt idx="21">
                  <c:v>36034</c:v>
                </c:pt>
                <c:pt idx="22">
                  <c:v>36040</c:v>
                </c:pt>
                <c:pt idx="23">
                  <c:v>36048</c:v>
                </c:pt>
                <c:pt idx="24">
                  <c:v>36056</c:v>
                </c:pt>
                <c:pt idx="25">
                  <c:v>36061</c:v>
                </c:pt>
                <c:pt idx="26">
                  <c:v>36067</c:v>
                </c:pt>
                <c:pt idx="27">
                  <c:v>36075</c:v>
                </c:pt>
                <c:pt idx="28">
                  <c:v>36083</c:v>
                </c:pt>
                <c:pt idx="29">
                  <c:v>36090</c:v>
                </c:pt>
                <c:pt idx="30">
                  <c:v>36096</c:v>
                </c:pt>
                <c:pt idx="31">
                  <c:v>36103</c:v>
                </c:pt>
                <c:pt idx="32">
                  <c:v>36111</c:v>
                </c:pt>
                <c:pt idx="33">
                  <c:v>36117</c:v>
                </c:pt>
                <c:pt idx="34">
                  <c:v>36124</c:v>
                </c:pt>
                <c:pt idx="35">
                  <c:v>36131</c:v>
                </c:pt>
                <c:pt idx="36">
                  <c:v>36138</c:v>
                </c:pt>
                <c:pt idx="37">
                  <c:v>36145</c:v>
                </c:pt>
                <c:pt idx="38">
                  <c:v>36159</c:v>
                </c:pt>
                <c:pt idx="39">
                  <c:v>36166</c:v>
                </c:pt>
                <c:pt idx="40">
                  <c:v>36173</c:v>
                </c:pt>
                <c:pt idx="41">
                  <c:v>36181</c:v>
                </c:pt>
                <c:pt idx="42">
                  <c:v>36187</c:v>
                </c:pt>
                <c:pt idx="43">
                  <c:v>36194</c:v>
                </c:pt>
                <c:pt idx="44">
                  <c:v>36200</c:v>
                </c:pt>
                <c:pt idx="45">
                  <c:v>36206</c:v>
                </c:pt>
                <c:pt idx="46">
                  <c:v>36214</c:v>
                </c:pt>
                <c:pt idx="47">
                  <c:v>36224</c:v>
                </c:pt>
                <c:pt idx="48">
                  <c:v>36227</c:v>
                </c:pt>
                <c:pt idx="49">
                  <c:v>36234</c:v>
                </c:pt>
                <c:pt idx="50">
                  <c:v>36241</c:v>
                </c:pt>
                <c:pt idx="51">
                  <c:v>36251</c:v>
                </c:pt>
                <c:pt idx="52">
                  <c:v>36285</c:v>
                </c:pt>
                <c:pt idx="53">
                  <c:v>36296</c:v>
                </c:pt>
                <c:pt idx="54">
                  <c:v>36302</c:v>
                </c:pt>
                <c:pt idx="55">
                  <c:v>36308</c:v>
                </c:pt>
                <c:pt idx="56">
                  <c:v>36316</c:v>
                </c:pt>
                <c:pt idx="57">
                  <c:v>36321</c:v>
                </c:pt>
                <c:pt idx="58">
                  <c:v>36327</c:v>
                </c:pt>
                <c:pt idx="59">
                  <c:v>36334</c:v>
                </c:pt>
                <c:pt idx="60">
                  <c:v>36345</c:v>
                </c:pt>
                <c:pt idx="61">
                  <c:v>36350</c:v>
                </c:pt>
                <c:pt idx="62">
                  <c:v>36356</c:v>
                </c:pt>
                <c:pt idx="63">
                  <c:v>36376</c:v>
                </c:pt>
                <c:pt idx="64">
                  <c:v>36382</c:v>
                </c:pt>
                <c:pt idx="65">
                  <c:v>36390</c:v>
                </c:pt>
                <c:pt idx="66">
                  <c:v>36399</c:v>
                </c:pt>
                <c:pt idx="67">
                  <c:v>36407</c:v>
                </c:pt>
                <c:pt idx="68">
                  <c:v>36414</c:v>
                </c:pt>
                <c:pt idx="69">
                  <c:v>36421</c:v>
                </c:pt>
                <c:pt idx="70">
                  <c:v>36443</c:v>
                </c:pt>
                <c:pt idx="71">
                  <c:v>36449</c:v>
                </c:pt>
                <c:pt idx="72">
                  <c:v>36455</c:v>
                </c:pt>
                <c:pt idx="73">
                  <c:v>36467</c:v>
                </c:pt>
                <c:pt idx="74">
                  <c:v>36477</c:v>
                </c:pt>
                <c:pt idx="75">
                  <c:v>36489</c:v>
                </c:pt>
                <c:pt idx="76">
                  <c:v>36497</c:v>
                </c:pt>
                <c:pt idx="77">
                  <c:v>36504</c:v>
                </c:pt>
                <c:pt idx="78">
                  <c:v>36524</c:v>
                </c:pt>
                <c:pt idx="79">
                  <c:v>36568</c:v>
                </c:pt>
                <c:pt idx="80">
                  <c:v>36590</c:v>
                </c:pt>
                <c:pt idx="81">
                  <c:v>36615</c:v>
                </c:pt>
                <c:pt idx="82">
                  <c:v>36626</c:v>
                </c:pt>
                <c:pt idx="83">
                  <c:v>36641</c:v>
                </c:pt>
                <c:pt idx="84">
                  <c:v>36659</c:v>
                </c:pt>
                <c:pt idx="85">
                  <c:v>36671</c:v>
                </c:pt>
                <c:pt idx="86">
                  <c:v>36674</c:v>
                </c:pt>
                <c:pt idx="87">
                  <c:v>36678</c:v>
                </c:pt>
                <c:pt idx="88">
                  <c:v>36684</c:v>
                </c:pt>
                <c:pt idx="89">
                  <c:v>36693</c:v>
                </c:pt>
                <c:pt idx="90">
                  <c:v>36698</c:v>
                </c:pt>
                <c:pt idx="91">
                  <c:v>36707</c:v>
                </c:pt>
                <c:pt idx="92">
                  <c:v>36713</c:v>
                </c:pt>
                <c:pt idx="93">
                  <c:v>36718</c:v>
                </c:pt>
                <c:pt idx="94">
                  <c:v>36735</c:v>
                </c:pt>
                <c:pt idx="95">
                  <c:v>36740</c:v>
                </c:pt>
                <c:pt idx="96">
                  <c:v>36748</c:v>
                </c:pt>
                <c:pt idx="97">
                  <c:v>36753</c:v>
                </c:pt>
                <c:pt idx="98">
                  <c:v>36762</c:v>
                </c:pt>
                <c:pt idx="99">
                  <c:v>36767</c:v>
                </c:pt>
                <c:pt idx="100">
                  <c:v>36779</c:v>
                </c:pt>
                <c:pt idx="101">
                  <c:v>36798</c:v>
                </c:pt>
                <c:pt idx="102">
                  <c:v>36809</c:v>
                </c:pt>
                <c:pt idx="103">
                  <c:v>36816</c:v>
                </c:pt>
                <c:pt idx="104">
                  <c:v>36823</c:v>
                </c:pt>
                <c:pt idx="105">
                  <c:v>36837</c:v>
                </c:pt>
                <c:pt idx="106">
                  <c:v>36849</c:v>
                </c:pt>
                <c:pt idx="107">
                  <c:v>36867</c:v>
                </c:pt>
                <c:pt idx="108">
                  <c:v>36881</c:v>
                </c:pt>
                <c:pt idx="109">
                  <c:v>36951</c:v>
                </c:pt>
                <c:pt idx="110">
                  <c:v>36971</c:v>
                </c:pt>
                <c:pt idx="111">
                  <c:v>36991</c:v>
                </c:pt>
                <c:pt idx="112">
                  <c:v>37013</c:v>
                </c:pt>
                <c:pt idx="113">
                  <c:v>37028</c:v>
                </c:pt>
                <c:pt idx="114">
                  <c:v>37046</c:v>
                </c:pt>
                <c:pt idx="115">
                  <c:v>37060</c:v>
                </c:pt>
                <c:pt idx="116">
                  <c:v>37075</c:v>
                </c:pt>
                <c:pt idx="117">
                  <c:v>37088</c:v>
                </c:pt>
                <c:pt idx="118">
                  <c:v>37102</c:v>
                </c:pt>
                <c:pt idx="119">
                  <c:v>37116</c:v>
                </c:pt>
                <c:pt idx="120">
                  <c:v>37134</c:v>
                </c:pt>
                <c:pt idx="121">
                  <c:v>37143</c:v>
                </c:pt>
                <c:pt idx="122">
                  <c:v>37157</c:v>
                </c:pt>
                <c:pt idx="123">
                  <c:v>37181</c:v>
                </c:pt>
                <c:pt idx="124">
                  <c:v>37196</c:v>
                </c:pt>
                <c:pt idx="125">
                  <c:v>37210</c:v>
                </c:pt>
                <c:pt idx="126">
                  <c:v>37224</c:v>
                </c:pt>
                <c:pt idx="127">
                  <c:v>37271</c:v>
                </c:pt>
                <c:pt idx="128">
                  <c:v>37463</c:v>
                </c:pt>
                <c:pt idx="129">
                  <c:v>37750</c:v>
                </c:pt>
                <c:pt idx="130">
                  <c:v>37812</c:v>
                </c:pt>
                <c:pt idx="131">
                  <c:v>37852</c:v>
                </c:pt>
                <c:pt idx="132">
                  <c:v>37971</c:v>
                </c:pt>
                <c:pt idx="133">
                  <c:v>38138</c:v>
                </c:pt>
                <c:pt idx="134">
                  <c:v>38170</c:v>
                </c:pt>
                <c:pt idx="135">
                  <c:v>38213</c:v>
                </c:pt>
                <c:pt idx="136">
                  <c:v>38238</c:v>
                </c:pt>
                <c:pt idx="137">
                  <c:v>38266</c:v>
                </c:pt>
                <c:pt idx="138">
                  <c:v>38502</c:v>
                </c:pt>
                <c:pt idx="139">
                  <c:v>38586</c:v>
                </c:pt>
                <c:pt idx="140">
                  <c:v>38674</c:v>
                </c:pt>
                <c:pt idx="141">
                  <c:v>39592</c:v>
                </c:pt>
                <c:pt idx="142">
                  <c:v>39701</c:v>
                </c:pt>
                <c:pt idx="143">
                  <c:v>40064</c:v>
                </c:pt>
                <c:pt idx="144">
                  <c:v>40470</c:v>
                </c:pt>
                <c:pt idx="145">
                  <c:v>40815</c:v>
                </c:pt>
                <c:pt idx="146">
                  <c:v>40962</c:v>
                </c:pt>
                <c:pt idx="147">
                  <c:v>40988</c:v>
                </c:pt>
                <c:pt idx="148">
                  <c:v>41016</c:v>
                </c:pt>
                <c:pt idx="149">
                  <c:v>41051</c:v>
                </c:pt>
                <c:pt idx="150">
                  <c:v>41118</c:v>
                </c:pt>
                <c:pt idx="151">
                  <c:v>41151</c:v>
                </c:pt>
                <c:pt idx="152">
                  <c:v>41182</c:v>
                </c:pt>
                <c:pt idx="153">
                  <c:v>41211</c:v>
                </c:pt>
                <c:pt idx="154">
                  <c:v>41233</c:v>
                </c:pt>
                <c:pt idx="155">
                  <c:v>41268</c:v>
                </c:pt>
                <c:pt idx="156">
                  <c:v>41304</c:v>
                </c:pt>
                <c:pt idx="157">
                  <c:v>41365</c:v>
                </c:pt>
                <c:pt idx="158">
                  <c:v>41391</c:v>
                </c:pt>
                <c:pt idx="159">
                  <c:v>41420</c:v>
                </c:pt>
                <c:pt idx="160">
                  <c:v>41446</c:v>
                </c:pt>
                <c:pt idx="161">
                  <c:v>41448</c:v>
                </c:pt>
                <c:pt idx="162">
                  <c:v>41478</c:v>
                </c:pt>
                <c:pt idx="163">
                  <c:v>41511</c:v>
                </c:pt>
                <c:pt idx="164">
                  <c:v>41546</c:v>
                </c:pt>
                <c:pt idx="165">
                  <c:v>41568</c:v>
                </c:pt>
                <c:pt idx="166">
                  <c:v>41603</c:v>
                </c:pt>
                <c:pt idx="167">
                  <c:v>41629</c:v>
                </c:pt>
                <c:pt idx="168">
                  <c:v>41660</c:v>
                </c:pt>
                <c:pt idx="169">
                  <c:v>41687</c:v>
                </c:pt>
                <c:pt idx="170">
                  <c:v>41721</c:v>
                </c:pt>
                <c:pt idx="171">
                  <c:v>41748</c:v>
                </c:pt>
                <c:pt idx="172">
                  <c:v>41778</c:v>
                </c:pt>
                <c:pt idx="173">
                  <c:v>41819</c:v>
                </c:pt>
                <c:pt idx="174">
                  <c:v>41847</c:v>
                </c:pt>
                <c:pt idx="175">
                  <c:v>41882</c:v>
                </c:pt>
                <c:pt idx="176">
                  <c:v>41910</c:v>
                </c:pt>
                <c:pt idx="177">
                  <c:v>41938</c:v>
                </c:pt>
                <c:pt idx="178">
                  <c:v>41980</c:v>
                </c:pt>
                <c:pt idx="179">
                  <c:v>42001</c:v>
                </c:pt>
                <c:pt idx="180">
                  <c:v>42029</c:v>
                </c:pt>
                <c:pt idx="181">
                  <c:v>42057</c:v>
                </c:pt>
                <c:pt idx="182">
                  <c:v>42092</c:v>
                </c:pt>
                <c:pt idx="183">
                  <c:v>42120</c:v>
                </c:pt>
                <c:pt idx="184">
                  <c:v>42148</c:v>
                </c:pt>
                <c:pt idx="185">
                  <c:v>42183</c:v>
                </c:pt>
                <c:pt idx="186">
                  <c:v>42206</c:v>
                </c:pt>
                <c:pt idx="187">
                  <c:v>42246</c:v>
                </c:pt>
                <c:pt idx="188">
                  <c:v>42274</c:v>
                </c:pt>
                <c:pt idx="189">
                  <c:v>42302</c:v>
                </c:pt>
                <c:pt idx="190">
                  <c:v>42337</c:v>
                </c:pt>
                <c:pt idx="191">
                  <c:v>42365</c:v>
                </c:pt>
                <c:pt idx="192">
                  <c:v>42400</c:v>
                </c:pt>
                <c:pt idx="193">
                  <c:v>42428</c:v>
                </c:pt>
              </c:numCache>
            </c:numRef>
          </c:xVal>
          <c:yVal>
            <c:numRef>
              <c:f>' Piezo levels (edited)'!$E$24:$HZ$24</c:f>
              <c:numCache>
                <c:formatCode>0.0</c:formatCode>
                <c:ptCount val="230"/>
                <c:pt idx="0">
                  <c:v>1086.847262</c:v>
                </c:pt>
                <c:pt idx="1">
                  <c:v>1086.9175789999999</c:v>
                </c:pt>
                <c:pt idx="2">
                  <c:v>1086.0034579999999</c:v>
                </c:pt>
                <c:pt idx="3">
                  <c:v>1086.847262</c:v>
                </c:pt>
                <c:pt idx="4">
                  <c:v>1086.9175789999999</c:v>
                </c:pt>
                <c:pt idx="5">
                  <c:v>1086.9878959999999</c:v>
                </c:pt>
                <c:pt idx="6">
                  <c:v>1086.9175789999999</c:v>
                </c:pt>
                <c:pt idx="7">
                  <c:v>1086.9175789999999</c:v>
                </c:pt>
                <c:pt idx="8">
                  <c:v>1086.9175789999999</c:v>
                </c:pt>
                <c:pt idx="9">
                  <c:v>1086.847262</c:v>
                </c:pt>
                <c:pt idx="10">
                  <c:v>1086.355043</c:v>
                </c:pt>
                <c:pt idx="11">
                  <c:v>1086.0737749999998</c:v>
                </c:pt>
                <c:pt idx="15">
                  <c:v>1086.2847259999999</c:v>
                </c:pt>
                <c:pt idx="16">
                  <c:v>1086.2144089999999</c:v>
                </c:pt>
                <c:pt idx="17">
                  <c:v>1086.2144089999999</c:v>
                </c:pt>
                <c:pt idx="19">
                  <c:v>1086.2847259999999</c:v>
                </c:pt>
                <c:pt idx="20">
                  <c:v>1086.2847259999999</c:v>
                </c:pt>
                <c:pt idx="21">
                  <c:v>1086.2144089999999</c:v>
                </c:pt>
                <c:pt idx="22">
                  <c:v>1086.2144089999999</c:v>
                </c:pt>
                <c:pt idx="23">
                  <c:v>1086.144092</c:v>
                </c:pt>
                <c:pt idx="24">
                  <c:v>1086.144092</c:v>
                </c:pt>
                <c:pt idx="25">
                  <c:v>1086.0737749999998</c:v>
                </c:pt>
                <c:pt idx="26">
                  <c:v>1086.0737749999998</c:v>
                </c:pt>
                <c:pt idx="27">
                  <c:v>1086.144092</c:v>
                </c:pt>
                <c:pt idx="28">
                  <c:v>1086.0737749999998</c:v>
                </c:pt>
                <c:pt idx="29">
                  <c:v>1086.0737749999998</c:v>
                </c:pt>
                <c:pt idx="30">
                  <c:v>1086.2144089999999</c:v>
                </c:pt>
                <c:pt idx="31">
                  <c:v>1086.2144089999999</c:v>
                </c:pt>
                <c:pt idx="32">
                  <c:v>1086.2144089999999</c:v>
                </c:pt>
                <c:pt idx="33">
                  <c:v>1086.144092</c:v>
                </c:pt>
                <c:pt idx="34">
                  <c:v>1086.2144089999999</c:v>
                </c:pt>
                <c:pt idx="35">
                  <c:v>1086.2144089999999</c:v>
                </c:pt>
                <c:pt idx="36">
                  <c:v>1086.2144089999999</c:v>
                </c:pt>
                <c:pt idx="37">
                  <c:v>1086.144092</c:v>
                </c:pt>
                <c:pt idx="38">
                  <c:v>1086.2144089999999</c:v>
                </c:pt>
                <c:pt idx="39">
                  <c:v>1086.2144089999999</c:v>
                </c:pt>
                <c:pt idx="40">
                  <c:v>1086.565994</c:v>
                </c:pt>
                <c:pt idx="41">
                  <c:v>1086.42536</c:v>
                </c:pt>
                <c:pt idx="42">
                  <c:v>1086.7769449999998</c:v>
                </c:pt>
                <c:pt idx="43">
                  <c:v>1086.9878959999999</c:v>
                </c:pt>
                <c:pt idx="44">
                  <c:v>1086.847262</c:v>
                </c:pt>
                <c:pt idx="45">
                  <c:v>1086.7769449999998</c:v>
                </c:pt>
                <c:pt idx="46">
                  <c:v>1086.9878959999999</c:v>
                </c:pt>
                <c:pt idx="47">
                  <c:v>1086.7769449999998</c:v>
                </c:pt>
                <c:pt idx="48">
                  <c:v>1086.9878959999999</c:v>
                </c:pt>
                <c:pt idx="49">
                  <c:v>1087.058213</c:v>
                </c:pt>
                <c:pt idx="50">
                  <c:v>1086.9878959999999</c:v>
                </c:pt>
                <c:pt idx="51">
                  <c:v>1086.9878959999999</c:v>
                </c:pt>
                <c:pt idx="54">
                  <c:v>1086.847262</c:v>
                </c:pt>
                <c:pt idx="55">
                  <c:v>1086.636311</c:v>
                </c:pt>
                <c:pt idx="56">
                  <c:v>1086.7066279999999</c:v>
                </c:pt>
                <c:pt idx="57">
                  <c:v>1086.4956769999999</c:v>
                </c:pt>
                <c:pt idx="58">
                  <c:v>1086.7769449999998</c:v>
                </c:pt>
                <c:pt idx="59">
                  <c:v>1086.42536</c:v>
                </c:pt>
                <c:pt idx="60">
                  <c:v>1086.2847259999999</c:v>
                </c:pt>
                <c:pt idx="61">
                  <c:v>1086.42536</c:v>
                </c:pt>
                <c:pt idx="62">
                  <c:v>1086.2144089999999</c:v>
                </c:pt>
                <c:pt idx="63">
                  <c:v>1086.144092</c:v>
                </c:pt>
                <c:pt idx="64">
                  <c:v>1086.355043</c:v>
                </c:pt>
                <c:pt idx="65">
                  <c:v>1086.144092</c:v>
                </c:pt>
                <c:pt idx="66">
                  <c:v>1086.144092</c:v>
                </c:pt>
                <c:pt idx="67">
                  <c:v>1086.2144089999999</c:v>
                </c:pt>
                <c:pt idx="68">
                  <c:v>1086.2847259999999</c:v>
                </c:pt>
                <c:pt idx="69">
                  <c:v>1086.2847259999999</c:v>
                </c:pt>
                <c:pt idx="70">
                  <c:v>1086.2144089999999</c:v>
                </c:pt>
                <c:pt idx="71">
                  <c:v>1086.355043</c:v>
                </c:pt>
                <c:pt idx="72">
                  <c:v>1086.355043</c:v>
                </c:pt>
                <c:pt idx="73">
                  <c:v>1086.2144089999999</c:v>
                </c:pt>
                <c:pt idx="74">
                  <c:v>1086.0737749999998</c:v>
                </c:pt>
                <c:pt idx="77">
                  <c:v>1086.0034579999999</c:v>
                </c:pt>
                <c:pt idx="78">
                  <c:v>1085.0893369999999</c:v>
                </c:pt>
                <c:pt idx="79">
                  <c:v>1084.948703</c:v>
                </c:pt>
                <c:pt idx="80">
                  <c:v>1085.5112389999999</c:v>
                </c:pt>
                <c:pt idx="81">
                  <c:v>1085.3706049999998</c:v>
                </c:pt>
                <c:pt idx="82">
                  <c:v>1085.3002879999999</c:v>
                </c:pt>
                <c:pt idx="83">
                  <c:v>1085.3706049999998</c:v>
                </c:pt>
                <c:pt idx="84">
                  <c:v>1085.3706049999998</c:v>
                </c:pt>
                <c:pt idx="85">
                  <c:v>1086.2144089999999</c:v>
                </c:pt>
                <c:pt idx="86">
                  <c:v>1086.144092</c:v>
                </c:pt>
                <c:pt idx="87">
                  <c:v>1086.0737749999998</c:v>
                </c:pt>
                <c:pt idx="88">
                  <c:v>1086.0737749999998</c:v>
                </c:pt>
                <c:pt idx="89">
                  <c:v>1086.144092</c:v>
                </c:pt>
                <c:pt idx="90">
                  <c:v>1086.0034579999999</c:v>
                </c:pt>
                <c:pt idx="91">
                  <c:v>1086.2144089999999</c:v>
                </c:pt>
                <c:pt idx="92">
                  <c:v>1086.144092</c:v>
                </c:pt>
                <c:pt idx="94">
                  <c:v>1085.933141</c:v>
                </c:pt>
                <c:pt idx="95">
                  <c:v>1085.933141</c:v>
                </c:pt>
                <c:pt idx="96">
                  <c:v>1085.862824</c:v>
                </c:pt>
                <c:pt idx="97">
                  <c:v>1085.933141</c:v>
                </c:pt>
                <c:pt idx="98">
                  <c:v>1085.862824</c:v>
                </c:pt>
                <c:pt idx="99">
                  <c:v>1085.933141</c:v>
                </c:pt>
                <c:pt idx="100">
                  <c:v>1085.862824</c:v>
                </c:pt>
                <c:pt idx="101">
                  <c:v>1085.862824</c:v>
                </c:pt>
                <c:pt idx="102">
                  <c:v>1085.933141</c:v>
                </c:pt>
                <c:pt idx="104">
                  <c:v>1086.2144089999999</c:v>
                </c:pt>
                <c:pt idx="105">
                  <c:v>1085.862824</c:v>
                </c:pt>
                <c:pt idx="106">
                  <c:v>1085.72219</c:v>
                </c:pt>
                <c:pt idx="107">
                  <c:v>1085.72219</c:v>
                </c:pt>
                <c:pt idx="108">
                  <c:v>1085.7925069999999</c:v>
                </c:pt>
                <c:pt idx="109">
                  <c:v>1085.0893369999999</c:v>
                </c:pt>
                <c:pt idx="110">
                  <c:v>1084.737752</c:v>
                </c:pt>
                <c:pt idx="111">
                  <c:v>1085.229971</c:v>
                </c:pt>
                <c:pt idx="112">
                  <c:v>1085.5815559999999</c:v>
                </c:pt>
                <c:pt idx="113">
                  <c:v>1086.0034579999999</c:v>
                </c:pt>
                <c:pt idx="114">
                  <c:v>1085.862824</c:v>
                </c:pt>
                <c:pt idx="115">
                  <c:v>1085.7925069999999</c:v>
                </c:pt>
                <c:pt idx="116">
                  <c:v>1085.862824</c:v>
                </c:pt>
                <c:pt idx="117">
                  <c:v>1085.72219</c:v>
                </c:pt>
                <c:pt idx="118">
                  <c:v>1085.5815559999999</c:v>
                </c:pt>
                <c:pt idx="119">
                  <c:v>1085.5815559999999</c:v>
                </c:pt>
                <c:pt idx="120">
                  <c:v>1084.737752</c:v>
                </c:pt>
                <c:pt idx="121">
                  <c:v>1085.440922</c:v>
                </c:pt>
                <c:pt idx="122">
                  <c:v>1085.440922</c:v>
                </c:pt>
                <c:pt idx="123">
                  <c:v>1085.5815559999999</c:v>
                </c:pt>
                <c:pt idx="124">
                  <c:v>1085.5112389999999</c:v>
                </c:pt>
                <c:pt idx="125">
                  <c:v>1085.440922</c:v>
                </c:pt>
                <c:pt idx="126">
                  <c:v>1085.440922</c:v>
                </c:pt>
                <c:pt idx="127">
                  <c:v>1085.3706049999998</c:v>
                </c:pt>
                <c:pt idx="128">
                  <c:v>1085.3002879999999</c:v>
                </c:pt>
                <c:pt idx="130">
                  <c:v>1085.159654</c:v>
                </c:pt>
                <c:pt idx="131">
                  <c:v>1084.948703</c:v>
                </c:pt>
                <c:pt idx="133">
                  <c:v>1084.948703</c:v>
                </c:pt>
                <c:pt idx="134">
                  <c:v>1085.159654</c:v>
                </c:pt>
                <c:pt idx="135">
                  <c:v>1085.01902</c:v>
                </c:pt>
                <c:pt idx="136">
                  <c:v>1085.01902</c:v>
                </c:pt>
                <c:pt idx="137">
                  <c:v>1085.01902</c:v>
                </c:pt>
                <c:pt idx="138">
                  <c:v>1085.0893369999999</c:v>
                </c:pt>
                <c:pt idx="139">
                  <c:v>1085.3002879999999</c:v>
                </c:pt>
                <c:pt idx="140">
                  <c:v>1085.3706049999998</c:v>
                </c:pt>
                <c:pt idx="141">
                  <c:v>1082.628242</c:v>
                </c:pt>
                <c:pt idx="142">
                  <c:v>#N/A</c:v>
                </c:pt>
                <c:pt idx="143">
                  <c:v>1082.4876079999999</c:v>
                </c:pt>
                <c:pt idx="144">
                  <c:v>1083.120461</c:v>
                </c:pt>
                <c:pt idx="145">
                  <c:v>1085.159654</c:v>
                </c:pt>
                <c:pt idx="146">
                  <c:v>1083.4720459999999</c:v>
                </c:pt>
                <c:pt idx="147">
                  <c:v>1085.3002879999999</c:v>
                </c:pt>
                <c:pt idx="148">
                  <c:v>#N/A</c:v>
                </c:pt>
                <c:pt idx="149">
                  <c:v>1083.4720459999999</c:v>
                </c:pt>
                <c:pt idx="152">
                  <c:v>1085.3706049999998</c:v>
                </c:pt>
                <c:pt idx="154">
                  <c:v>1085.3706049999998</c:v>
                </c:pt>
                <c:pt idx="155">
                  <c:v>1086.565994</c:v>
                </c:pt>
                <c:pt idx="156">
                  <c:v>1080.8703169999999</c:v>
                </c:pt>
                <c:pt idx="157">
                  <c:v>#N/A</c:v>
                </c:pt>
                <c:pt idx="158">
                  <c:v>1080.8703169999999</c:v>
                </c:pt>
                <c:pt idx="159">
                  <c:v>1080.8703169999999</c:v>
                </c:pt>
                <c:pt idx="160">
                  <c:v>1080.8703169999999</c:v>
                </c:pt>
                <c:pt idx="161">
                  <c:v>1080.8703169999999</c:v>
                </c:pt>
                <c:pt idx="162">
                  <c:v>1080.8703169999999</c:v>
                </c:pt>
                <c:pt idx="163">
                  <c:v>1080.8703169999999</c:v>
                </c:pt>
                <c:pt idx="164">
                  <c:v>1080.8703169999999</c:v>
                </c:pt>
                <c:pt idx="165">
                  <c:v>1080.8703169999999</c:v>
                </c:pt>
                <c:pt idx="166">
                  <c:v>#N/A</c:v>
                </c:pt>
                <c:pt idx="167">
                  <c:v>1080.8703169999999</c:v>
                </c:pt>
                <c:pt idx="168">
                  <c:v>1080.8703169999999</c:v>
                </c:pt>
                <c:pt idx="169">
                  <c:v>1080.8703169999999</c:v>
                </c:pt>
                <c:pt idx="170">
                  <c:v>1080.8703169999999</c:v>
                </c:pt>
                <c:pt idx="171">
                  <c:v>1080.8703169999999</c:v>
                </c:pt>
                <c:pt idx="172">
                  <c:v>1080.8703169999999</c:v>
                </c:pt>
                <c:pt idx="173">
                  <c:v>1080.8703169999999</c:v>
                </c:pt>
                <c:pt idx="174">
                  <c:v>1080.8703169999999</c:v>
                </c:pt>
                <c:pt idx="175">
                  <c:v>1080.8703169999999</c:v>
                </c:pt>
                <c:pt idx="176">
                  <c:v>1080.8703169999999</c:v>
                </c:pt>
                <c:pt idx="177">
                  <c:v>1080.8703169999999</c:v>
                </c:pt>
                <c:pt idx="178">
                  <c:v>1080.8703169999999</c:v>
                </c:pt>
                <c:pt idx="179">
                  <c:v>#N/A</c:v>
                </c:pt>
                <c:pt idx="180">
                  <c:v>1080.8703169999999</c:v>
                </c:pt>
                <c:pt idx="181">
                  <c:v>1080.8703169999999</c:v>
                </c:pt>
                <c:pt idx="182">
                  <c:v>#N/A</c:v>
                </c:pt>
                <c:pt idx="183">
                  <c:v>#N/A</c:v>
                </c:pt>
                <c:pt idx="184">
                  <c:v>#N/A</c:v>
                </c:pt>
                <c:pt idx="185">
                  <c:v>#N/A</c:v>
                </c:pt>
                <c:pt idx="186">
                  <c:v>#N/A</c:v>
                </c:pt>
                <c:pt idx="187">
                  <c:v>#N/A</c:v>
                </c:pt>
                <c:pt idx="188">
                  <c:v>#N/A</c:v>
                </c:pt>
                <c:pt idx="189">
                  <c:v>#N/A</c:v>
                </c:pt>
                <c:pt idx="190">
                  <c:v>#N/A</c:v>
                </c:pt>
                <c:pt idx="191">
                  <c:v>#N/A</c:v>
                </c:pt>
                <c:pt idx="192">
                  <c:v>#N/A</c:v>
                </c:pt>
                <c:pt idx="193">
                  <c:v>#N/A</c:v>
                </c:pt>
              </c:numCache>
            </c:numRef>
          </c:yVal>
          <c:smooth val="0"/>
        </c:ser>
        <c:ser>
          <c:idx val="3"/>
          <c:order val="4"/>
          <c:tx>
            <c:strRef>
              <c:f>' Piezo levels (edited)'!$D$25</c:f>
              <c:strCache>
                <c:ptCount val="1"/>
                <c:pt idx="0">
                  <c:v>Piezometer #22716 @ 1078.8 m</c:v>
                </c:pt>
              </c:strCache>
            </c:strRef>
          </c:tx>
          <c:spPr>
            <a:ln w="12700">
              <a:solidFill>
                <a:srgbClr val="339966"/>
              </a:solidFill>
              <a:prstDash val="solid"/>
            </a:ln>
          </c:spPr>
          <c:marker>
            <c:spPr>
              <a:solidFill>
                <a:srgbClr val="008000"/>
              </a:solidFill>
              <a:ln>
                <a:noFill/>
              </a:ln>
            </c:spPr>
          </c:marker>
          <c:xVal>
            <c:numRef>
              <c:f>' Piezo levels (edited)'!$E$5:$HZ$5</c:f>
              <c:numCache>
                <c:formatCode>d\-mmm\-yy</c:formatCode>
                <c:ptCount val="230"/>
                <c:pt idx="0">
                  <c:v>35894</c:v>
                </c:pt>
                <c:pt idx="1">
                  <c:v>35899</c:v>
                </c:pt>
                <c:pt idx="2">
                  <c:v>35906</c:v>
                </c:pt>
                <c:pt idx="3">
                  <c:v>35908</c:v>
                </c:pt>
                <c:pt idx="4">
                  <c:v>35913</c:v>
                </c:pt>
                <c:pt idx="5">
                  <c:v>35920</c:v>
                </c:pt>
                <c:pt idx="6">
                  <c:v>35927</c:v>
                </c:pt>
                <c:pt idx="7">
                  <c:v>35936</c:v>
                </c:pt>
                <c:pt idx="8">
                  <c:v>35943</c:v>
                </c:pt>
                <c:pt idx="9">
                  <c:v>35950</c:v>
                </c:pt>
                <c:pt idx="10">
                  <c:v>35957</c:v>
                </c:pt>
                <c:pt idx="11">
                  <c:v>35964</c:v>
                </c:pt>
                <c:pt idx="12">
                  <c:v>35972</c:v>
                </c:pt>
                <c:pt idx="13">
                  <c:v>35978</c:v>
                </c:pt>
                <c:pt idx="14">
                  <c:v>35986</c:v>
                </c:pt>
                <c:pt idx="15">
                  <c:v>35992</c:v>
                </c:pt>
                <c:pt idx="16">
                  <c:v>35998</c:v>
                </c:pt>
                <c:pt idx="17">
                  <c:v>36007</c:v>
                </c:pt>
                <c:pt idx="18">
                  <c:v>36012</c:v>
                </c:pt>
                <c:pt idx="19">
                  <c:v>36019</c:v>
                </c:pt>
                <c:pt idx="20">
                  <c:v>36026</c:v>
                </c:pt>
                <c:pt idx="21">
                  <c:v>36034</c:v>
                </c:pt>
                <c:pt idx="22">
                  <c:v>36040</c:v>
                </c:pt>
                <c:pt idx="23">
                  <c:v>36048</c:v>
                </c:pt>
                <c:pt idx="24">
                  <c:v>36056</c:v>
                </c:pt>
                <c:pt idx="25">
                  <c:v>36061</c:v>
                </c:pt>
                <c:pt idx="26">
                  <c:v>36067</c:v>
                </c:pt>
                <c:pt idx="27">
                  <c:v>36075</c:v>
                </c:pt>
                <c:pt idx="28">
                  <c:v>36083</c:v>
                </c:pt>
                <c:pt idx="29">
                  <c:v>36090</c:v>
                </c:pt>
                <c:pt idx="30">
                  <c:v>36096</c:v>
                </c:pt>
                <c:pt idx="31">
                  <c:v>36103</c:v>
                </c:pt>
                <c:pt idx="32">
                  <c:v>36111</c:v>
                </c:pt>
                <c:pt idx="33">
                  <c:v>36117</c:v>
                </c:pt>
                <c:pt idx="34">
                  <c:v>36124</c:v>
                </c:pt>
                <c:pt idx="35">
                  <c:v>36131</c:v>
                </c:pt>
                <c:pt idx="36">
                  <c:v>36138</c:v>
                </c:pt>
                <c:pt idx="37">
                  <c:v>36145</c:v>
                </c:pt>
                <c:pt idx="38">
                  <c:v>36159</c:v>
                </c:pt>
                <c:pt idx="39">
                  <c:v>36166</c:v>
                </c:pt>
                <c:pt idx="40">
                  <c:v>36173</c:v>
                </c:pt>
                <c:pt idx="41">
                  <c:v>36181</c:v>
                </c:pt>
                <c:pt idx="42">
                  <c:v>36187</c:v>
                </c:pt>
                <c:pt idx="43">
                  <c:v>36194</c:v>
                </c:pt>
                <c:pt idx="44">
                  <c:v>36200</c:v>
                </c:pt>
                <c:pt idx="45">
                  <c:v>36206</c:v>
                </c:pt>
                <c:pt idx="46">
                  <c:v>36214</c:v>
                </c:pt>
                <c:pt idx="47">
                  <c:v>36224</c:v>
                </c:pt>
                <c:pt idx="48">
                  <c:v>36227</c:v>
                </c:pt>
                <c:pt idx="49">
                  <c:v>36234</c:v>
                </c:pt>
                <c:pt idx="50">
                  <c:v>36241</c:v>
                </c:pt>
                <c:pt idx="51">
                  <c:v>36251</c:v>
                </c:pt>
                <c:pt idx="52">
                  <c:v>36285</c:v>
                </c:pt>
                <c:pt idx="53">
                  <c:v>36296</c:v>
                </c:pt>
                <c:pt idx="54">
                  <c:v>36302</c:v>
                </c:pt>
                <c:pt idx="55">
                  <c:v>36308</c:v>
                </c:pt>
                <c:pt idx="56">
                  <c:v>36316</c:v>
                </c:pt>
                <c:pt idx="57">
                  <c:v>36321</c:v>
                </c:pt>
                <c:pt idx="58">
                  <c:v>36327</c:v>
                </c:pt>
                <c:pt idx="59">
                  <c:v>36334</c:v>
                </c:pt>
                <c:pt idx="60">
                  <c:v>36345</c:v>
                </c:pt>
                <c:pt idx="61">
                  <c:v>36350</c:v>
                </c:pt>
                <c:pt idx="62">
                  <c:v>36356</c:v>
                </c:pt>
                <c:pt idx="63">
                  <c:v>36376</c:v>
                </c:pt>
                <c:pt idx="64">
                  <c:v>36382</c:v>
                </c:pt>
                <c:pt idx="65">
                  <c:v>36390</c:v>
                </c:pt>
                <c:pt idx="66">
                  <c:v>36399</c:v>
                </c:pt>
                <c:pt idx="67">
                  <c:v>36407</c:v>
                </c:pt>
                <c:pt idx="68">
                  <c:v>36414</c:v>
                </c:pt>
                <c:pt idx="69">
                  <c:v>36421</c:v>
                </c:pt>
                <c:pt idx="70">
                  <c:v>36443</c:v>
                </c:pt>
                <c:pt idx="71">
                  <c:v>36449</c:v>
                </c:pt>
                <c:pt idx="72">
                  <c:v>36455</c:v>
                </c:pt>
                <c:pt idx="73">
                  <c:v>36467</c:v>
                </c:pt>
                <c:pt idx="74">
                  <c:v>36477</c:v>
                </c:pt>
                <c:pt idx="75">
                  <c:v>36489</c:v>
                </c:pt>
                <c:pt idx="76">
                  <c:v>36497</c:v>
                </c:pt>
                <c:pt idx="77">
                  <c:v>36504</c:v>
                </c:pt>
                <c:pt idx="78">
                  <c:v>36524</c:v>
                </c:pt>
                <c:pt idx="79">
                  <c:v>36568</c:v>
                </c:pt>
                <c:pt idx="80">
                  <c:v>36590</c:v>
                </c:pt>
                <c:pt idx="81">
                  <c:v>36615</c:v>
                </c:pt>
                <c:pt idx="82">
                  <c:v>36626</c:v>
                </c:pt>
                <c:pt idx="83">
                  <c:v>36641</c:v>
                </c:pt>
                <c:pt idx="84">
                  <c:v>36659</c:v>
                </c:pt>
                <c:pt idx="85">
                  <c:v>36671</c:v>
                </c:pt>
                <c:pt idx="86">
                  <c:v>36674</c:v>
                </c:pt>
                <c:pt idx="87">
                  <c:v>36678</c:v>
                </c:pt>
                <c:pt idx="88">
                  <c:v>36684</c:v>
                </c:pt>
                <c:pt idx="89">
                  <c:v>36693</c:v>
                </c:pt>
                <c:pt idx="90">
                  <c:v>36698</c:v>
                </c:pt>
                <c:pt idx="91">
                  <c:v>36707</c:v>
                </c:pt>
                <c:pt idx="92">
                  <c:v>36713</c:v>
                </c:pt>
                <c:pt idx="93">
                  <c:v>36718</c:v>
                </c:pt>
                <c:pt idx="94">
                  <c:v>36735</c:v>
                </c:pt>
                <c:pt idx="95">
                  <c:v>36740</c:v>
                </c:pt>
                <c:pt idx="96">
                  <c:v>36748</c:v>
                </c:pt>
                <c:pt idx="97">
                  <c:v>36753</c:v>
                </c:pt>
                <c:pt idx="98">
                  <c:v>36762</c:v>
                </c:pt>
                <c:pt idx="99">
                  <c:v>36767</c:v>
                </c:pt>
                <c:pt idx="100">
                  <c:v>36779</c:v>
                </c:pt>
                <c:pt idx="101">
                  <c:v>36798</c:v>
                </c:pt>
                <c:pt idx="102">
                  <c:v>36809</c:v>
                </c:pt>
                <c:pt idx="103">
                  <c:v>36816</c:v>
                </c:pt>
                <c:pt idx="104">
                  <c:v>36823</c:v>
                </c:pt>
                <c:pt idx="105">
                  <c:v>36837</c:v>
                </c:pt>
                <c:pt idx="106">
                  <c:v>36849</c:v>
                </c:pt>
                <c:pt idx="107">
                  <c:v>36867</c:v>
                </c:pt>
                <c:pt idx="108">
                  <c:v>36881</c:v>
                </c:pt>
                <c:pt idx="109">
                  <c:v>36951</c:v>
                </c:pt>
                <c:pt idx="110">
                  <c:v>36971</c:v>
                </c:pt>
                <c:pt idx="111">
                  <c:v>36991</c:v>
                </c:pt>
                <c:pt idx="112">
                  <c:v>37013</c:v>
                </c:pt>
                <c:pt idx="113">
                  <c:v>37028</c:v>
                </c:pt>
                <c:pt idx="114">
                  <c:v>37046</c:v>
                </c:pt>
                <c:pt idx="115">
                  <c:v>37060</c:v>
                </c:pt>
                <c:pt idx="116">
                  <c:v>37075</c:v>
                </c:pt>
                <c:pt idx="117">
                  <c:v>37088</c:v>
                </c:pt>
                <c:pt idx="118">
                  <c:v>37102</c:v>
                </c:pt>
                <c:pt idx="119">
                  <c:v>37116</c:v>
                </c:pt>
                <c:pt idx="120">
                  <c:v>37134</c:v>
                </c:pt>
                <c:pt idx="121">
                  <c:v>37143</c:v>
                </c:pt>
                <c:pt idx="122">
                  <c:v>37157</c:v>
                </c:pt>
                <c:pt idx="123">
                  <c:v>37181</c:v>
                </c:pt>
                <c:pt idx="124">
                  <c:v>37196</c:v>
                </c:pt>
                <c:pt idx="125">
                  <c:v>37210</c:v>
                </c:pt>
                <c:pt idx="126">
                  <c:v>37224</c:v>
                </c:pt>
                <c:pt idx="127">
                  <c:v>37271</c:v>
                </c:pt>
                <c:pt idx="128">
                  <c:v>37463</c:v>
                </c:pt>
                <c:pt idx="129">
                  <c:v>37750</c:v>
                </c:pt>
                <c:pt idx="130">
                  <c:v>37812</c:v>
                </c:pt>
                <c:pt idx="131">
                  <c:v>37852</c:v>
                </c:pt>
                <c:pt idx="132">
                  <c:v>37971</c:v>
                </c:pt>
                <c:pt idx="133">
                  <c:v>38138</c:v>
                </c:pt>
                <c:pt idx="134">
                  <c:v>38170</c:v>
                </c:pt>
                <c:pt idx="135">
                  <c:v>38213</c:v>
                </c:pt>
                <c:pt idx="136">
                  <c:v>38238</c:v>
                </c:pt>
                <c:pt idx="137">
                  <c:v>38266</c:v>
                </c:pt>
                <c:pt idx="138">
                  <c:v>38502</c:v>
                </c:pt>
                <c:pt idx="139">
                  <c:v>38586</c:v>
                </c:pt>
                <c:pt idx="140">
                  <c:v>38674</c:v>
                </c:pt>
                <c:pt idx="141">
                  <c:v>39592</c:v>
                </c:pt>
                <c:pt idx="142">
                  <c:v>39701</c:v>
                </c:pt>
                <c:pt idx="143">
                  <c:v>40064</c:v>
                </c:pt>
                <c:pt idx="144">
                  <c:v>40470</c:v>
                </c:pt>
                <c:pt idx="145">
                  <c:v>40815</c:v>
                </c:pt>
                <c:pt idx="146">
                  <c:v>40962</c:v>
                </c:pt>
                <c:pt idx="147">
                  <c:v>40988</c:v>
                </c:pt>
                <c:pt idx="148">
                  <c:v>41016</c:v>
                </c:pt>
                <c:pt idx="149">
                  <c:v>41051</c:v>
                </c:pt>
                <c:pt idx="150">
                  <c:v>41118</c:v>
                </c:pt>
                <c:pt idx="151">
                  <c:v>41151</c:v>
                </c:pt>
                <c:pt idx="152">
                  <c:v>41182</c:v>
                </c:pt>
                <c:pt idx="153">
                  <c:v>41211</c:v>
                </c:pt>
                <c:pt idx="154">
                  <c:v>41233</c:v>
                </c:pt>
                <c:pt idx="155">
                  <c:v>41268</c:v>
                </c:pt>
                <c:pt idx="156">
                  <c:v>41304</c:v>
                </c:pt>
                <c:pt idx="157">
                  <c:v>41365</c:v>
                </c:pt>
                <c:pt idx="158">
                  <c:v>41391</c:v>
                </c:pt>
                <c:pt idx="159">
                  <c:v>41420</c:v>
                </c:pt>
                <c:pt idx="160">
                  <c:v>41446</c:v>
                </c:pt>
                <c:pt idx="161">
                  <c:v>41448</c:v>
                </c:pt>
                <c:pt idx="162">
                  <c:v>41478</c:v>
                </c:pt>
                <c:pt idx="163">
                  <c:v>41511</c:v>
                </c:pt>
                <c:pt idx="164">
                  <c:v>41546</c:v>
                </c:pt>
                <c:pt idx="165">
                  <c:v>41568</c:v>
                </c:pt>
                <c:pt idx="166">
                  <c:v>41603</c:v>
                </c:pt>
                <c:pt idx="167">
                  <c:v>41629</c:v>
                </c:pt>
                <c:pt idx="168">
                  <c:v>41660</c:v>
                </c:pt>
                <c:pt idx="169">
                  <c:v>41687</c:v>
                </c:pt>
                <c:pt idx="170">
                  <c:v>41721</c:v>
                </c:pt>
                <c:pt idx="171">
                  <c:v>41748</c:v>
                </c:pt>
                <c:pt idx="172">
                  <c:v>41778</c:v>
                </c:pt>
                <c:pt idx="173">
                  <c:v>41819</c:v>
                </c:pt>
                <c:pt idx="174">
                  <c:v>41847</c:v>
                </c:pt>
                <c:pt idx="175">
                  <c:v>41882</c:v>
                </c:pt>
                <c:pt idx="176">
                  <c:v>41910</c:v>
                </c:pt>
                <c:pt idx="177">
                  <c:v>41938</c:v>
                </c:pt>
                <c:pt idx="178">
                  <c:v>41980</c:v>
                </c:pt>
                <c:pt idx="179">
                  <c:v>42001</c:v>
                </c:pt>
                <c:pt idx="180">
                  <c:v>42029</c:v>
                </c:pt>
                <c:pt idx="181">
                  <c:v>42057</c:v>
                </c:pt>
                <c:pt idx="182">
                  <c:v>42092</c:v>
                </c:pt>
                <c:pt idx="183">
                  <c:v>42120</c:v>
                </c:pt>
                <c:pt idx="184">
                  <c:v>42148</c:v>
                </c:pt>
                <c:pt idx="185">
                  <c:v>42183</c:v>
                </c:pt>
                <c:pt idx="186">
                  <c:v>42206</c:v>
                </c:pt>
                <c:pt idx="187">
                  <c:v>42246</c:v>
                </c:pt>
                <c:pt idx="188">
                  <c:v>42274</c:v>
                </c:pt>
                <c:pt idx="189">
                  <c:v>42302</c:v>
                </c:pt>
                <c:pt idx="190">
                  <c:v>42337</c:v>
                </c:pt>
                <c:pt idx="191">
                  <c:v>42365</c:v>
                </c:pt>
                <c:pt idx="192">
                  <c:v>42400</c:v>
                </c:pt>
                <c:pt idx="193">
                  <c:v>42428</c:v>
                </c:pt>
              </c:numCache>
            </c:numRef>
          </c:xVal>
          <c:yVal>
            <c:numRef>
              <c:f>' Piezo levels (edited)'!$E$25:$HZ$25</c:f>
              <c:numCache>
                <c:formatCode>0.0</c:formatCode>
                <c:ptCount val="230"/>
                <c:pt idx="0">
                  <c:v>1086.1129679999999</c:v>
                </c:pt>
                <c:pt idx="1">
                  <c:v>1086.253602</c:v>
                </c:pt>
                <c:pt idx="2">
                  <c:v>1086.3239189999999</c:v>
                </c:pt>
                <c:pt idx="3">
                  <c:v>1086.3239189999999</c:v>
                </c:pt>
                <c:pt idx="4">
                  <c:v>1086.3239189999999</c:v>
                </c:pt>
                <c:pt idx="5">
                  <c:v>1086.3942359999999</c:v>
                </c:pt>
                <c:pt idx="6">
                  <c:v>1086.3239189999999</c:v>
                </c:pt>
                <c:pt idx="7">
                  <c:v>1086.1832849999998</c:v>
                </c:pt>
                <c:pt idx="8">
                  <c:v>1086.042651</c:v>
                </c:pt>
                <c:pt idx="9">
                  <c:v>1086.042651</c:v>
                </c:pt>
                <c:pt idx="10">
                  <c:v>1085.8317</c:v>
                </c:pt>
                <c:pt idx="11">
                  <c:v>1085.550432</c:v>
                </c:pt>
                <c:pt idx="15">
                  <c:v>1085.6910659999999</c:v>
                </c:pt>
                <c:pt idx="16">
                  <c:v>1085.6207489999999</c:v>
                </c:pt>
                <c:pt idx="17">
                  <c:v>1085.550432</c:v>
                </c:pt>
                <c:pt idx="19">
                  <c:v>1085.4801149999998</c:v>
                </c:pt>
                <c:pt idx="20">
                  <c:v>1085.550432</c:v>
                </c:pt>
                <c:pt idx="21">
                  <c:v>1085.4801149999998</c:v>
                </c:pt>
                <c:pt idx="22">
                  <c:v>1085.4801149999998</c:v>
                </c:pt>
                <c:pt idx="23">
                  <c:v>1085.4801149999998</c:v>
                </c:pt>
                <c:pt idx="24">
                  <c:v>1085.4801149999998</c:v>
                </c:pt>
                <c:pt idx="25">
                  <c:v>1085.4801149999998</c:v>
                </c:pt>
                <c:pt idx="26">
                  <c:v>1085.4801149999998</c:v>
                </c:pt>
                <c:pt idx="27">
                  <c:v>1085.4097979999999</c:v>
                </c:pt>
                <c:pt idx="28">
                  <c:v>1085.339481</c:v>
                </c:pt>
                <c:pt idx="29">
                  <c:v>1085.339481</c:v>
                </c:pt>
                <c:pt idx="30">
                  <c:v>1085.4801149999998</c:v>
                </c:pt>
                <c:pt idx="31">
                  <c:v>1085.4801149999998</c:v>
                </c:pt>
                <c:pt idx="32">
                  <c:v>1085.550432</c:v>
                </c:pt>
                <c:pt idx="33">
                  <c:v>1085.4801149999998</c:v>
                </c:pt>
                <c:pt idx="34">
                  <c:v>1085.4801149999998</c:v>
                </c:pt>
                <c:pt idx="35">
                  <c:v>1085.4801149999998</c:v>
                </c:pt>
                <c:pt idx="36">
                  <c:v>1085.4801149999998</c:v>
                </c:pt>
                <c:pt idx="37">
                  <c:v>1085.339481</c:v>
                </c:pt>
                <c:pt idx="38">
                  <c:v>1085.6207489999999</c:v>
                </c:pt>
                <c:pt idx="39">
                  <c:v>1085.6207489999999</c:v>
                </c:pt>
                <c:pt idx="40">
                  <c:v>1085.8317</c:v>
                </c:pt>
                <c:pt idx="41">
                  <c:v>1085.761383</c:v>
                </c:pt>
                <c:pt idx="42">
                  <c:v>1086.042651</c:v>
                </c:pt>
                <c:pt idx="43">
                  <c:v>1086.1832849999998</c:v>
                </c:pt>
                <c:pt idx="44">
                  <c:v>1086.042651</c:v>
                </c:pt>
                <c:pt idx="45">
                  <c:v>1086.1129679999999</c:v>
                </c:pt>
                <c:pt idx="46">
                  <c:v>1086.1832849999998</c:v>
                </c:pt>
                <c:pt idx="47">
                  <c:v>1086.042651</c:v>
                </c:pt>
                <c:pt idx="48">
                  <c:v>1086.53487</c:v>
                </c:pt>
                <c:pt idx="49">
                  <c:v>1086.253602</c:v>
                </c:pt>
                <c:pt idx="50">
                  <c:v>1086.1832849999998</c:v>
                </c:pt>
                <c:pt idx="51">
                  <c:v>1086.3239189999999</c:v>
                </c:pt>
                <c:pt idx="53">
                  <c:v>1085.972334</c:v>
                </c:pt>
                <c:pt idx="54">
                  <c:v>1086.042651</c:v>
                </c:pt>
                <c:pt idx="55">
                  <c:v>1086.042651</c:v>
                </c:pt>
                <c:pt idx="56">
                  <c:v>1086.042651</c:v>
                </c:pt>
                <c:pt idx="57">
                  <c:v>1086.042651</c:v>
                </c:pt>
                <c:pt idx="58">
                  <c:v>1086.1129679999999</c:v>
                </c:pt>
                <c:pt idx="59">
                  <c:v>1085.972334</c:v>
                </c:pt>
                <c:pt idx="60">
                  <c:v>1085.8317</c:v>
                </c:pt>
                <c:pt idx="61">
                  <c:v>1085.9020169999999</c:v>
                </c:pt>
                <c:pt idx="62">
                  <c:v>1085.761383</c:v>
                </c:pt>
                <c:pt idx="63">
                  <c:v>1085.6207489999999</c:v>
                </c:pt>
                <c:pt idx="64">
                  <c:v>1085.6910659999999</c:v>
                </c:pt>
                <c:pt idx="65">
                  <c:v>1085.6207489999999</c:v>
                </c:pt>
                <c:pt idx="66">
                  <c:v>1085.6207489999999</c:v>
                </c:pt>
                <c:pt idx="67">
                  <c:v>1085.761383</c:v>
                </c:pt>
                <c:pt idx="68">
                  <c:v>1085.6910659999999</c:v>
                </c:pt>
                <c:pt idx="69">
                  <c:v>1085.761383</c:v>
                </c:pt>
                <c:pt idx="70">
                  <c:v>1085.761383</c:v>
                </c:pt>
                <c:pt idx="71">
                  <c:v>1085.8317</c:v>
                </c:pt>
                <c:pt idx="72">
                  <c:v>1085.761383</c:v>
                </c:pt>
                <c:pt idx="73">
                  <c:v>1085.6910659999999</c:v>
                </c:pt>
                <c:pt idx="74">
                  <c:v>1085.6910659999999</c:v>
                </c:pt>
                <c:pt idx="75">
                  <c:v>1085.550432</c:v>
                </c:pt>
                <c:pt idx="77">
                  <c:v>1085.550432</c:v>
                </c:pt>
                <c:pt idx="78">
                  <c:v>1085.4097979999999</c:v>
                </c:pt>
                <c:pt idx="79">
                  <c:v>1084.4956769999999</c:v>
                </c:pt>
                <c:pt idx="80">
                  <c:v>1084.42536</c:v>
                </c:pt>
                <c:pt idx="81">
                  <c:v>1084.0737749999998</c:v>
                </c:pt>
                <c:pt idx="82">
                  <c:v>1084.9878959999999</c:v>
                </c:pt>
                <c:pt idx="83">
                  <c:v>1085.058213</c:v>
                </c:pt>
                <c:pt idx="84">
                  <c:v>1085.12853</c:v>
                </c:pt>
                <c:pt idx="85">
                  <c:v>1085.6207489999999</c:v>
                </c:pt>
                <c:pt idx="86">
                  <c:v>1085.6910659999999</c:v>
                </c:pt>
                <c:pt idx="87">
                  <c:v>1085.6207489999999</c:v>
                </c:pt>
                <c:pt idx="88">
                  <c:v>1085.6207489999999</c:v>
                </c:pt>
                <c:pt idx="89">
                  <c:v>1085.550432</c:v>
                </c:pt>
                <c:pt idx="90">
                  <c:v>1085.550432</c:v>
                </c:pt>
                <c:pt idx="91">
                  <c:v>1085.761383</c:v>
                </c:pt>
                <c:pt idx="92">
                  <c:v>1085.6910659999999</c:v>
                </c:pt>
                <c:pt idx="93">
                  <c:v>1085.761383</c:v>
                </c:pt>
                <c:pt idx="94">
                  <c:v>1085.550432</c:v>
                </c:pt>
                <c:pt idx="95">
                  <c:v>1085.4801149999998</c:v>
                </c:pt>
                <c:pt idx="96">
                  <c:v>1085.339481</c:v>
                </c:pt>
                <c:pt idx="97">
                  <c:v>1085.4097979999999</c:v>
                </c:pt>
                <c:pt idx="98">
                  <c:v>1085.4801149999998</c:v>
                </c:pt>
                <c:pt idx="99">
                  <c:v>1085.4801149999998</c:v>
                </c:pt>
                <c:pt idx="100">
                  <c:v>1085.4097979999999</c:v>
                </c:pt>
                <c:pt idx="101">
                  <c:v>1085.4097979999999</c:v>
                </c:pt>
                <c:pt idx="102">
                  <c:v>1085.4801149999998</c:v>
                </c:pt>
                <c:pt idx="104">
                  <c:v>1085.8317</c:v>
                </c:pt>
                <c:pt idx="105">
                  <c:v>1085.269164</c:v>
                </c:pt>
                <c:pt idx="106">
                  <c:v>1085.269164</c:v>
                </c:pt>
                <c:pt idx="107">
                  <c:v>1085.1988469999999</c:v>
                </c:pt>
                <c:pt idx="108">
                  <c:v>1085.339481</c:v>
                </c:pt>
                <c:pt idx="109">
                  <c:v>1084.7769449999998</c:v>
                </c:pt>
                <c:pt idx="110">
                  <c:v>1084.636311</c:v>
                </c:pt>
                <c:pt idx="111">
                  <c:v>1084.636311</c:v>
                </c:pt>
                <c:pt idx="112">
                  <c:v>1084.847262</c:v>
                </c:pt>
                <c:pt idx="113">
                  <c:v>1085.4801149999998</c:v>
                </c:pt>
                <c:pt idx="114">
                  <c:v>1085.4097979999999</c:v>
                </c:pt>
                <c:pt idx="115">
                  <c:v>1085.339481</c:v>
                </c:pt>
                <c:pt idx="116">
                  <c:v>1085.339481</c:v>
                </c:pt>
                <c:pt idx="117">
                  <c:v>1085.269164</c:v>
                </c:pt>
                <c:pt idx="118">
                  <c:v>1085.1988469999999</c:v>
                </c:pt>
                <c:pt idx="119">
                  <c:v>1085.1988469999999</c:v>
                </c:pt>
                <c:pt idx="120">
                  <c:v>1084.7769449999998</c:v>
                </c:pt>
                <c:pt idx="121">
                  <c:v>1085.058213</c:v>
                </c:pt>
                <c:pt idx="122">
                  <c:v>1085.12853</c:v>
                </c:pt>
                <c:pt idx="123">
                  <c:v>1085.1988469999999</c:v>
                </c:pt>
                <c:pt idx="124">
                  <c:v>1085.12853</c:v>
                </c:pt>
                <c:pt idx="125">
                  <c:v>1085.058213</c:v>
                </c:pt>
                <c:pt idx="126">
                  <c:v>1084.9878959999999</c:v>
                </c:pt>
                <c:pt idx="127">
                  <c:v>1084.9878959999999</c:v>
                </c:pt>
                <c:pt idx="128">
                  <c:v>1084.9175789999999</c:v>
                </c:pt>
                <c:pt idx="129">
                  <c:v>1085.058213</c:v>
                </c:pt>
                <c:pt idx="130">
                  <c:v>1084.7769449999998</c:v>
                </c:pt>
                <c:pt idx="131">
                  <c:v>1084.636311</c:v>
                </c:pt>
                <c:pt idx="132">
                  <c:v>1084.7769449999998</c:v>
                </c:pt>
                <c:pt idx="133">
                  <c:v>1084.847262</c:v>
                </c:pt>
                <c:pt idx="134">
                  <c:v>1084.7769449999998</c:v>
                </c:pt>
                <c:pt idx="136">
                  <c:v>1084.636311</c:v>
                </c:pt>
                <c:pt idx="137">
                  <c:v>1084.7066279999999</c:v>
                </c:pt>
                <c:pt idx="138">
                  <c:v>1084.7066279999999</c:v>
                </c:pt>
                <c:pt idx="139">
                  <c:v>1084.9878959999999</c:v>
                </c:pt>
                <c:pt idx="140">
                  <c:v>1084.9878959999999</c:v>
                </c:pt>
                <c:pt idx="141">
                  <c:v>1082.5971179999999</c:v>
                </c:pt>
                <c:pt idx="142">
                  <c:v>1083.01902</c:v>
                </c:pt>
                <c:pt idx="143">
                  <c:v>1082.3861669999999</c:v>
                </c:pt>
                <c:pt idx="144">
                  <c:v>1082.456484</c:v>
                </c:pt>
                <c:pt idx="145">
                  <c:v>1084.847262</c:v>
                </c:pt>
                <c:pt idx="146">
                  <c:v>1084.847262</c:v>
                </c:pt>
                <c:pt idx="147">
                  <c:v>1084.9175789999999</c:v>
                </c:pt>
                <c:pt idx="148">
                  <c:v>#N/A</c:v>
                </c:pt>
                <c:pt idx="149">
                  <c:v>1084.4956769999999</c:v>
                </c:pt>
                <c:pt idx="150">
                  <c:v>1084.9175789999999</c:v>
                </c:pt>
                <c:pt idx="151">
                  <c:v>1085.058213</c:v>
                </c:pt>
                <c:pt idx="152">
                  <c:v>1085.12853</c:v>
                </c:pt>
                <c:pt idx="153">
                  <c:v>1085.1988469999999</c:v>
                </c:pt>
                <c:pt idx="154">
                  <c:v>1085.12853</c:v>
                </c:pt>
                <c:pt idx="155">
                  <c:v>1086.1129679999999</c:v>
                </c:pt>
                <c:pt idx="156">
                  <c:v>1085.058213</c:v>
                </c:pt>
                <c:pt idx="157">
                  <c:v>1084.9878959999999</c:v>
                </c:pt>
                <c:pt idx="158">
                  <c:v>1084.9175789999999</c:v>
                </c:pt>
                <c:pt idx="159">
                  <c:v>1084.847262</c:v>
                </c:pt>
                <c:pt idx="160">
                  <c:v>1084.636311</c:v>
                </c:pt>
                <c:pt idx="161">
                  <c:v>1084.636311</c:v>
                </c:pt>
                <c:pt idx="162">
                  <c:v>1084.7066279999999</c:v>
                </c:pt>
                <c:pt idx="163">
                  <c:v>1084.7769449999998</c:v>
                </c:pt>
                <c:pt idx="164">
                  <c:v>1084.9878959999999</c:v>
                </c:pt>
                <c:pt idx="165">
                  <c:v>1084.9878959999999</c:v>
                </c:pt>
                <c:pt idx="166">
                  <c:v>1084.9878959999999</c:v>
                </c:pt>
                <c:pt idx="167">
                  <c:v>1084.9175789999999</c:v>
                </c:pt>
                <c:pt idx="168">
                  <c:v>1084.7769449999998</c:v>
                </c:pt>
                <c:pt idx="169">
                  <c:v>1084.847262</c:v>
                </c:pt>
                <c:pt idx="170">
                  <c:v>1084.7769449999998</c:v>
                </c:pt>
                <c:pt idx="171">
                  <c:v>1084.7769449999998</c:v>
                </c:pt>
                <c:pt idx="172">
                  <c:v>1084.565994</c:v>
                </c:pt>
                <c:pt idx="173">
                  <c:v>1084.355043</c:v>
                </c:pt>
                <c:pt idx="174">
                  <c:v>1084.4956769999999</c:v>
                </c:pt>
                <c:pt idx="175">
                  <c:v>1084.636311</c:v>
                </c:pt>
                <c:pt idx="176">
                  <c:v>1084.847262</c:v>
                </c:pt>
                <c:pt idx="177">
                  <c:v>1084.847262</c:v>
                </c:pt>
                <c:pt idx="178">
                  <c:v>1084.847262</c:v>
                </c:pt>
                <c:pt idx="179">
                  <c:v>1084.636311</c:v>
                </c:pt>
                <c:pt idx="180">
                  <c:v>1084.7066279999999</c:v>
                </c:pt>
                <c:pt idx="181">
                  <c:v>1084.636311</c:v>
                </c:pt>
                <c:pt idx="182">
                  <c:v>1084.7066279999999</c:v>
                </c:pt>
                <c:pt idx="183">
                  <c:v>1084.4956769999999</c:v>
                </c:pt>
                <c:pt idx="184">
                  <c:v>1084.2144089999999</c:v>
                </c:pt>
                <c:pt idx="185">
                  <c:v>1083.862824</c:v>
                </c:pt>
                <c:pt idx="186">
                  <c:v>1083.7925069999999</c:v>
                </c:pt>
                <c:pt idx="187">
                  <c:v>1084.144092</c:v>
                </c:pt>
                <c:pt idx="188">
                  <c:v>1084.2144089999999</c:v>
                </c:pt>
                <c:pt idx="189">
                  <c:v>1084.144092</c:v>
                </c:pt>
                <c:pt idx="190">
                  <c:v>1084.0737749999998</c:v>
                </c:pt>
                <c:pt idx="191">
                  <c:v>1084.0737749999998</c:v>
                </c:pt>
                <c:pt idx="192">
                  <c:v>1084.0737749999998</c:v>
                </c:pt>
                <c:pt idx="193">
                  <c:v>1084.144092</c:v>
                </c:pt>
              </c:numCache>
            </c:numRef>
          </c:yVal>
          <c:smooth val="0"/>
        </c:ser>
        <c:ser>
          <c:idx val="4"/>
          <c:order val="5"/>
          <c:tx>
            <c:strRef>
              <c:f>' Piezo levels (edited)'!$D$24</c:f>
              <c:strCache>
                <c:ptCount val="1"/>
                <c:pt idx="0">
                  <c:v>Piezometer #22720 @ 1080.8 m</c:v>
                </c:pt>
              </c:strCache>
            </c:strRef>
          </c:tx>
          <c:spPr>
            <a:ln w="15875">
              <a:solidFill>
                <a:srgbClr val="002060"/>
              </a:solidFill>
            </a:ln>
          </c:spPr>
          <c:marker>
            <c:symbol val="square"/>
            <c:size val="5"/>
            <c:spPr>
              <a:solidFill>
                <a:srgbClr val="002060"/>
              </a:solidFill>
              <a:ln w="9525">
                <a:noFill/>
              </a:ln>
            </c:spPr>
          </c:marker>
          <c:xVal>
            <c:numRef>
              <c:f>' Piezo levels (edited)'!$DZ$23:$HZ$23</c:f>
              <c:numCache>
                <c:formatCode>d\-mmm\-yy</c:formatCode>
                <c:ptCount val="105"/>
                <c:pt idx="0">
                  <c:v>37210</c:v>
                </c:pt>
                <c:pt idx="1">
                  <c:v>37224</c:v>
                </c:pt>
                <c:pt idx="2">
                  <c:v>37271</c:v>
                </c:pt>
                <c:pt idx="3">
                  <c:v>37463</c:v>
                </c:pt>
                <c:pt idx="4">
                  <c:v>37750</c:v>
                </c:pt>
                <c:pt idx="5">
                  <c:v>37812</c:v>
                </c:pt>
                <c:pt idx="6">
                  <c:v>37852</c:v>
                </c:pt>
                <c:pt idx="7">
                  <c:v>37971</c:v>
                </c:pt>
                <c:pt idx="8">
                  <c:v>38138</c:v>
                </c:pt>
                <c:pt idx="9">
                  <c:v>38170</c:v>
                </c:pt>
                <c:pt idx="10">
                  <c:v>38213</c:v>
                </c:pt>
                <c:pt idx="11">
                  <c:v>38238</c:v>
                </c:pt>
                <c:pt idx="12">
                  <c:v>38266</c:v>
                </c:pt>
                <c:pt idx="13">
                  <c:v>38502</c:v>
                </c:pt>
                <c:pt idx="14">
                  <c:v>38586</c:v>
                </c:pt>
                <c:pt idx="15">
                  <c:v>38674</c:v>
                </c:pt>
                <c:pt idx="16">
                  <c:v>39592</c:v>
                </c:pt>
                <c:pt idx="17">
                  <c:v>39701</c:v>
                </c:pt>
                <c:pt idx="18">
                  <c:v>40064</c:v>
                </c:pt>
                <c:pt idx="19">
                  <c:v>40470</c:v>
                </c:pt>
                <c:pt idx="20">
                  <c:v>40815</c:v>
                </c:pt>
                <c:pt idx="21">
                  <c:v>40962</c:v>
                </c:pt>
                <c:pt idx="22">
                  <c:v>40988</c:v>
                </c:pt>
                <c:pt idx="23">
                  <c:v>41016</c:v>
                </c:pt>
                <c:pt idx="24">
                  <c:v>41051</c:v>
                </c:pt>
                <c:pt idx="25">
                  <c:v>41118</c:v>
                </c:pt>
                <c:pt idx="26">
                  <c:v>41151</c:v>
                </c:pt>
                <c:pt idx="27">
                  <c:v>41182</c:v>
                </c:pt>
                <c:pt idx="28">
                  <c:v>41211</c:v>
                </c:pt>
                <c:pt idx="29">
                  <c:v>41233</c:v>
                </c:pt>
                <c:pt idx="30">
                  <c:v>41268</c:v>
                </c:pt>
                <c:pt idx="31">
                  <c:v>41304</c:v>
                </c:pt>
                <c:pt idx="32">
                  <c:v>41365</c:v>
                </c:pt>
                <c:pt idx="33">
                  <c:v>41391</c:v>
                </c:pt>
                <c:pt idx="34">
                  <c:v>41420</c:v>
                </c:pt>
                <c:pt idx="35">
                  <c:v>41446</c:v>
                </c:pt>
                <c:pt idx="36">
                  <c:v>41448</c:v>
                </c:pt>
                <c:pt idx="37">
                  <c:v>41478</c:v>
                </c:pt>
                <c:pt idx="38">
                  <c:v>41511</c:v>
                </c:pt>
                <c:pt idx="39">
                  <c:v>41546</c:v>
                </c:pt>
                <c:pt idx="40">
                  <c:v>41568</c:v>
                </c:pt>
                <c:pt idx="41">
                  <c:v>41603</c:v>
                </c:pt>
                <c:pt idx="42">
                  <c:v>41629</c:v>
                </c:pt>
                <c:pt idx="43">
                  <c:v>41660</c:v>
                </c:pt>
                <c:pt idx="44">
                  <c:v>41687</c:v>
                </c:pt>
                <c:pt idx="45">
                  <c:v>41721</c:v>
                </c:pt>
                <c:pt idx="46">
                  <c:v>41748</c:v>
                </c:pt>
                <c:pt idx="47">
                  <c:v>41778</c:v>
                </c:pt>
                <c:pt idx="48">
                  <c:v>41819</c:v>
                </c:pt>
                <c:pt idx="49">
                  <c:v>41847</c:v>
                </c:pt>
                <c:pt idx="50">
                  <c:v>41882</c:v>
                </c:pt>
                <c:pt idx="51">
                  <c:v>41910</c:v>
                </c:pt>
                <c:pt idx="52">
                  <c:v>41938</c:v>
                </c:pt>
                <c:pt idx="53">
                  <c:v>41980</c:v>
                </c:pt>
                <c:pt idx="54">
                  <c:v>42001</c:v>
                </c:pt>
                <c:pt idx="55">
                  <c:v>42029</c:v>
                </c:pt>
                <c:pt idx="56">
                  <c:v>42057</c:v>
                </c:pt>
                <c:pt idx="57">
                  <c:v>42092</c:v>
                </c:pt>
                <c:pt idx="58">
                  <c:v>42120</c:v>
                </c:pt>
                <c:pt idx="59">
                  <c:v>42148</c:v>
                </c:pt>
                <c:pt idx="60">
                  <c:v>42183</c:v>
                </c:pt>
                <c:pt idx="61">
                  <c:v>42206</c:v>
                </c:pt>
                <c:pt idx="62">
                  <c:v>42246</c:v>
                </c:pt>
                <c:pt idx="63">
                  <c:v>42274</c:v>
                </c:pt>
                <c:pt idx="64">
                  <c:v>42302</c:v>
                </c:pt>
                <c:pt idx="65">
                  <c:v>42337</c:v>
                </c:pt>
                <c:pt idx="66">
                  <c:v>42365</c:v>
                </c:pt>
                <c:pt idx="67">
                  <c:v>42400</c:v>
                </c:pt>
                <c:pt idx="68">
                  <c:v>42428</c:v>
                </c:pt>
              </c:numCache>
            </c:numRef>
          </c:xVal>
          <c:yVal>
            <c:numRef>
              <c:f>' Piezo levels (edited)'!$DZ$24:$HZ$24</c:f>
              <c:numCache>
                <c:formatCode>0.0</c:formatCode>
                <c:ptCount val="105"/>
                <c:pt idx="0">
                  <c:v>1085.440922</c:v>
                </c:pt>
                <c:pt idx="1">
                  <c:v>1085.440922</c:v>
                </c:pt>
                <c:pt idx="2">
                  <c:v>1085.3706049999998</c:v>
                </c:pt>
                <c:pt idx="3">
                  <c:v>1085.3002879999999</c:v>
                </c:pt>
                <c:pt idx="5">
                  <c:v>1085.159654</c:v>
                </c:pt>
                <c:pt idx="6">
                  <c:v>1084.948703</c:v>
                </c:pt>
                <c:pt idx="8">
                  <c:v>1084.948703</c:v>
                </c:pt>
                <c:pt idx="9">
                  <c:v>1085.159654</c:v>
                </c:pt>
                <c:pt idx="10">
                  <c:v>1085.01902</c:v>
                </c:pt>
                <c:pt idx="11">
                  <c:v>1085.01902</c:v>
                </c:pt>
                <c:pt idx="12">
                  <c:v>1085.01902</c:v>
                </c:pt>
                <c:pt idx="13">
                  <c:v>1085.0893369999999</c:v>
                </c:pt>
                <c:pt idx="14">
                  <c:v>1085.3002879999999</c:v>
                </c:pt>
                <c:pt idx="15">
                  <c:v>1085.3706049999998</c:v>
                </c:pt>
                <c:pt idx="16">
                  <c:v>1082.628242</c:v>
                </c:pt>
                <c:pt idx="17">
                  <c:v>#N/A</c:v>
                </c:pt>
                <c:pt idx="18">
                  <c:v>1082.4876079999999</c:v>
                </c:pt>
                <c:pt idx="19">
                  <c:v>1083.120461</c:v>
                </c:pt>
                <c:pt idx="20">
                  <c:v>1085.159654</c:v>
                </c:pt>
                <c:pt idx="21">
                  <c:v>1083.4720459999999</c:v>
                </c:pt>
                <c:pt idx="22">
                  <c:v>1085.3002879999999</c:v>
                </c:pt>
                <c:pt idx="23">
                  <c:v>#N/A</c:v>
                </c:pt>
                <c:pt idx="24">
                  <c:v>1083.4720459999999</c:v>
                </c:pt>
                <c:pt idx="27">
                  <c:v>1085.3706049999998</c:v>
                </c:pt>
                <c:pt idx="29">
                  <c:v>1085.3706049999998</c:v>
                </c:pt>
                <c:pt idx="30">
                  <c:v>1086.565994</c:v>
                </c:pt>
                <c:pt idx="31">
                  <c:v>1080.8703169999999</c:v>
                </c:pt>
                <c:pt idx="32">
                  <c:v>#N/A</c:v>
                </c:pt>
                <c:pt idx="33">
                  <c:v>1080.8703169999999</c:v>
                </c:pt>
                <c:pt idx="34">
                  <c:v>1080.8703169999999</c:v>
                </c:pt>
                <c:pt idx="35">
                  <c:v>1080.8703169999999</c:v>
                </c:pt>
                <c:pt idx="36">
                  <c:v>1080.8703169999999</c:v>
                </c:pt>
                <c:pt idx="37">
                  <c:v>1080.8703169999999</c:v>
                </c:pt>
                <c:pt idx="38">
                  <c:v>1080.8703169999999</c:v>
                </c:pt>
                <c:pt idx="39">
                  <c:v>1080.8703169999999</c:v>
                </c:pt>
                <c:pt idx="40">
                  <c:v>1080.8703169999999</c:v>
                </c:pt>
                <c:pt idx="41">
                  <c:v>#N/A</c:v>
                </c:pt>
                <c:pt idx="42">
                  <c:v>1080.8703169999999</c:v>
                </c:pt>
                <c:pt idx="43">
                  <c:v>1080.8703169999999</c:v>
                </c:pt>
                <c:pt idx="44">
                  <c:v>1080.8703169999999</c:v>
                </c:pt>
                <c:pt idx="45">
                  <c:v>1080.8703169999999</c:v>
                </c:pt>
                <c:pt idx="46">
                  <c:v>1080.8703169999999</c:v>
                </c:pt>
                <c:pt idx="47">
                  <c:v>1080.8703169999999</c:v>
                </c:pt>
                <c:pt idx="48">
                  <c:v>1080.8703169999999</c:v>
                </c:pt>
                <c:pt idx="49">
                  <c:v>1080.8703169999999</c:v>
                </c:pt>
                <c:pt idx="50">
                  <c:v>1080.8703169999999</c:v>
                </c:pt>
                <c:pt idx="51">
                  <c:v>1080.8703169999999</c:v>
                </c:pt>
                <c:pt idx="52">
                  <c:v>1080.8703169999999</c:v>
                </c:pt>
                <c:pt idx="53">
                  <c:v>1080.8703169999999</c:v>
                </c:pt>
                <c:pt idx="54">
                  <c:v>#N/A</c:v>
                </c:pt>
                <c:pt idx="55">
                  <c:v>1080.8703169999999</c:v>
                </c:pt>
                <c:pt idx="56">
                  <c:v>1080.8703169999999</c:v>
                </c:pt>
                <c:pt idx="57">
                  <c:v>#N/A</c:v>
                </c:pt>
                <c:pt idx="58">
                  <c:v>#N/A</c:v>
                </c:pt>
                <c:pt idx="59">
                  <c:v>#N/A</c:v>
                </c:pt>
                <c:pt idx="60">
                  <c:v>#N/A</c:v>
                </c:pt>
                <c:pt idx="61">
                  <c:v>#N/A</c:v>
                </c:pt>
                <c:pt idx="62">
                  <c:v>#N/A</c:v>
                </c:pt>
                <c:pt idx="63">
                  <c:v>#N/A</c:v>
                </c:pt>
                <c:pt idx="64">
                  <c:v>#N/A</c:v>
                </c:pt>
                <c:pt idx="65">
                  <c:v>#N/A</c:v>
                </c:pt>
                <c:pt idx="66">
                  <c:v>#N/A</c:v>
                </c:pt>
                <c:pt idx="67">
                  <c:v>#N/A</c:v>
                </c:pt>
                <c:pt idx="68">
                  <c:v>#N/A</c:v>
                </c:pt>
              </c:numCache>
            </c:numRef>
          </c:yVal>
          <c:smooth val="0"/>
        </c:ser>
        <c:ser>
          <c:idx val="5"/>
          <c:order val="6"/>
          <c:tx>
            <c:strRef>
              <c:f>' Piezo levels (edited)'!$D$25</c:f>
              <c:strCache>
                <c:ptCount val="1"/>
                <c:pt idx="0">
                  <c:v>Piezometer #22716 @ 1078.8 m</c:v>
                </c:pt>
              </c:strCache>
            </c:strRef>
          </c:tx>
          <c:spPr>
            <a:ln w="12700">
              <a:solidFill>
                <a:srgbClr val="008000"/>
              </a:solidFill>
              <a:prstDash val="solid"/>
            </a:ln>
          </c:spPr>
          <c:marker>
            <c:symbol val="square"/>
            <c:size val="5"/>
            <c:spPr>
              <a:solidFill>
                <a:srgbClr val="008000"/>
              </a:solidFill>
              <a:ln w="9525">
                <a:noFill/>
              </a:ln>
            </c:spPr>
          </c:marker>
          <c:xVal>
            <c:numRef>
              <c:f>' Piezo levels (edited)'!$DY$23:$HZ$23</c:f>
              <c:numCache>
                <c:formatCode>d\-mmm\-yy</c:formatCode>
                <c:ptCount val="106"/>
                <c:pt idx="0">
                  <c:v>37196</c:v>
                </c:pt>
                <c:pt idx="1">
                  <c:v>37210</c:v>
                </c:pt>
                <c:pt idx="2">
                  <c:v>37224</c:v>
                </c:pt>
                <c:pt idx="3">
                  <c:v>37271</c:v>
                </c:pt>
                <c:pt idx="4">
                  <c:v>37463</c:v>
                </c:pt>
                <c:pt idx="5">
                  <c:v>37750</c:v>
                </c:pt>
                <c:pt idx="6">
                  <c:v>37812</c:v>
                </c:pt>
                <c:pt idx="7">
                  <c:v>37852</c:v>
                </c:pt>
                <c:pt idx="8">
                  <c:v>37971</c:v>
                </c:pt>
                <c:pt idx="9">
                  <c:v>38138</c:v>
                </c:pt>
                <c:pt idx="10">
                  <c:v>38170</c:v>
                </c:pt>
                <c:pt idx="11">
                  <c:v>38213</c:v>
                </c:pt>
                <c:pt idx="12">
                  <c:v>38238</c:v>
                </c:pt>
                <c:pt idx="13">
                  <c:v>38266</c:v>
                </c:pt>
                <c:pt idx="14">
                  <c:v>38502</c:v>
                </c:pt>
                <c:pt idx="15">
                  <c:v>38586</c:v>
                </c:pt>
                <c:pt idx="16">
                  <c:v>38674</c:v>
                </c:pt>
                <c:pt idx="17">
                  <c:v>39592</c:v>
                </c:pt>
                <c:pt idx="18">
                  <c:v>39701</c:v>
                </c:pt>
                <c:pt idx="19">
                  <c:v>40064</c:v>
                </c:pt>
                <c:pt idx="20">
                  <c:v>40470</c:v>
                </c:pt>
                <c:pt idx="21">
                  <c:v>40815</c:v>
                </c:pt>
                <c:pt idx="22">
                  <c:v>40962</c:v>
                </c:pt>
                <c:pt idx="23">
                  <c:v>40988</c:v>
                </c:pt>
                <c:pt idx="24">
                  <c:v>41016</c:v>
                </c:pt>
                <c:pt idx="25">
                  <c:v>41051</c:v>
                </c:pt>
                <c:pt idx="26">
                  <c:v>41118</c:v>
                </c:pt>
                <c:pt idx="27">
                  <c:v>41151</c:v>
                </c:pt>
                <c:pt idx="28">
                  <c:v>41182</c:v>
                </c:pt>
                <c:pt idx="29">
                  <c:v>41211</c:v>
                </c:pt>
                <c:pt idx="30">
                  <c:v>41233</c:v>
                </c:pt>
                <c:pt idx="31">
                  <c:v>41268</c:v>
                </c:pt>
                <c:pt idx="32">
                  <c:v>41304</c:v>
                </c:pt>
                <c:pt idx="33">
                  <c:v>41365</c:v>
                </c:pt>
                <c:pt idx="34">
                  <c:v>41391</c:v>
                </c:pt>
                <c:pt idx="35">
                  <c:v>41420</c:v>
                </c:pt>
                <c:pt idx="36">
                  <c:v>41446</c:v>
                </c:pt>
                <c:pt idx="37">
                  <c:v>41448</c:v>
                </c:pt>
                <c:pt idx="38">
                  <c:v>41478</c:v>
                </c:pt>
                <c:pt idx="39">
                  <c:v>41511</c:v>
                </c:pt>
                <c:pt idx="40">
                  <c:v>41546</c:v>
                </c:pt>
                <c:pt idx="41">
                  <c:v>41568</c:v>
                </c:pt>
                <c:pt idx="42">
                  <c:v>41603</c:v>
                </c:pt>
                <c:pt idx="43">
                  <c:v>41629</c:v>
                </c:pt>
                <c:pt idx="44">
                  <c:v>41660</c:v>
                </c:pt>
                <c:pt idx="45">
                  <c:v>41687</c:v>
                </c:pt>
                <c:pt idx="46">
                  <c:v>41721</c:v>
                </c:pt>
                <c:pt idx="47">
                  <c:v>41748</c:v>
                </c:pt>
                <c:pt idx="48">
                  <c:v>41778</c:v>
                </c:pt>
                <c:pt idx="49">
                  <c:v>41819</c:v>
                </c:pt>
                <c:pt idx="50">
                  <c:v>41847</c:v>
                </c:pt>
                <c:pt idx="51">
                  <c:v>41882</c:v>
                </c:pt>
                <c:pt idx="52">
                  <c:v>41910</c:v>
                </c:pt>
                <c:pt idx="53">
                  <c:v>41938</c:v>
                </c:pt>
                <c:pt idx="54">
                  <c:v>41980</c:v>
                </c:pt>
                <c:pt idx="55">
                  <c:v>42001</c:v>
                </c:pt>
                <c:pt idx="56">
                  <c:v>42029</c:v>
                </c:pt>
                <c:pt idx="57">
                  <c:v>42057</c:v>
                </c:pt>
                <c:pt idx="58">
                  <c:v>42092</c:v>
                </c:pt>
                <c:pt idx="59">
                  <c:v>42120</c:v>
                </c:pt>
                <c:pt idx="60">
                  <c:v>42148</c:v>
                </c:pt>
                <c:pt idx="61">
                  <c:v>42183</c:v>
                </c:pt>
                <c:pt idx="62">
                  <c:v>42206</c:v>
                </c:pt>
                <c:pt idx="63">
                  <c:v>42246</c:v>
                </c:pt>
                <c:pt idx="64">
                  <c:v>42274</c:v>
                </c:pt>
                <c:pt idx="65">
                  <c:v>42302</c:v>
                </c:pt>
                <c:pt idx="66">
                  <c:v>42337</c:v>
                </c:pt>
                <c:pt idx="67">
                  <c:v>42365</c:v>
                </c:pt>
                <c:pt idx="68">
                  <c:v>42400</c:v>
                </c:pt>
                <c:pt idx="69">
                  <c:v>42428</c:v>
                </c:pt>
              </c:numCache>
            </c:numRef>
          </c:xVal>
          <c:yVal>
            <c:numRef>
              <c:f>' Piezo levels (edited)'!$DY$25:$HZ$25</c:f>
              <c:numCache>
                <c:formatCode>0.0</c:formatCode>
                <c:ptCount val="106"/>
                <c:pt idx="0">
                  <c:v>1085.12853</c:v>
                </c:pt>
                <c:pt idx="1">
                  <c:v>1085.058213</c:v>
                </c:pt>
                <c:pt idx="2">
                  <c:v>1084.9878959999999</c:v>
                </c:pt>
                <c:pt idx="3">
                  <c:v>1084.9878959999999</c:v>
                </c:pt>
                <c:pt idx="4">
                  <c:v>1084.9175789999999</c:v>
                </c:pt>
                <c:pt idx="5">
                  <c:v>1085.058213</c:v>
                </c:pt>
                <c:pt idx="6">
                  <c:v>1084.7769449999998</c:v>
                </c:pt>
                <c:pt idx="7">
                  <c:v>1084.636311</c:v>
                </c:pt>
                <c:pt idx="8">
                  <c:v>1084.7769449999998</c:v>
                </c:pt>
                <c:pt idx="9">
                  <c:v>1084.847262</c:v>
                </c:pt>
                <c:pt idx="10">
                  <c:v>1084.7769449999998</c:v>
                </c:pt>
                <c:pt idx="12">
                  <c:v>1084.636311</c:v>
                </c:pt>
                <c:pt idx="13">
                  <c:v>1084.7066279999999</c:v>
                </c:pt>
                <c:pt idx="14">
                  <c:v>1084.7066279999999</c:v>
                </c:pt>
                <c:pt idx="15">
                  <c:v>1084.9878959999999</c:v>
                </c:pt>
                <c:pt idx="16">
                  <c:v>1084.9878959999999</c:v>
                </c:pt>
                <c:pt idx="17">
                  <c:v>1082.5971179999999</c:v>
                </c:pt>
                <c:pt idx="18">
                  <c:v>1083.01902</c:v>
                </c:pt>
                <c:pt idx="19">
                  <c:v>1082.3861669999999</c:v>
                </c:pt>
                <c:pt idx="20">
                  <c:v>1082.456484</c:v>
                </c:pt>
                <c:pt idx="21">
                  <c:v>1084.847262</c:v>
                </c:pt>
                <c:pt idx="22">
                  <c:v>1084.847262</c:v>
                </c:pt>
                <c:pt idx="23">
                  <c:v>1084.9175789999999</c:v>
                </c:pt>
                <c:pt idx="24">
                  <c:v>#N/A</c:v>
                </c:pt>
                <c:pt idx="25">
                  <c:v>1084.4956769999999</c:v>
                </c:pt>
                <c:pt idx="26">
                  <c:v>1084.9175789999999</c:v>
                </c:pt>
                <c:pt idx="27">
                  <c:v>1085.058213</c:v>
                </c:pt>
                <c:pt idx="28">
                  <c:v>1085.12853</c:v>
                </c:pt>
                <c:pt idx="29">
                  <c:v>1085.1988469999999</c:v>
                </c:pt>
                <c:pt idx="30">
                  <c:v>1085.12853</c:v>
                </c:pt>
                <c:pt idx="31">
                  <c:v>1086.1129679999999</c:v>
                </c:pt>
                <c:pt idx="32">
                  <c:v>1085.058213</c:v>
                </c:pt>
                <c:pt idx="33">
                  <c:v>1084.9878959999999</c:v>
                </c:pt>
                <c:pt idx="34">
                  <c:v>1084.9175789999999</c:v>
                </c:pt>
                <c:pt idx="35">
                  <c:v>1084.847262</c:v>
                </c:pt>
                <c:pt idx="36">
                  <c:v>1084.636311</c:v>
                </c:pt>
                <c:pt idx="37">
                  <c:v>1084.636311</c:v>
                </c:pt>
                <c:pt idx="38">
                  <c:v>1084.7066279999999</c:v>
                </c:pt>
                <c:pt idx="39">
                  <c:v>1084.7769449999998</c:v>
                </c:pt>
                <c:pt idx="40">
                  <c:v>1084.9878959999999</c:v>
                </c:pt>
                <c:pt idx="41">
                  <c:v>1084.9878959999999</c:v>
                </c:pt>
                <c:pt idx="42">
                  <c:v>1084.9878959999999</c:v>
                </c:pt>
                <c:pt idx="43">
                  <c:v>1084.9175789999999</c:v>
                </c:pt>
                <c:pt idx="44">
                  <c:v>1084.7769449999998</c:v>
                </c:pt>
                <c:pt idx="45">
                  <c:v>1084.847262</c:v>
                </c:pt>
                <c:pt idx="46">
                  <c:v>1084.7769449999998</c:v>
                </c:pt>
                <c:pt idx="47">
                  <c:v>1084.7769449999998</c:v>
                </c:pt>
                <c:pt idx="48">
                  <c:v>1084.565994</c:v>
                </c:pt>
                <c:pt idx="49">
                  <c:v>1084.355043</c:v>
                </c:pt>
                <c:pt idx="50">
                  <c:v>1084.4956769999999</c:v>
                </c:pt>
                <c:pt idx="51">
                  <c:v>1084.636311</c:v>
                </c:pt>
                <c:pt idx="52">
                  <c:v>1084.847262</c:v>
                </c:pt>
                <c:pt idx="53">
                  <c:v>1084.847262</c:v>
                </c:pt>
                <c:pt idx="54">
                  <c:v>1084.847262</c:v>
                </c:pt>
                <c:pt idx="55">
                  <c:v>1084.636311</c:v>
                </c:pt>
                <c:pt idx="56">
                  <c:v>1084.7066279999999</c:v>
                </c:pt>
                <c:pt idx="57">
                  <c:v>1084.636311</c:v>
                </c:pt>
                <c:pt idx="58">
                  <c:v>1084.7066279999999</c:v>
                </c:pt>
                <c:pt idx="59">
                  <c:v>1084.4956769999999</c:v>
                </c:pt>
                <c:pt idx="60">
                  <c:v>1084.2144089999999</c:v>
                </c:pt>
                <c:pt idx="61">
                  <c:v>1083.862824</c:v>
                </c:pt>
                <c:pt idx="62">
                  <c:v>1083.7925069999999</c:v>
                </c:pt>
                <c:pt idx="63">
                  <c:v>1084.144092</c:v>
                </c:pt>
                <c:pt idx="64">
                  <c:v>1084.2144089999999</c:v>
                </c:pt>
                <c:pt idx="65">
                  <c:v>1084.144092</c:v>
                </c:pt>
                <c:pt idx="66">
                  <c:v>1084.0737749999998</c:v>
                </c:pt>
                <c:pt idx="67">
                  <c:v>1084.0737749999998</c:v>
                </c:pt>
                <c:pt idx="68">
                  <c:v>1084.0737749999998</c:v>
                </c:pt>
                <c:pt idx="69">
                  <c:v>1084.144092</c:v>
                </c:pt>
              </c:numCache>
            </c:numRef>
          </c:yVal>
          <c:smooth val="0"/>
        </c:ser>
        <c:ser>
          <c:idx val="6"/>
          <c:order val="7"/>
          <c:tx>
            <c:strRef>
              <c:f>' Piezo levels (edited)'!$D$26</c:f>
              <c:strCache>
                <c:ptCount val="1"/>
                <c:pt idx="0">
                  <c:v>Piezometer #22714 @ 1074.8 m</c:v>
                </c:pt>
              </c:strCache>
            </c:strRef>
          </c:tx>
          <c:spPr>
            <a:ln w="15875">
              <a:solidFill>
                <a:srgbClr val="002060"/>
              </a:solidFill>
            </a:ln>
          </c:spPr>
          <c:marker>
            <c:symbol val="square"/>
            <c:size val="5"/>
            <c:spPr>
              <a:solidFill>
                <a:srgbClr val="00009A"/>
              </a:solidFill>
              <a:ln>
                <a:solidFill>
                  <a:srgbClr val="00009A"/>
                </a:solidFill>
              </a:ln>
            </c:spPr>
          </c:marker>
          <c:xVal>
            <c:numRef>
              <c:f>' Piezo levels (edited)'!$EP$23:$HZ$23</c:f>
              <c:numCache>
                <c:formatCode>d\-mmm\-yy</c:formatCode>
                <c:ptCount val="89"/>
                <c:pt idx="0">
                  <c:v>39592</c:v>
                </c:pt>
                <c:pt idx="1">
                  <c:v>39701</c:v>
                </c:pt>
                <c:pt idx="2">
                  <c:v>40064</c:v>
                </c:pt>
                <c:pt idx="3">
                  <c:v>40470</c:v>
                </c:pt>
                <c:pt idx="4">
                  <c:v>40815</c:v>
                </c:pt>
                <c:pt idx="5">
                  <c:v>40962</c:v>
                </c:pt>
                <c:pt idx="6">
                  <c:v>40988</c:v>
                </c:pt>
                <c:pt idx="7">
                  <c:v>41016</c:v>
                </c:pt>
                <c:pt idx="8">
                  <c:v>41051</c:v>
                </c:pt>
                <c:pt idx="9">
                  <c:v>41118</c:v>
                </c:pt>
                <c:pt idx="10">
                  <c:v>41151</c:v>
                </c:pt>
                <c:pt idx="11">
                  <c:v>41182</c:v>
                </c:pt>
                <c:pt idx="12">
                  <c:v>41211</c:v>
                </c:pt>
                <c:pt idx="13">
                  <c:v>41233</c:v>
                </c:pt>
                <c:pt idx="14">
                  <c:v>41268</c:v>
                </c:pt>
                <c:pt idx="15">
                  <c:v>41304</c:v>
                </c:pt>
                <c:pt idx="16">
                  <c:v>41365</c:v>
                </c:pt>
                <c:pt idx="17">
                  <c:v>41391</c:v>
                </c:pt>
                <c:pt idx="18">
                  <c:v>41420</c:v>
                </c:pt>
                <c:pt idx="19">
                  <c:v>41446</c:v>
                </c:pt>
                <c:pt idx="20">
                  <c:v>41448</c:v>
                </c:pt>
                <c:pt idx="21">
                  <c:v>41478</c:v>
                </c:pt>
                <c:pt idx="22">
                  <c:v>41511</c:v>
                </c:pt>
                <c:pt idx="23">
                  <c:v>41546</c:v>
                </c:pt>
                <c:pt idx="24">
                  <c:v>41568</c:v>
                </c:pt>
                <c:pt idx="25">
                  <c:v>41603</c:v>
                </c:pt>
                <c:pt idx="26">
                  <c:v>41629</c:v>
                </c:pt>
                <c:pt idx="27">
                  <c:v>41660</c:v>
                </c:pt>
                <c:pt idx="28">
                  <c:v>41687</c:v>
                </c:pt>
                <c:pt idx="29">
                  <c:v>41721</c:v>
                </c:pt>
                <c:pt idx="30">
                  <c:v>41748</c:v>
                </c:pt>
                <c:pt idx="31">
                  <c:v>41778</c:v>
                </c:pt>
                <c:pt idx="32">
                  <c:v>41819</c:v>
                </c:pt>
                <c:pt idx="33">
                  <c:v>41847</c:v>
                </c:pt>
                <c:pt idx="34">
                  <c:v>41882</c:v>
                </c:pt>
                <c:pt idx="35">
                  <c:v>41910</c:v>
                </c:pt>
                <c:pt idx="36">
                  <c:v>41938</c:v>
                </c:pt>
                <c:pt idx="37">
                  <c:v>41980</c:v>
                </c:pt>
                <c:pt idx="38">
                  <c:v>42001</c:v>
                </c:pt>
                <c:pt idx="39">
                  <c:v>42029</c:v>
                </c:pt>
                <c:pt idx="40">
                  <c:v>42057</c:v>
                </c:pt>
                <c:pt idx="41">
                  <c:v>42092</c:v>
                </c:pt>
                <c:pt idx="42">
                  <c:v>42120</c:v>
                </c:pt>
                <c:pt idx="43">
                  <c:v>42148</c:v>
                </c:pt>
                <c:pt idx="44">
                  <c:v>42183</c:v>
                </c:pt>
                <c:pt idx="45">
                  <c:v>42206</c:v>
                </c:pt>
                <c:pt idx="46">
                  <c:v>42246</c:v>
                </c:pt>
                <c:pt idx="47">
                  <c:v>42274</c:v>
                </c:pt>
                <c:pt idx="48">
                  <c:v>42302</c:v>
                </c:pt>
                <c:pt idx="49">
                  <c:v>42337</c:v>
                </c:pt>
                <c:pt idx="50">
                  <c:v>42365</c:v>
                </c:pt>
                <c:pt idx="51">
                  <c:v>42400</c:v>
                </c:pt>
                <c:pt idx="52">
                  <c:v>42428</c:v>
                </c:pt>
              </c:numCache>
            </c:numRef>
          </c:xVal>
          <c:yVal>
            <c:numRef>
              <c:f>' Piezo levels (edited)'!$E$26:$O$26</c:f>
              <c:numCache>
                <c:formatCode>0.0</c:formatCode>
                <c:ptCount val="11"/>
                <c:pt idx="0">
                  <c:v>1075.7844379999999</c:v>
                </c:pt>
                <c:pt idx="1">
                  <c:v>1075.8547549999998</c:v>
                </c:pt>
                <c:pt idx="2">
                  <c:v>1075.50317</c:v>
                </c:pt>
                <c:pt idx="3">
                  <c:v>1075.7844379999999</c:v>
                </c:pt>
                <c:pt idx="4">
                  <c:v>1075.7844379999999</c:v>
                </c:pt>
                <c:pt idx="5">
                  <c:v>1075.7844379999999</c:v>
                </c:pt>
                <c:pt idx="6">
                  <c:v>1075.714121</c:v>
                </c:pt>
                <c:pt idx="7">
                  <c:v>1075.643804</c:v>
                </c:pt>
                <c:pt idx="8">
                  <c:v>1075.50317</c:v>
                </c:pt>
                <c:pt idx="9">
                  <c:v>1075.50317</c:v>
                </c:pt>
                <c:pt idx="10">
                  <c:v>1075.1515850000001</c:v>
                </c:pt>
              </c:numCache>
            </c:numRef>
          </c:yVal>
          <c:smooth val="0"/>
        </c:ser>
        <c:ser>
          <c:idx val="7"/>
          <c:order val="8"/>
          <c:tx>
            <c:strRef>
              <c:f>' Piezo levels (edited)'!$D$26</c:f>
              <c:strCache>
                <c:ptCount val="1"/>
                <c:pt idx="0">
                  <c:v>Piezometer #22714 @ 1074.8 m</c:v>
                </c:pt>
              </c:strCache>
            </c:strRef>
          </c:tx>
          <c:spPr>
            <a:ln w="15875">
              <a:solidFill>
                <a:srgbClr val="008000"/>
              </a:solidFill>
            </a:ln>
          </c:spPr>
          <c:marker>
            <c:symbol val="square"/>
            <c:size val="5"/>
            <c:spPr>
              <a:solidFill>
                <a:srgbClr val="008000"/>
              </a:solidFill>
              <a:ln>
                <a:noFill/>
              </a:ln>
            </c:spPr>
          </c:marker>
          <c:xVal>
            <c:numRef>
              <c:f>' Piezo levels (edited)'!$EP$23:$HZ$23</c:f>
              <c:numCache>
                <c:formatCode>d\-mmm\-yy</c:formatCode>
                <c:ptCount val="89"/>
                <c:pt idx="0">
                  <c:v>39592</c:v>
                </c:pt>
                <c:pt idx="1">
                  <c:v>39701</c:v>
                </c:pt>
                <c:pt idx="2">
                  <c:v>40064</c:v>
                </c:pt>
                <c:pt idx="3">
                  <c:v>40470</c:v>
                </c:pt>
                <c:pt idx="4">
                  <c:v>40815</c:v>
                </c:pt>
                <c:pt idx="5">
                  <c:v>40962</c:v>
                </c:pt>
                <c:pt idx="6">
                  <c:v>40988</c:v>
                </c:pt>
                <c:pt idx="7">
                  <c:v>41016</c:v>
                </c:pt>
                <c:pt idx="8">
                  <c:v>41051</c:v>
                </c:pt>
                <c:pt idx="9">
                  <c:v>41118</c:v>
                </c:pt>
                <c:pt idx="10">
                  <c:v>41151</c:v>
                </c:pt>
                <c:pt idx="11">
                  <c:v>41182</c:v>
                </c:pt>
                <c:pt idx="12">
                  <c:v>41211</c:v>
                </c:pt>
                <c:pt idx="13">
                  <c:v>41233</c:v>
                </c:pt>
                <c:pt idx="14">
                  <c:v>41268</c:v>
                </c:pt>
                <c:pt idx="15">
                  <c:v>41304</c:v>
                </c:pt>
                <c:pt idx="16">
                  <c:v>41365</c:v>
                </c:pt>
                <c:pt idx="17">
                  <c:v>41391</c:v>
                </c:pt>
                <c:pt idx="18">
                  <c:v>41420</c:v>
                </c:pt>
                <c:pt idx="19">
                  <c:v>41446</c:v>
                </c:pt>
                <c:pt idx="20">
                  <c:v>41448</c:v>
                </c:pt>
                <c:pt idx="21">
                  <c:v>41478</c:v>
                </c:pt>
                <c:pt idx="22">
                  <c:v>41511</c:v>
                </c:pt>
                <c:pt idx="23">
                  <c:v>41546</c:v>
                </c:pt>
                <c:pt idx="24">
                  <c:v>41568</c:v>
                </c:pt>
                <c:pt idx="25">
                  <c:v>41603</c:v>
                </c:pt>
                <c:pt idx="26">
                  <c:v>41629</c:v>
                </c:pt>
                <c:pt idx="27">
                  <c:v>41660</c:v>
                </c:pt>
                <c:pt idx="28">
                  <c:v>41687</c:v>
                </c:pt>
                <c:pt idx="29">
                  <c:v>41721</c:v>
                </c:pt>
                <c:pt idx="30">
                  <c:v>41748</c:v>
                </c:pt>
                <c:pt idx="31">
                  <c:v>41778</c:v>
                </c:pt>
                <c:pt idx="32">
                  <c:v>41819</c:v>
                </c:pt>
                <c:pt idx="33">
                  <c:v>41847</c:v>
                </c:pt>
                <c:pt idx="34">
                  <c:v>41882</c:v>
                </c:pt>
                <c:pt idx="35">
                  <c:v>41910</c:v>
                </c:pt>
                <c:pt idx="36">
                  <c:v>41938</c:v>
                </c:pt>
                <c:pt idx="37">
                  <c:v>41980</c:v>
                </c:pt>
                <c:pt idx="38">
                  <c:v>42001</c:v>
                </c:pt>
                <c:pt idx="39">
                  <c:v>42029</c:v>
                </c:pt>
                <c:pt idx="40">
                  <c:v>42057</c:v>
                </c:pt>
                <c:pt idx="41">
                  <c:v>42092</c:v>
                </c:pt>
                <c:pt idx="42">
                  <c:v>42120</c:v>
                </c:pt>
                <c:pt idx="43">
                  <c:v>42148</c:v>
                </c:pt>
                <c:pt idx="44">
                  <c:v>42183</c:v>
                </c:pt>
                <c:pt idx="45">
                  <c:v>42206</c:v>
                </c:pt>
                <c:pt idx="46">
                  <c:v>42246</c:v>
                </c:pt>
                <c:pt idx="47">
                  <c:v>42274</c:v>
                </c:pt>
                <c:pt idx="48">
                  <c:v>42302</c:v>
                </c:pt>
                <c:pt idx="49">
                  <c:v>42337</c:v>
                </c:pt>
                <c:pt idx="50">
                  <c:v>42365</c:v>
                </c:pt>
                <c:pt idx="51">
                  <c:v>42400</c:v>
                </c:pt>
                <c:pt idx="52">
                  <c:v>42428</c:v>
                </c:pt>
              </c:numCache>
            </c:numRef>
          </c:xVal>
          <c:yVal>
            <c:numRef>
              <c:f>' Piezo levels (edited)'!$E$26:$HZ$26</c:f>
              <c:numCache>
                <c:formatCode>0.0</c:formatCode>
                <c:ptCount val="230"/>
                <c:pt idx="0">
                  <c:v>1075.7844379999999</c:v>
                </c:pt>
                <c:pt idx="1">
                  <c:v>1075.8547549999998</c:v>
                </c:pt>
                <c:pt idx="2">
                  <c:v>1075.50317</c:v>
                </c:pt>
                <c:pt idx="3">
                  <c:v>1075.7844379999999</c:v>
                </c:pt>
                <c:pt idx="4">
                  <c:v>1075.7844379999999</c:v>
                </c:pt>
                <c:pt idx="5">
                  <c:v>1075.7844379999999</c:v>
                </c:pt>
                <c:pt idx="6">
                  <c:v>1075.714121</c:v>
                </c:pt>
                <c:pt idx="7">
                  <c:v>1075.643804</c:v>
                </c:pt>
                <c:pt idx="8">
                  <c:v>1075.50317</c:v>
                </c:pt>
                <c:pt idx="9">
                  <c:v>1075.50317</c:v>
                </c:pt>
                <c:pt idx="10">
                  <c:v>1075.1515850000001</c:v>
                </c:pt>
                <c:pt idx="11">
                  <c:v>1074.8703169999999</c:v>
                </c:pt>
                <c:pt idx="12">
                  <c:v>1076.136023</c:v>
                </c:pt>
                <c:pt idx="13">
                  <c:v>1074.8</c:v>
                </c:pt>
                <c:pt idx="14">
                  <c:v>1074.8</c:v>
                </c:pt>
                <c:pt idx="15">
                  <c:v>1075.8547549999998</c:v>
                </c:pt>
                <c:pt idx="16">
                  <c:v>1075.8547549999998</c:v>
                </c:pt>
                <c:pt idx="17">
                  <c:v>1075.925072</c:v>
                </c:pt>
                <c:pt idx="18">
                  <c:v>1074.8</c:v>
                </c:pt>
                <c:pt idx="19">
                  <c:v>1075.925072</c:v>
                </c:pt>
                <c:pt idx="20">
                  <c:v>1075.9953889999999</c:v>
                </c:pt>
                <c:pt idx="21">
                  <c:v>1075.925072</c:v>
                </c:pt>
                <c:pt idx="22">
                  <c:v>1076.20634</c:v>
                </c:pt>
                <c:pt idx="23">
                  <c:v>1076.20634</c:v>
                </c:pt>
                <c:pt idx="24">
                  <c:v>1076.136023</c:v>
                </c:pt>
                <c:pt idx="25">
                  <c:v>1076.0657059999999</c:v>
                </c:pt>
                <c:pt idx="26">
                  <c:v>1076.0657059999999</c:v>
                </c:pt>
                <c:pt idx="27">
                  <c:v>1076.136023</c:v>
                </c:pt>
                <c:pt idx="28">
                  <c:v>1076.0657059999999</c:v>
                </c:pt>
                <c:pt idx="29">
                  <c:v>1076.0657059999999</c:v>
                </c:pt>
                <c:pt idx="30">
                  <c:v>1076.2766569999999</c:v>
                </c:pt>
                <c:pt idx="31">
                  <c:v>1076.20634</c:v>
                </c:pt>
                <c:pt idx="32">
                  <c:v>1076.346974</c:v>
                </c:pt>
                <c:pt idx="33">
                  <c:v>1076.346974</c:v>
                </c:pt>
                <c:pt idx="34">
                  <c:v>1076.5579249999998</c:v>
                </c:pt>
                <c:pt idx="35">
                  <c:v>1076.417291</c:v>
                </c:pt>
                <c:pt idx="36">
                  <c:v>1076.417291</c:v>
                </c:pt>
                <c:pt idx="37">
                  <c:v>1076.20634</c:v>
                </c:pt>
                <c:pt idx="38">
                  <c:v>1076.20634</c:v>
                </c:pt>
                <c:pt idx="39">
                  <c:v>1076.20634</c:v>
                </c:pt>
                <c:pt idx="40">
                  <c:v>1076.628242</c:v>
                </c:pt>
                <c:pt idx="41">
                  <c:v>1076.346974</c:v>
                </c:pt>
                <c:pt idx="42">
                  <c:v>1076.5579249999998</c:v>
                </c:pt>
                <c:pt idx="43">
                  <c:v>1076.628242</c:v>
                </c:pt>
                <c:pt idx="44">
                  <c:v>1076.5579249999998</c:v>
                </c:pt>
                <c:pt idx="45">
                  <c:v>1076.346974</c:v>
                </c:pt>
                <c:pt idx="46">
                  <c:v>1076.5579249999998</c:v>
                </c:pt>
                <c:pt idx="47">
                  <c:v>1076.136023</c:v>
                </c:pt>
                <c:pt idx="48">
                  <c:v>1076.7688759999999</c:v>
                </c:pt>
                <c:pt idx="49">
                  <c:v>1076.5579249999998</c:v>
                </c:pt>
                <c:pt idx="50">
                  <c:v>1076.417291</c:v>
                </c:pt>
                <c:pt idx="51">
                  <c:v>1076.5579249999998</c:v>
                </c:pt>
                <c:pt idx="53">
                  <c:v>1076.136023</c:v>
                </c:pt>
                <c:pt idx="54">
                  <c:v>1076.20634</c:v>
                </c:pt>
                <c:pt idx="55">
                  <c:v>1076.20634</c:v>
                </c:pt>
                <c:pt idx="56">
                  <c:v>1076.20634</c:v>
                </c:pt>
                <c:pt idx="57">
                  <c:v>1076.136023</c:v>
                </c:pt>
                <c:pt idx="58">
                  <c:v>1076.20634</c:v>
                </c:pt>
                <c:pt idx="59">
                  <c:v>1076.136023</c:v>
                </c:pt>
                <c:pt idx="60">
                  <c:v>1076.136023</c:v>
                </c:pt>
                <c:pt idx="61">
                  <c:v>1076.136023</c:v>
                </c:pt>
                <c:pt idx="62">
                  <c:v>1075.925072</c:v>
                </c:pt>
                <c:pt idx="63">
                  <c:v>1075.9953889999999</c:v>
                </c:pt>
                <c:pt idx="64">
                  <c:v>1076.20634</c:v>
                </c:pt>
                <c:pt idx="65">
                  <c:v>1076.136023</c:v>
                </c:pt>
                <c:pt idx="66">
                  <c:v>1076.20634</c:v>
                </c:pt>
                <c:pt idx="67">
                  <c:v>1076.2766569999999</c:v>
                </c:pt>
                <c:pt idx="68">
                  <c:v>1076.2766569999999</c:v>
                </c:pt>
                <c:pt idx="69">
                  <c:v>1076.2766569999999</c:v>
                </c:pt>
                <c:pt idx="70">
                  <c:v>1076.346974</c:v>
                </c:pt>
                <c:pt idx="71">
                  <c:v>1076.417291</c:v>
                </c:pt>
                <c:pt idx="72">
                  <c:v>1076.4876079999999</c:v>
                </c:pt>
                <c:pt idx="73">
                  <c:v>1076.4876079999999</c:v>
                </c:pt>
                <c:pt idx="74">
                  <c:v>1076.4876079999999</c:v>
                </c:pt>
                <c:pt idx="75">
                  <c:v>1076.4876079999999</c:v>
                </c:pt>
                <c:pt idx="77">
                  <c:v>1076.417291</c:v>
                </c:pt>
                <c:pt idx="78">
                  <c:v>1076.2766569999999</c:v>
                </c:pt>
                <c:pt idx="79">
                  <c:v>1075.432853</c:v>
                </c:pt>
                <c:pt idx="80">
                  <c:v>1075.925072</c:v>
                </c:pt>
                <c:pt idx="81">
                  <c:v>1075.643804</c:v>
                </c:pt>
                <c:pt idx="82">
                  <c:v>1075.432853</c:v>
                </c:pt>
                <c:pt idx="83">
                  <c:v>1075.8547549999998</c:v>
                </c:pt>
                <c:pt idx="84">
                  <c:v>1075.925072</c:v>
                </c:pt>
                <c:pt idx="85">
                  <c:v>1076.136023</c:v>
                </c:pt>
                <c:pt idx="86">
                  <c:v>1076.20634</c:v>
                </c:pt>
                <c:pt idx="87">
                  <c:v>1076.136023</c:v>
                </c:pt>
                <c:pt idx="88">
                  <c:v>1076.2766569999999</c:v>
                </c:pt>
                <c:pt idx="89">
                  <c:v>1076.136023</c:v>
                </c:pt>
                <c:pt idx="90">
                  <c:v>1076.20634</c:v>
                </c:pt>
                <c:pt idx="91">
                  <c:v>1076.346974</c:v>
                </c:pt>
                <c:pt idx="92">
                  <c:v>1076.2766569999999</c:v>
                </c:pt>
                <c:pt idx="93">
                  <c:v>1077.753314</c:v>
                </c:pt>
                <c:pt idx="94">
                  <c:v>1076.346974</c:v>
                </c:pt>
                <c:pt idx="95">
                  <c:v>1076.136023</c:v>
                </c:pt>
                <c:pt idx="96">
                  <c:v>1076.136023</c:v>
                </c:pt>
                <c:pt idx="97">
                  <c:v>1076.2766569999999</c:v>
                </c:pt>
                <c:pt idx="98">
                  <c:v>1076.2766569999999</c:v>
                </c:pt>
                <c:pt idx="99">
                  <c:v>1076.20634</c:v>
                </c:pt>
                <c:pt idx="100">
                  <c:v>1076.346974</c:v>
                </c:pt>
                <c:pt idx="101">
                  <c:v>1076.417291</c:v>
                </c:pt>
                <c:pt idx="102">
                  <c:v>1076.417291</c:v>
                </c:pt>
                <c:pt idx="104">
                  <c:v>1076.7688759999999</c:v>
                </c:pt>
                <c:pt idx="105">
                  <c:v>1076.417291</c:v>
                </c:pt>
                <c:pt idx="106">
                  <c:v>1076.417291</c:v>
                </c:pt>
                <c:pt idx="107">
                  <c:v>1076.346974</c:v>
                </c:pt>
                <c:pt idx="108">
                  <c:v>1076.5579249999998</c:v>
                </c:pt>
                <c:pt idx="109">
                  <c:v>1076.136023</c:v>
                </c:pt>
                <c:pt idx="110">
                  <c:v>1075.7844379999999</c:v>
                </c:pt>
                <c:pt idx="111">
                  <c:v>1075.3625359999999</c:v>
                </c:pt>
                <c:pt idx="112">
                  <c:v>1076.0657059999999</c:v>
                </c:pt>
                <c:pt idx="113">
                  <c:v>1076.417291</c:v>
                </c:pt>
                <c:pt idx="114">
                  <c:v>1076.417291</c:v>
                </c:pt>
                <c:pt idx="115">
                  <c:v>1076.136023</c:v>
                </c:pt>
                <c:pt idx="116">
                  <c:v>1076.2766569999999</c:v>
                </c:pt>
                <c:pt idx="117">
                  <c:v>1076.2766569999999</c:v>
                </c:pt>
                <c:pt idx="118">
                  <c:v>1076.2766569999999</c:v>
                </c:pt>
                <c:pt idx="119">
                  <c:v>1076.2766569999999</c:v>
                </c:pt>
                <c:pt idx="120">
                  <c:v>1075.714121</c:v>
                </c:pt>
                <c:pt idx="121">
                  <c:v>1076.0657059999999</c:v>
                </c:pt>
                <c:pt idx="122">
                  <c:v>1076.5579249999998</c:v>
                </c:pt>
                <c:pt idx="123">
                  <c:v>1076.5579249999998</c:v>
                </c:pt>
                <c:pt idx="124">
                  <c:v>1076.628242</c:v>
                </c:pt>
                <c:pt idx="125">
                  <c:v>1076.628242</c:v>
                </c:pt>
                <c:pt idx="126">
                  <c:v>1076.346974</c:v>
                </c:pt>
                <c:pt idx="127">
                  <c:v>1076.2766569999999</c:v>
                </c:pt>
                <c:pt idx="128">
                  <c:v>1076.20634</c:v>
                </c:pt>
                <c:pt idx="129">
                  <c:v>1076.0657059999999</c:v>
                </c:pt>
                <c:pt idx="130">
                  <c:v>1076.0657059999999</c:v>
                </c:pt>
                <c:pt idx="131">
                  <c:v>1076.136023</c:v>
                </c:pt>
                <c:pt idx="132">
                  <c:v>1077.050144</c:v>
                </c:pt>
                <c:pt idx="133">
                  <c:v>1076.20634</c:v>
                </c:pt>
                <c:pt idx="134">
                  <c:v>1076.136023</c:v>
                </c:pt>
                <c:pt idx="135">
                  <c:v>1076.136023</c:v>
                </c:pt>
                <c:pt idx="136">
                  <c:v>1076.20634</c:v>
                </c:pt>
                <c:pt idx="137">
                  <c:v>1076.4876079999999</c:v>
                </c:pt>
                <c:pt idx="138">
                  <c:v>1076.136023</c:v>
                </c:pt>
                <c:pt idx="139">
                  <c:v>1076.417291</c:v>
                </c:pt>
                <c:pt idx="140">
                  <c:v>1076.6985589999999</c:v>
                </c:pt>
                <c:pt idx="141">
                  <c:v>1075.1515850000001</c:v>
                </c:pt>
                <c:pt idx="142">
                  <c:v>#N/A</c:v>
                </c:pt>
                <c:pt idx="143">
                  <c:v>#N/A</c:v>
                </c:pt>
                <c:pt idx="144">
                  <c:v>#N/A</c:v>
                </c:pt>
                <c:pt idx="145">
                  <c:v>1077.4720459999999</c:v>
                </c:pt>
                <c:pt idx="146">
                  <c:v>1074.8703169999999</c:v>
                </c:pt>
                <c:pt idx="147">
                  <c:v>1077.61268</c:v>
                </c:pt>
                <c:pt idx="148">
                  <c:v>#N/A</c:v>
                </c:pt>
                <c:pt idx="149">
                  <c:v>1077.4720459999999</c:v>
                </c:pt>
                <c:pt idx="150">
                  <c:v>1077.4720459999999</c:v>
                </c:pt>
                <c:pt idx="151">
                  <c:v>1077.4720459999999</c:v>
                </c:pt>
                <c:pt idx="152">
                  <c:v>1077.4720459999999</c:v>
                </c:pt>
                <c:pt idx="153">
                  <c:v>1077.61268</c:v>
                </c:pt>
                <c:pt idx="154">
                  <c:v>1077.6829969999999</c:v>
                </c:pt>
                <c:pt idx="155">
                  <c:v>1077.6829969999999</c:v>
                </c:pt>
                <c:pt idx="156">
                  <c:v>1077.61268</c:v>
                </c:pt>
                <c:pt idx="157">
                  <c:v>1077.61268</c:v>
                </c:pt>
                <c:pt idx="158">
                  <c:v>1077.61268</c:v>
                </c:pt>
                <c:pt idx="159">
                  <c:v>1077.4720459999999</c:v>
                </c:pt>
                <c:pt idx="160">
                  <c:v>1077.542363</c:v>
                </c:pt>
                <c:pt idx="161">
                  <c:v>1077.542363</c:v>
                </c:pt>
                <c:pt idx="162">
                  <c:v>1077.4017289999999</c:v>
                </c:pt>
                <c:pt idx="163">
                  <c:v>1077.542363</c:v>
                </c:pt>
                <c:pt idx="164">
                  <c:v>1077.823631</c:v>
                </c:pt>
                <c:pt idx="165">
                  <c:v>1077.4720459999999</c:v>
                </c:pt>
                <c:pt idx="166">
                  <c:v>1077.542363</c:v>
                </c:pt>
                <c:pt idx="167">
                  <c:v>1077.61268</c:v>
                </c:pt>
                <c:pt idx="168">
                  <c:v>1077.4720459999999</c:v>
                </c:pt>
                <c:pt idx="169">
                  <c:v>1077.8939479999999</c:v>
                </c:pt>
                <c:pt idx="170">
                  <c:v>1077.4017289999999</c:v>
                </c:pt>
                <c:pt idx="171">
                  <c:v>1077.6829969999999</c:v>
                </c:pt>
                <c:pt idx="172">
                  <c:v>1077.6829969999999</c:v>
                </c:pt>
                <c:pt idx="173">
                  <c:v>1077.61268</c:v>
                </c:pt>
                <c:pt idx="174">
                  <c:v>1077.61268</c:v>
                </c:pt>
                <c:pt idx="175">
                  <c:v>1077.6829969999999</c:v>
                </c:pt>
                <c:pt idx="176">
                  <c:v>1077.753314</c:v>
                </c:pt>
                <c:pt idx="177">
                  <c:v>1077.6829969999999</c:v>
                </c:pt>
                <c:pt idx="178">
                  <c:v>1077.753314</c:v>
                </c:pt>
                <c:pt idx="179">
                  <c:v>1077.542363</c:v>
                </c:pt>
                <c:pt idx="180">
                  <c:v>1077.823631</c:v>
                </c:pt>
                <c:pt idx="181">
                  <c:v>1077.61268</c:v>
                </c:pt>
                <c:pt idx="182">
                  <c:v>1077.823631</c:v>
                </c:pt>
                <c:pt idx="183">
                  <c:v>1077.753314</c:v>
                </c:pt>
                <c:pt idx="184">
                  <c:v>1077.2610949999998</c:v>
                </c:pt>
                <c:pt idx="185">
                  <c:v>1077.6829969999999</c:v>
                </c:pt>
                <c:pt idx="186">
                  <c:v>1077.6829969999999</c:v>
                </c:pt>
                <c:pt idx="187">
                  <c:v>1077.9642649999998</c:v>
                </c:pt>
                <c:pt idx="188">
                  <c:v>1077.753314</c:v>
                </c:pt>
                <c:pt idx="189">
                  <c:v>1077.753314</c:v>
                </c:pt>
                <c:pt idx="190">
                  <c:v>1077.753314</c:v>
                </c:pt>
                <c:pt idx="191">
                  <c:v>1077.823631</c:v>
                </c:pt>
                <c:pt idx="192">
                  <c:v>1077.753314</c:v>
                </c:pt>
                <c:pt idx="193">
                  <c:v>1078.034582</c:v>
                </c:pt>
              </c:numCache>
            </c:numRef>
          </c:yVal>
          <c:smooth val="0"/>
        </c:ser>
        <c:dLbls>
          <c:showLegendKey val="0"/>
          <c:showVal val="0"/>
          <c:showCatName val="0"/>
          <c:showSerName val="0"/>
          <c:showPercent val="0"/>
          <c:showBubbleSize val="0"/>
        </c:dLbls>
        <c:axId val="370530744"/>
        <c:axId val="370530352"/>
      </c:scatterChart>
      <c:valAx>
        <c:axId val="370530744"/>
        <c:scaling>
          <c:orientation val="minMax"/>
          <c:min val="35886"/>
        </c:scaling>
        <c:delete val="0"/>
        <c:axPos val="b"/>
        <c:title>
          <c:tx>
            <c:rich>
              <a:bodyPr/>
              <a:lstStyle/>
              <a:p>
                <a:pPr>
                  <a:defRPr sz="1200" b="1" i="0" u="none" strike="noStrike" baseline="0">
                    <a:solidFill>
                      <a:srgbClr val="000000"/>
                    </a:solidFill>
                    <a:latin typeface="Arial"/>
                    <a:ea typeface="Arial"/>
                    <a:cs typeface="Arial"/>
                  </a:defRPr>
                </a:pPr>
                <a:r>
                  <a:rPr lang="en-US"/>
                  <a:t>Date (month/year)</a:t>
                </a:r>
              </a:p>
            </c:rich>
          </c:tx>
          <c:layout>
            <c:manualLayout>
              <c:xMode val="edge"/>
              <c:yMode val="edge"/>
              <c:x val="0.51448698135214177"/>
              <c:y val="0.95232681735678559"/>
            </c:manualLayout>
          </c:layout>
          <c:overlay val="0"/>
          <c:spPr>
            <a:noFill/>
            <a:ln w="25400">
              <a:noFill/>
            </a:ln>
          </c:spPr>
        </c:title>
        <c:numFmt formatCode="m/yy"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370530352"/>
        <c:crossesAt val="1055"/>
        <c:crossBetween val="midCat"/>
        <c:majorUnit val="181"/>
        <c:minorUnit val="30.5"/>
      </c:valAx>
      <c:valAx>
        <c:axId val="370530352"/>
        <c:scaling>
          <c:orientation val="minMax"/>
          <c:max val="1105"/>
          <c:min val="1080"/>
        </c:scaling>
        <c:delete val="0"/>
        <c:axPos val="l"/>
        <c:majorGridlines>
          <c:spPr>
            <a:ln w="3175">
              <a:solidFill>
                <a:srgbClr val="000000"/>
              </a:solidFill>
              <a:prstDash val="lgDash"/>
            </a:ln>
          </c:spPr>
        </c:majorGridlines>
        <c:title>
          <c:tx>
            <c:rich>
              <a:bodyPr/>
              <a:lstStyle/>
              <a:p>
                <a:pPr>
                  <a:defRPr sz="1200" b="1" i="0" u="none" strike="noStrike" baseline="0">
                    <a:solidFill>
                      <a:srgbClr val="000000"/>
                    </a:solidFill>
                    <a:latin typeface="Arial"/>
                    <a:ea typeface="Arial"/>
                    <a:cs typeface="Arial"/>
                  </a:defRPr>
                </a:pPr>
                <a:r>
                  <a:rPr lang="en-US"/>
                  <a:t>Piezometric Elevation (m)</a:t>
                </a:r>
              </a:p>
            </c:rich>
          </c:tx>
          <c:layout>
            <c:manualLayout>
              <c:xMode val="edge"/>
              <c:yMode val="edge"/>
              <c:x val="1.4771002343402473E-2"/>
              <c:y val="0.3406172549326856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70530744"/>
        <c:crossesAt val="35886"/>
        <c:crossBetween val="midCat"/>
      </c:valAx>
      <c:spPr>
        <a:noFill/>
        <a:ln w="25400">
          <a:noFill/>
        </a:ln>
      </c:spPr>
    </c:plotArea>
    <c:legend>
      <c:legendPos val="r"/>
      <c:legendEntry>
        <c:idx val="3"/>
        <c:delete val="1"/>
      </c:legendEntry>
      <c:legendEntry>
        <c:idx val="4"/>
        <c:delete val="1"/>
      </c:legendEntry>
      <c:legendEntry>
        <c:idx val="7"/>
        <c:delete val="1"/>
      </c:legendEntry>
      <c:legendEntry>
        <c:idx val="8"/>
        <c:delete val="1"/>
      </c:legendEntry>
      <c:layout>
        <c:manualLayout>
          <c:xMode val="edge"/>
          <c:yMode val="edge"/>
          <c:x val="0.58565231248524574"/>
          <c:y val="0.22507522567703109"/>
          <c:w val="0.16028292037170366"/>
          <c:h val="0.14228855721393038"/>
        </c:manualLayout>
      </c:layou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Header>&amp;LW14101589&amp;CMount Nansen Tailings Dam Monitoring
Mount Nansen Mine - Carmacks, Yukon&amp;RDecember 2011</c:oddHeader>
    </c:headerFooter>
    <c:pageMargins b="1" l="0.75" r="0.7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141751573067083E-2"/>
          <c:y val="3.833751707467084E-2"/>
          <c:w val="0.90989693078700939"/>
          <c:h val="0.87275119042164806"/>
        </c:manualLayout>
      </c:layout>
      <c:scatterChart>
        <c:scatterStyle val="lineMarker"/>
        <c:varyColors val="0"/>
        <c:ser>
          <c:idx val="5"/>
          <c:order val="0"/>
          <c:tx>
            <c:v>Ground Surface</c:v>
          </c:tx>
          <c:spPr>
            <a:ln>
              <a:solidFill>
                <a:schemeClr val="accent6">
                  <a:lumMod val="50000"/>
                </a:schemeClr>
              </a:solidFill>
            </a:ln>
          </c:spPr>
          <c:marker>
            <c:symbol val="none"/>
          </c:marker>
          <c:xVal>
            <c:numRef>
              <c:f>(' Piezo levels (edited)'!$E$5,' Piezo levels (edited)'!$A$3)</c:f>
              <c:numCache>
                <c:formatCode>d\-mmm\-yy</c:formatCode>
                <c:ptCount val="2"/>
                <c:pt idx="0">
                  <c:v>35894</c:v>
                </c:pt>
                <c:pt idx="1">
                  <c:v>42428</c:v>
                </c:pt>
              </c:numCache>
            </c:numRef>
          </c:xVal>
          <c:yVal>
            <c:numLit>
              <c:formatCode>General</c:formatCode>
              <c:ptCount val="2"/>
              <c:pt idx="0">
                <c:v>1091.4000000000001</c:v>
              </c:pt>
              <c:pt idx="1">
                <c:v>1091.4000000000001</c:v>
              </c:pt>
            </c:numLit>
          </c:yVal>
          <c:smooth val="0"/>
        </c:ser>
        <c:ser>
          <c:idx val="1"/>
          <c:order val="1"/>
          <c:tx>
            <c:strRef>
              <c:f>'pond readings'!$Q$3</c:f>
              <c:strCache>
                <c:ptCount val="1"/>
                <c:pt idx="0">
                  <c:v>Pond Elevation</c:v>
                </c:pt>
              </c:strCache>
            </c:strRef>
          </c:tx>
          <c:spPr>
            <a:ln w="12700">
              <a:solidFill>
                <a:srgbClr val="3366FF"/>
              </a:solidFill>
              <a:prstDash val="solid"/>
            </a:ln>
          </c:spPr>
          <c:marker>
            <c:symbol val="none"/>
          </c:marker>
          <c:dPt>
            <c:idx val="219"/>
            <c:bubble3D val="0"/>
            <c:spPr>
              <a:ln w="12700">
                <a:solidFill>
                  <a:srgbClr val="3366FF"/>
                </a:solidFill>
                <a:prstDash val="sysDash"/>
              </a:ln>
            </c:spPr>
          </c:dPt>
          <c:dPt>
            <c:idx val="231"/>
            <c:bubble3D val="0"/>
            <c:spPr>
              <a:ln w="12700">
                <a:solidFill>
                  <a:srgbClr val="3366FF"/>
                </a:solidFill>
                <a:prstDash val="sysDash"/>
              </a:ln>
            </c:spPr>
          </c:dPt>
          <c:dPt>
            <c:idx val="233"/>
            <c:bubble3D val="0"/>
            <c:spPr>
              <a:ln w="28575">
                <a:noFill/>
              </a:ln>
            </c:spPr>
          </c:dPt>
          <c:xVal>
            <c:numRef>
              <c:f>'pond readings'!$O$4:$O$300</c:f>
              <c:numCache>
                <c:formatCode>d\-mmm\-yy</c:formatCode>
                <c:ptCount val="297"/>
                <c:pt idx="0">
                  <c:v>35502</c:v>
                </c:pt>
                <c:pt idx="1">
                  <c:v>35515</c:v>
                </c:pt>
                <c:pt idx="2">
                  <c:v>35536</c:v>
                </c:pt>
                <c:pt idx="3">
                  <c:v>35548</c:v>
                </c:pt>
                <c:pt idx="4">
                  <c:v>35554</c:v>
                </c:pt>
                <c:pt idx="5">
                  <c:v>35560</c:v>
                </c:pt>
                <c:pt idx="6">
                  <c:v>35566</c:v>
                </c:pt>
                <c:pt idx="7">
                  <c:v>35570</c:v>
                </c:pt>
                <c:pt idx="8">
                  <c:v>35576</c:v>
                </c:pt>
                <c:pt idx="9">
                  <c:v>35583</c:v>
                </c:pt>
                <c:pt idx="10">
                  <c:v>35591</c:v>
                </c:pt>
                <c:pt idx="11">
                  <c:v>35598</c:v>
                </c:pt>
                <c:pt idx="12">
                  <c:v>35604</c:v>
                </c:pt>
                <c:pt idx="13">
                  <c:v>35611</c:v>
                </c:pt>
                <c:pt idx="14">
                  <c:v>35615</c:v>
                </c:pt>
                <c:pt idx="15">
                  <c:v>35618</c:v>
                </c:pt>
                <c:pt idx="16">
                  <c:v>35627</c:v>
                </c:pt>
                <c:pt idx="17">
                  <c:v>35633</c:v>
                </c:pt>
                <c:pt idx="18">
                  <c:v>35640</c:v>
                </c:pt>
                <c:pt idx="19">
                  <c:v>35649</c:v>
                </c:pt>
                <c:pt idx="20">
                  <c:v>35655</c:v>
                </c:pt>
                <c:pt idx="21">
                  <c:v>35669</c:v>
                </c:pt>
                <c:pt idx="22">
                  <c:v>35688</c:v>
                </c:pt>
                <c:pt idx="23">
                  <c:v>35720</c:v>
                </c:pt>
                <c:pt idx="24">
                  <c:v>35721</c:v>
                </c:pt>
                <c:pt idx="25">
                  <c:v>35866</c:v>
                </c:pt>
                <c:pt idx="26">
                  <c:v>35871</c:v>
                </c:pt>
                <c:pt idx="27">
                  <c:v>35874</c:v>
                </c:pt>
                <c:pt idx="28">
                  <c:v>35877</c:v>
                </c:pt>
                <c:pt idx="29">
                  <c:v>35879</c:v>
                </c:pt>
                <c:pt idx="30">
                  <c:v>35886</c:v>
                </c:pt>
                <c:pt idx="31">
                  <c:v>35888</c:v>
                </c:pt>
                <c:pt idx="32">
                  <c:v>35890</c:v>
                </c:pt>
                <c:pt idx="33">
                  <c:v>35893</c:v>
                </c:pt>
                <c:pt idx="34">
                  <c:v>35900</c:v>
                </c:pt>
                <c:pt idx="35">
                  <c:v>35902</c:v>
                </c:pt>
                <c:pt idx="36">
                  <c:v>35904</c:v>
                </c:pt>
                <c:pt idx="37">
                  <c:v>35906</c:v>
                </c:pt>
                <c:pt idx="38">
                  <c:v>35913</c:v>
                </c:pt>
                <c:pt idx="39">
                  <c:v>35916</c:v>
                </c:pt>
                <c:pt idx="40">
                  <c:v>35921</c:v>
                </c:pt>
                <c:pt idx="41">
                  <c:v>35926</c:v>
                </c:pt>
                <c:pt idx="42">
                  <c:v>35938</c:v>
                </c:pt>
                <c:pt idx="43">
                  <c:v>35942</c:v>
                </c:pt>
                <c:pt idx="44">
                  <c:v>35950</c:v>
                </c:pt>
                <c:pt idx="45">
                  <c:v>35956</c:v>
                </c:pt>
                <c:pt idx="46">
                  <c:v>35963</c:v>
                </c:pt>
                <c:pt idx="47">
                  <c:v>35969</c:v>
                </c:pt>
                <c:pt idx="48">
                  <c:v>35978</c:v>
                </c:pt>
                <c:pt idx="49">
                  <c:v>35982</c:v>
                </c:pt>
                <c:pt idx="50">
                  <c:v>35986</c:v>
                </c:pt>
                <c:pt idx="51">
                  <c:v>35996</c:v>
                </c:pt>
                <c:pt idx="52">
                  <c:v>36006</c:v>
                </c:pt>
                <c:pt idx="53">
                  <c:v>36010</c:v>
                </c:pt>
                <c:pt idx="54">
                  <c:v>36011</c:v>
                </c:pt>
                <c:pt idx="55">
                  <c:v>36180</c:v>
                </c:pt>
                <c:pt idx="56">
                  <c:v>36199</c:v>
                </c:pt>
                <c:pt idx="57">
                  <c:v>36271</c:v>
                </c:pt>
                <c:pt idx="58">
                  <c:v>36285</c:v>
                </c:pt>
                <c:pt idx="59">
                  <c:v>36296</c:v>
                </c:pt>
                <c:pt idx="60">
                  <c:v>36302</c:v>
                </c:pt>
                <c:pt idx="61">
                  <c:v>36308</c:v>
                </c:pt>
                <c:pt idx="62">
                  <c:v>36316</c:v>
                </c:pt>
                <c:pt idx="63">
                  <c:v>36320</c:v>
                </c:pt>
                <c:pt idx="64">
                  <c:v>36327</c:v>
                </c:pt>
                <c:pt idx="65">
                  <c:v>36334</c:v>
                </c:pt>
                <c:pt idx="66">
                  <c:v>36345</c:v>
                </c:pt>
                <c:pt idx="67">
                  <c:v>36350</c:v>
                </c:pt>
                <c:pt idx="68">
                  <c:v>36356</c:v>
                </c:pt>
                <c:pt idx="69">
                  <c:v>36376</c:v>
                </c:pt>
                <c:pt idx="70">
                  <c:v>36382</c:v>
                </c:pt>
                <c:pt idx="71">
                  <c:v>36390</c:v>
                </c:pt>
                <c:pt idx="72">
                  <c:v>36399</c:v>
                </c:pt>
                <c:pt idx="73">
                  <c:v>36407</c:v>
                </c:pt>
                <c:pt idx="74">
                  <c:v>36414</c:v>
                </c:pt>
                <c:pt idx="75">
                  <c:v>36421</c:v>
                </c:pt>
                <c:pt idx="76">
                  <c:v>36434</c:v>
                </c:pt>
                <c:pt idx="77">
                  <c:v>36443</c:v>
                </c:pt>
                <c:pt idx="78">
                  <c:v>36449</c:v>
                </c:pt>
                <c:pt idx="79">
                  <c:v>36455</c:v>
                </c:pt>
                <c:pt idx="80">
                  <c:v>36467</c:v>
                </c:pt>
                <c:pt idx="81">
                  <c:v>36477</c:v>
                </c:pt>
                <c:pt idx="82">
                  <c:v>36482</c:v>
                </c:pt>
                <c:pt idx="83">
                  <c:v>36485</c:v>
                </c:pt>
                <c:pt idx="84">
                  <c:v>36489</c:v>
                </c:pt>
                <c:pt idx="85">
                  <c:v>36492</c:v>
                </c:pt>
                <c:pt idx="86">
                  <c:v>36497</c:v>
                </c:pt>
                <c:pt idx="87">
                  <c:v>36498</c:v>
                </c:pt>
                <c:pt idx="88">
                  <c:v>36678</c:v>
                </c:pt>
                <c:pt idx="89">
                  <c:v>36693</c:v>
                </c:pt>
                <c:pt idx="90">
                  <c:v>36706</c:v>
                </c:pt>
                <c:pt idx="91">
                  <c:v>36707</c:v>
                </c:pt>
                <c:pt idx="92">
                  <c:v>36708</c:v>
                </c:pt>
                <c:pt idx="93">
                  <c:v>36710</c:v>
                </c:pt>
                <c:pt idx="94">
                  <c:v>36713</c:v>
                </c:pt>
                <c:pt idx="95">
                  <c:v>36717</c:v>
                </c:pt>
                <c:pt idx="96">
                  <c:v>36718</c:v>
                </c:pt>
                <c:pt idx="97">
                  <c:v>36721</c:v>
                </c:pt>
                <c:pt idx="98">
                  <c:v>36723</c:v>
                </c:pt>
                <c:pt idx="99">
                  <c:v>36728</c:v>
                </c:pt>
                <c:pt idx="100">
                  <c:v>36730</c:v>
                </c:pt>
                <c:pt idx="101">
                  <c:v>36732</c:v>
                </c:pt>
                <c:pt idx="102">
                  <c:v>36734</c:v>
                </c:pt>
                <c:pt idx="103">
                  <c:v>36735</c:v>
                </c:pt>
                <c:pt idx="104">
                  <c:v>36738</c:v>
                </c:pt>
                <c:pt idx="105">
                  <c:v>36740</c:v>
                </c:pt>
                <c:pt idx="106">
                  <c:v>36742</c:v>
                </c:pt>
                <c:pt idx="107">
                  <c:v>36745</c:v>
                </c:pt>
                <c:pt idx="108">
                  <c:v>36748</c:v>
                </c:pt>
                <c:pt idx="109">
                  <c:v>36749</c:v>
                </c:pt>
                <c:pt idx="110">
                  <c:v>36752</c:v>
                </c:pt>
                <c:pt idx="111">
                  <c:v>36753</c:v>
                </c:pt>
                <c:pt idx="112">
                  <c:v>36755</c:v>
                </c:pt>
                <c:pt idx="113">
                  <c:v>36757</c:v>
                </c:pt>
                <c:pt idx="114">
                  <c:v>36758</c:v>
                </c:pt>
                <c:pt idx="115">
                  <c:v>36759</c:v>
                </c:pt>
                <c:pt idx="116">
                  <c:v>36760</c:v>
                </c:pt>
                <c:pt idx="117">
                  <c:v>36761</c:v>
                </c:pt>
                <c:pt idx="118">
                  <c:v>36762</c:v>
                </c:pt>
                <c:pt idx="119">
                  <c:v>36763</c:v>
                </c:pt>
                <c:pt idx="120">
                  <c:v>36764</c:v>
                </c:pt>
                <c:pt idx="121">
                  <c:v>36765</c:v>
                </c:pt>
                <c:pt idx="122">
                  <c:v>36766</c:v>
                </c:pt>
                <c:pt idx="123">
                  <c:v>36767</c:v>
                </c:pt>
                <c:pt idx="124">
                  <c:v>36768</c:v>
                </c:pt>
                <c:pt idx="125">
                  <c:v>36769</c:v>
                </c:pt>
                <c:pt idx="126">
                  <c:v>36770</c:v>
                </c:pt>
                <c:pt idx="127">
                  <c:v>36771</c:v>
                </c:pt>
                <c:pt idx="128">
                  <c:v>36772</c:v>
                </c:pt>
                <c:pt idx="129">
                  <c:v>36773</c:v>
                </c:pt>
                <c:pt idx="130">
                  <c:v>36774</c:v>
                </c:pt>
                <c:pt idx="131">
                  <c:v>36775</c:v>
                </c:pt>
                <c:pt idx="132">
                  <c:v>36776</c:v>
                </c:pt>
                <c:pt idx="133">
                  <c:v>36777</c:v>
                </c:pt>
                <c:pt idx="134">
                  <c:v>36778</c:v>
                </c:pt>
                <c:pt idx="135">
                  <c:v>36779</c:v>
                </c:pt>
                <c:pt idx="136">
                  <c:v>36780</c:v>
                </c:pt>
                <c:pt idx="137">
                  <c:v>36781</c:v>
                </c:pt>
                <c:pt idx="138">
                  <c:v>36782</c:v>
                </c:pt>
                <c:pt idx="139">
                  <c:v>36783</c:v>
                </c:pt>
                <c:pt idx="140">
                  <c:v>36784</c:v>
                </c:pt>
                <c:pt idx="141">
                  <c:v>36785</c:v>
                </c:pt>
                <c:pt idx="142">
                  <c:v>36786</c:v>
                </c:pt>
                <c:pt idx="143">
                  <c:v>36787</c:v>
                </c:pt>
                <c:pt idx="144">
                  <c:v>36788</c:v>
                </c:pt>
                <c:pt idx="145">
                  <c:v>36789</c:v>
                </c:pt>
                <c:pt idx="146">
                  <c:v>36790</c:v>
                </c:pt>
                <c:pt idx="147">
                  <c:v>36791</c:v>
                </c:pt>
                <c:pt idx="148">
                  <c:v>36793</c:v>
                </c:pt>
                <c:pt idx="149">
                  <c:v>36794</c:v>
                </c:pt>
                <c:pt idx="150">
                  <c:v>36795</c:v>
                </c:pt>
                <c:pt idx="151">
                  <c:v>36796</c:v>
                </c:pt>
                <c:pt idx="152">
                  <c:v>36797</c:v>
                </c:pt>
                <c:pt idx="153">
                  <c:v>36798</c:v>
                </c:pt>
                <c:pt idx="154">
                  <c:v>36799</c:v>
                </c:pt>
                <c:pt idx="155">
                  <c:v>36800</c:v>
                </c:pt>
                <c:pt idx="156">
                  <c:v>36801</c:v>
                </c:pt>
                <c:pt idx="157">
                  <c:v>36805</c:v>
                </c:pt>
                <c:pt idx="158">
                  <c:v>36806</c:v>
                </c:pt>
                <c:pt idx="159">
                  <c:v>36807</c:v>
                </c:pt>
                <c:pt idx="160">
                  <c:v>36808</c:v>
                </c:pt>
                <c:pt idx="161">
                  <c:v>36809</c:v>
                </c:pt>
                <c:pt idx="162">
                  <c:v>36812</c:v>
                </c:pt>
                <c:pt idx="163">
                  <c:v>36814</c:v>
                </c:pt>
                <c:pt idx="164">
                  <c:v>36816</c:v>
                </c:pt>
                <c:pt idx="165">
                  <c:v>36817</c:v>
                </c:pt>
                <c:pt idx="166">
                  <c:v>36818</c:v>
                </c:pt>
                <c:pt idx="167">
                  <c:v>36849</c:v>
                </c:pt>
                <c:pt idx="168">
                  <c:v>36850</c:v>
                </c:pt>
                <c:pt idx="169">
                  <c:v>36867</c:v>
                </c:pt>
                <c:pt idx="170">
                  <c:v>36868</c:v>
                </c:pt>
                <c:pt idx="171">
                  <c:v>36881</c:v>
                </c:pt>
                <c:pt idx="172">
                  <c:v>36882</c:v>
                </c:pt>
                <c:pt idx="173">
                  <c:v>36991</c:v>
                </c:pt>
                <c:pt idx="174">
                  <c:v>36997</c:v>
                </c:pt>
                <c:pt idx="175">
                  <c:v>37013</c:v>
                </c:pt>
                <c:pt idx="176">
                  <c:v>37022</c:v>
                </c:pt>
                <c:pt idx="177">
                  <c:v>37028</c:v>
                </c:pt>
                <c:pt idx="178">
                  <c:v>37033</c:v>
                </c:pt>
                <c:pt idx="179">
                  <c:v>37033</c:v>
                </c:pt>
                <c:pt idx="180">
                  <c:v>37042</c:v>
                </c:pt>
                <c:pt idx="181">
                  <c:v>37047</c:v>
                </c:pt>
                <c:pt idx="182">
                  <c:v>37049</c:v>
                </c:pt>
                <c:pt idx="183">
                  <c:v>37052</c:v>
                </c:pt>
                <c:pt idx="184">
                  <c:v>37054</c:v>
                </c:pt>
                <c:pt idx="185">
                  <c:v>37055</c:v>
                </c:pt>
                <c:pt idx="186">
                  <c:v>37060</c:v>
                </c:pt>
                <c:pt idx="187">
                  <c:v>37063</c:v>
                </c:pt>
                <c:pt idx="188">
                  <c:v>37063</c:v>
                </c:pt>
                <c:pt idx="189">
                  <c:v>37068</c:v>
                </c:pt>
                <c:pt idx="190">
                  <c:v>37070</c:v>
                </c:pt>
                <c:pt idx="191">
                  <c:v>37075</c:v>
                </c:pt>
                <c:pt idx="192">
                  <c:v>37076</c:v>
                </c:pt>
                <c:pt idx="193">
                  <c:v>37081</c:v>
                </c:pt>
                <c:pt idx="194">
                  <c:v>37083</c:v>
                </c:pt>
                <c:pt idx="195">
                  <c:v>37088</c:v>
                </c:pt>
                <c:pt idx="196">
                  <c:v>37091</c:v>
                </c:pt>
                <c:pt idx="197">
                  <c:v>37092</c:v>
                </c:pt>
                <c:pt idx="198">
                  <c:v>37095</c:v>
                </c:pt>
                <c:pt idx="199">
                  <c:v>37096</c:v>
                </c:pt>
                <c:pt idx="200">
                  <c:v>37098</c:v>
                </c:pt>
                <c:pt idx="201">
                  <c:v>37103</c:v>
                </c:pt>
                <c:pt idx="202">
                  <c:v>37104</c:v>
                </c:pt>
                <c:pt idx="203">
                  <c:v>37107</c:v>
                </c:pt>
                <c:pt idx="204">
                  <c:v>37108</c:v>
                </c:pt>
                <c:pt idx="205">
                  <c:v>37115</c:v>
                </c:pt>
                <c:pt idx="206">
                  <c:v>37126</c:v>
                </c:pt>
                <c:pt idx="207">
                  <c:v>37127</c:v>
                </c:pt>
                <c:pt idx="208">
                  <c:v>37130</c:v>
                </c:pt>
                <c:pt idx="209">
                  <c:v>37133</c:v>
                </c:pt>
                <c:pt idx="210">
                  <c:v>37138</c:v>
                </c:pt>
                <c:pt idx="211">
                  <c:v>37143</c:v>
                </c:pt>
                <c:pt idx="212">
                  <c:v>37147</c:v>
                </c:pt>
                <c:pt idx="213">
                  <c:v>37151</c:v>
                </c:pt>
                <c:pt idx="214">
                  <c:v>37158</c:v>
                </c:pt>
                <c:pt idx="215">
                  <c:v>37162</c:v>
                </c:pt>
                <c:pt idx="216">
                  <c:v>37164</c:v>
                </c:pt>
                <c:pt idx="217">
                  <c:v>37174</c:v>
                </c:pt>
                <c:pt idx="218">
                  <c:v>37196</c:v>
                </c:pt>
                <c:pt idx="219">
                  <c:v>37397</c:v>
                </c:pt>
                <c:pt idx="220">
                  <c:v>37425</c:v>
                </c:pt>
                <c:pt idx="221">
                  <c:v>37435</c:v>
                </c:pt>
                <c:pt idx="222">
                  <c:v>37442</c:v>
                </c:pt>
                <c:pt idx="223">
                  <c:v>37448</c:v>
                </c:pt>
                <c:pt idx="224">
                  <c:v>37460</c:v>
                </c:pt>
                <c:pt idx="225">
                  <c:v>37469</c:v>
                </c:pt>
                <c:pt idx="226">
                  <c:v>37477</c:v>
                </c:pt>
                <c:pt idx="227">
                  <c:v>37484</c:v>
                </c:pt>
                <c:pt idx="228">
                  <c:v>37488</c:v>
                </c:pt>
                <c:pt idx="229">
                  <c:v>37493</c:v>
                </c:pt>
                <c:pt idx="230">
                  <c:v>37515</c:v>
                </c:pt>
                <c:pt idx="231">
                  <c:v>37744</c:v>
                </c:pt>
                <c:pt idx="232">
                  <c:v>37761</c:v>
                </c:pt>
                <c:pt idx="233" formatCode="mmm\-yy">
                  <c:v>41122</c:v>
                </c:pt>
                <c:pt idx="234" formatCode="mmm\-yy">
                  <c:v>41183</c:v>
                </c:pt>
                <c:pt idx="235" formatCode="mmm\-yy">
                  <c:v>41426</c:v>
                </c:pt>
                <c:pt idx="236" formatCode="mmm\-yy">
                  <c:v>41548</c:v>
                </c:pt>
                <c:pt idx="237" formatCode="mmm\-yy">
                  <c:v>41791</c:v>
                </c:pt>
                <c:pt idx="238" formatCode="mmm\-yy">
                  <c:v>41821</c:v>
                </c:pt>
                <c:pt idx="239" formatCode="mmm\-yy">
                  <c:v>41852</c:v>
                </c:pt>
                <c:pt idx="240">
                  <c:v>41908</c:v>
                </c:pt>
                <c:pt idx="241">
                  <c:v>41980</c:v>
                </c:pt>
                <c:pt idx="242">
                  <c:v>42001</c:v>
                </c:pt>
                <c:pt idx="243">
                  <c:v>42120</c:v>
                </c:pt>
                <c:pt idx="244">
                  <c:v>42204</c:v>
                </c:pt>
                <c:pt idx="245">
                  <c:v>42246</c:v>
                </c:pt>
                <c:pt idx="246">
                  <c:v>42274</c:v>
                </c:pt>
                <c:pt idx="247">
                  <c:v>42302</c:v>
                </c:pt>
                <c:pt idx="248">
                  <c:v>42337</c:v>
                </c:pt>
                <c:pt idx="249">
                  <c:v>42365</c:v>
                </c:pt>
                <c:pt idx="250">
                  <c:v>42400</c:v>
                </c:pt>
                <c:pt idx="251">
                  <c:v>42428</c:v>
                </c:pt>
              </c:numCache>
            </c:numRef>
          </c:xVal>
          <c:yVal>
            <c:numRef>
              <c:f>'pond readings'!$Q$4:$Q$300</c:f>
              <c:numCache>
                <c:formatCode>0.00</c:formatCode>
                <c:ptCount val="297"/>
                <c:pt idx="0">
                  <c:v>1093.8</c:v>
                </c:pt>
                <c:pt idx="1">
                  <c:v>1094.1799999999998</c:v>
                </c:pt>
                <c:pt idx="2">
                  <c:v>1095.2539999999999</c:v>
                </c:pt>
                <c:pt idx="3">
                  <c:v>1096.03</c:v>
                </c:pt>
                <c:pt idx="4">
                  <c:v>1096.4599999999998</c:v>
                </c:pt>
                <c:pt idx="5">
                  <c:v>1096.7099999999998</c:v>
                </c:pt>
                <c:pt idx="6">
                  <c:v>1096.6299999999999</c:v>
                </c:pt>
                <c:pt idx="7">
                  <c:v>1096.82</c:v>
                </c:pt>
                <c:pt idx="8">
                  <c:v>1096.9299999999998</c:v>
                </c:pt>
                <c:pt idx="9">
                  <c:v>1097.03</c:v>
                </c:pt>
                <c:pt idx="10">
                  <c:v>1097.1799999999998</c:v>
                </c:pt>
                <c:pt idx="11">
                  <c:v>1097.1599999999999</c:v>
                </c:pt>
                <c:pt idx="12">
                  <c:v>1097.26</c:v>
                </c:pt>
                <c:pt idx="13">
                  <c:v>1097.3699999999999</c:v>
                </c:pt>
                <c:pt idx="14">
                  <c:v>1097.4299999999998</c:v>
                </c:pt>
                <c:pt idx="15">
                  <c:v>1097.54</c:v>
                </c:pt>
                <c:pt idx="16">
                  <c:v>1097.48</c:v>
                </c:pt>
                <c:pt idx="17">
                  <c:v>1097.6099999999999</c:v>
                </c:pt>
                <c:pt idx="18">
                  <c:v>1097.6599999999999</c:v>
                </c:pt>
                <c:pt idx="19">
                  <c:v>1097.74</c:v>
                </c:pt>
                <c:pt idx="20">
                  <c:v>1098.1299999999999</c:v>
                </c:pt>
                <c:pt idx="21">
                  <c:v>1097.83</c:v>
                </c:pt>
                <c:pt idx="22">
                  <c:v>1097.83</c:v>
                </c:pt>
                <c:pt idx="23">
                  <c:v>1098.163</c:v>
                </c:pt>
                <c:pt idx="25">
                  <c:v>1097.77</c:v>
                </c:pt>
                <c:pt idx="26">
                  <c:v>1097.75</c:v>
                </c:pt>
                <c:pt idx="27">
                  <c:v>1097.74</c:v>
                </c:pt>
                <c:pt idx="28">
                  <c:v>1097.761</c:v>
                </c:pt>
                <c:pt idx="29">
                  <c:v>1097.81</c:v>
                </c:pt>
                <c:pt idx="30">
                  <c:v>1097.8119999999999</c:v>
                </c:pt>
                <c:pt idx="31">
                  <c:v>1097.79</c:v>
                </c:pt>
                <c:pt idx="32">
                  <c:v>1097.79</c:v>
                </c:pt>
                <c:pt idx="33">
                  <c:v>1097.75</c:v>
                </c:pt>
                <c:pt idx="34">
                  <c:v>1097.6999999999998</c:v>
                </c:pt>
                <c:pt idx="35">
                  <c:v>1097.723</c:v>
                </c:pt>
                <c:pt idx="36">
                  <c:v>1097.7459999999999</c:v>
                </c:pt>
                <c:pt idx="37">
                  <c:v>1097.78</c:v>
                </c:pt>
                <c:pt idx="38">
                  <c:v>1097.83</c:v>
                </c:pt>
                <c:pt idx="39">
                  <c:v>1097.83</c:v>
                </c:pt>
                <c:pt idx="40">
                  <c:v>1097.9099999999999</c:v>
                </c:pt>
                <c:pt idx="41">
                  <c:v>1097.9099999999999</c:v>
                </c:pt>
                <c:pt idx="42">
                  <c:v>1097.9499999999998</c:v>
                </c:pt>
                <c:pt idx="43">
                  <c:v>1097.9399999999998</c:v>
                </c:pt>
                <c:pt idx="44">
                  <c:v>1097.8799999999999</c:v>
                </c:pt>
                <c:pt idx="45">
                  <c:v>1097.83</c:v>
                </c:pt>
                <c:pt idx="46">
                  <c:v>1097.8999999999999</c:v>
                </c:pt>
                <c:pt idx="47">
                  <c:v>1097.98</c:v>
                </c:pt>
                <c:pt idx="48">
                  <c:v>1097.8599999999999</c:v>
                </c:pt>
                <c:pt idx="49">
                  <c:v>1097.8899999999999</c:v>
                </c:pt>
                <c:pt idx="50">
                  <c:v>1097.8999999999999</c:v>
                </c:pt>
                <c:pt idx="51">
                  <c:v>1097.79</c:v>
                </c:pt>
                <c:pt idx="52">
                  <c:v>1097.6799999999998</c:v>
                </c:pt>
                <c:pt idx="53">
                  <c:v>1097.6499999999999</c:v>
                </c:pt>
                <c:pt idx="55">
                  <c:v>1097.8999999999999</c:v>
                </c:pt>
                <c:pt idx="56">
                  <c:v>1097.26</c:v>
                </c:pt>
                <c:pt idx="57">
                  <c:v>1097.8699999999999</c:v>
                </c:pt>
                <c:pt idx="58">
                  <c:v>1097.83</c:v>
                </c:pt>
                <c:pt idx="59">
                  <c:v>1097.99</c:v>
                </c:pt>
                <c:pt idx="60">
                  <c:v>1098.06</c:v>
                </c:pt>
                <c:pt idx="61">
                  <c:v>1098.08</c:v>
                </c:pt>
                <c:pt idx="62">
                  <c:v>1098.1099999999999</c:v>
                </c:pt>
                <c:pt idx="63">
                  <c:v>1098.0999999999999</c:v>
                </c:pt>
                <c:pt idx="64">
                  <c:v>1098.07</c:v>
                </c:pt>
                <c:pt idx="65">
                  <c:v>1098.0999999999999</c:v>
                </c:pt>
                <c:pt idx="66">
                  <c:v>1098.1999999999998</c:v>
                </c:pt>
                <c:pt idx="67">
                  <c:v>1098.1599999999999</c:v>
                </c:pt>
                <c:pt idx="68">
                  <c:v>1098.1499999999999</c:v>
                </c:pt>
                <c:pt idx="69">
                  <c:v>1098.1099999999999</c:v>
                </c:pt>
                <c:pt idx="70">
                  <c:v>1098.0899999999999</c:v>
                </c:pt>
                <c:pt idx="71">
                  <c:v>1098.1099999999999</c:v>
                </c:pt>
                <c:pt idx="72" formatCode="0.000">
                  <c:v>1098.135</c:v>
                </c:pt>
                <c:pt idx="73">
                  <c:v>1098.1699999999998</c:v>
                </c:pt>
                <c:pt idx="74">
                  <c:v>1098.22</c:v>
                </c:pt>
                <c:pt idx="75">
                  <c:v>1098.23</c:v>
                </c:pt>
                <c:pt idx="76">
                  <c:v>1098.1799999999998</c:v>
                </c:pt>
                <c:pt idx="77">
                  <c:v>1098.1299999999999</c:v>
                </c:pt>
                <c:pt idx="78">
                  <c:v>1098.1199999999999</c:v>
                </c:pt>
                <c:pt idx="79">
                  <c:v>1098.06</c:v>
                </c:pt>
                <c:pt idx="80">
                  <c:v>1097.9399999999998</c:v>
                </c:pt>
                <c:pt idx="81">
                  <c:v>1097.8499999999999</c:v>
                </c:pt>
                <c:pt idx="82">
                  <c:v>1097.79</c:v>
                </c:pt>
                <c:pt idx="83">
                  <c:v>1097.77</c:v>
                </c:pt>
                <c:pt idx="84">
                  <c:v>1097.75</c:v>
                </c:pt>
                <c:pt idx="85">
                  <c:v>1097.7199999999998</c:v>
                </c:pt>
                <c:pt idx="86">
                  <c:v>1097.6999999999998</c:v>
                </c:pt>
                <c:pt idx="88">
                  <c:v>1098</c:v>
                </c:pt>
                <c:pt idx="89">
                  <c:v>1097.9499999999998</c:v>
                </c:pt>
                <c:pt idx="90">
                  <c:v>1097.9399999999998</c:v>
                </c:pt>
                <c:pt idx="91">
                  <c:v>1097.9399999999998</c:v>
                </c:pt>
                <c:pt idx="93">
                  <c:v>1097.8799999999999</c:v>
                </c:pt>
                <c:pt idx="94">
                  <c:v>1097.8499999999999</c:v>
                </c:pt>
                <c:pt idx="95">
                  <c:v>1097.78</c:v>
                </c:pt>
                <c:pt idx="96">
                  <c:v>1097.78</c:v>
                </c:pt>
                <c:pt idx="97">
                  <c:v>1097.83</c:v>
                </c:pt>
                <c:pt idx="98">
                  <c:v>1097.82</c:v>
                </c:pt>
                <c:pt idx="99">
                  <c:v>1097.78</c:v>
                </c:pt>
                <c:pt idx="100">
                  <c:v>1097.74</c:v>
                </c:pt>
                <c:pt idx="101">
                  <c:v>1097.7199999999998</c:v>
                </c:pt>
                <c:pt idx="102">
                  <c:v>1097.6899999999998</c:v>
                </c:pt>
                <c:pt idx="103">
                  <c:v>1097.6899999999998</c:v>
                </c:pt>
                <c:pt idx="104">
                  <c:v>1097.7</c:v>
                </c:pt>
                <c:pt idx="125">
                  <c:v>1149.4952380952384</c:v>
                </c:pt>
                <c:pt idx="154" formatCode="General">
                  <c:v>1149.4479310344827</c:v>
                </c:pt>
                <c:pt idx="166" formatCode="General">
                  <c:v>1149.4009090909092</c:v>
                </c:pt>
                <c:pt idx="201">
                  <c:v>1148.8372727272729</c:v>
                </c:pt>
                <c:pt idx="209">
                  <c:v>1148.7162500000002</c:v>
                </c:pt>
                <c:pt idx="216">
                  <c:v>1148.6185714285714</c:v>
                </c:pt>
                <c:pt idx="217">
                  <c:v>1148.6592307692308</c:v>
                </c:pt>
                <c:pt idx="232">
                  <c:v>1095.9000000000001</c:v>
                </c:pt>
                <c:pt idx="233" formatCode="General">
                  <c:v>1096</c:v>
                </c:pt>
                <c:pt idx="234">
                  <c:v>1096</c:v>
                </c:pt>
                <c:pt idx="235">
                  <c:v>1096.3</c:v>
                </c:pt>
                <c:pt idx="236">
                  <c:v>1095.8</c:v>
                </c:pt>
                <c:pt idx="237">
                  <c:v>1095.74</c:v>
                </c:pt>
                <c:pt idx="238">
                  <c:v>1095.55</c:v>
                </c:pt>
                <c:pt idx="239">
                  <c:v>1095.48</c:v>
                </c:pt>
                <c:pt idx="240">
                  <c:v>1095.5</c:v>
                </c:pt>
                <c:pt idx="241">
                  <c:v>1095.52</c:v>
                </c:pt>
                <c:pt idx="242">
                  <c:v>1095.52</c:v>
                </c:pt>
                <c:pt idx="243">
                  <c:v>1095.48</c:v>
                </c:pt>
                <c:pt idx="244">
                  <c:v>1095.0540000000001</c:v>
                </c:pt>
                <c:pt idx="245">
                  <c:v>1095.184</c:v>
                </c:pt>
                <c:pt idx="246" formatCode="General">
                  <c:v>1095.229</c:v>
                </c:pt>
                <c:pt idx="247">
                  <c:v>1095.2539999999999</c:v>
                </c:pt>
                <c:pt idx="248">
                  <c:v>1095.26</c:v>
                </c:pt>
                <c:pt idx="249">
                  <c:v>1095.2650000000001</c:v>
                </c:pt>
                <c:pt idx="250" formatCode="General">
                  <c:v>1095</c:v>
                </c:pt>
                <c:pt idx="251" formatCode="General">
                  <c:v>1094.94</c:v>
                </c:pt>
              </c:numCache>
            </c:numRef>
          </c:yVal>
          <c:smooth val="0"/>
        </c:ser>
        <c:ser>
          <c:idx val="2"/>
          <c:order val="2"/>
          <c:tx>
            <c:strRef>
              <c:f>'pond readings'!$T$3</c:f>
              <c:strCache>
                <c:ptCount val="1"/>
                <c:pt idx="0">
                  <c:v>Assumed Pond Elevation</c:v>
                </c:pt>
              </c:strCache>
            </c:strRef>
          </c:tx>
          <c:spPr>
            <a:ln w="12700">
              <a:solidFill>
                <a:srgbClr val="3366FF"/>
              </a:solidFill>
              <a:prstDash val="sysDash"/>
            </a:ln>
          </c:spPr>
          <c:marker>
            <c:symbol val="none"/>
          </c:marker>
          <c:xVal>
            <c:numRef>
              <c:f>('pond readings'!$S$4:$S$5,'pond readings'!$S$7:$S$8,'pond readings'!$S$10:$S$11,'pond readings'!$S$13:$S$14,'pond readings'!$S$16:$S$17,'pond readings'!$S$19:$S$20,'pond readings'!$S$22:$S$23,'pond readings'!$S$25:$S$26)</c:f>
              <c:numCache>
                <c:formatCode>d\-mmm\-yy</c:formatCode>
                <c:ptCount val="16"/>
                <c:pt idx="0">
                  <c:v>35720</c:v>
                </c:pt>
                <c:pt idx="1">
                  <c:v>35866</c:v>
                </c:pt>
                <c:pt idx="2">
                  <c:v>36010</c:v>
                </c:pt>
                <c:pt idx="3">
                  <c:v>36180</c:v>
                </c:pt>
                <c:pt idx="4">
                  <c:v>36497</c:v>
                </c:pt>
                <c:pt idx="5">
                  <c:v>36678</c:v>
                </c:pt>
                <c:pt idx="6">
                  <c:v>36707</c:v>
                </c:pt>
                <c:pt idx="7">
                  <c:v>36710</c:v>
                </c:pt>
                <c:pt idx="8">
                  <c:v>36817</c:v>
                </c:pt>
                <c:pt idx="9">
                  <c:v>36867</c:v>
                </c:pt>
                <c:pt idx="10">
                  <c:v>36881</c:v>
                </c:pt>
                <c:pt idx="11">
                  <c:v>36991</c:v>
                </c:pt>
                <c:pt idx="12">
                  <c:v>37197</c:v>
                </c:pt>
                <c:pt idx="13">
                  <c:v>37396</c:v>
                </c:pt>
                <c:pt idx="14">
                  <c:v>37516</c:v>
                </c:pt>
                <c:pt idx="15">
                  <c:v>37745</c:v>
                </c:pt>
              </c:numCache>
            </c:numRef>
          </c:xVal>
          <c:yVal>
            <c:numRef>
              <c:f>('pond readings'!$T$4:$T$5,'pond readings'!$T$7:$T$8,'pond readings'!$T$10:$T$11,'pond readings'!$T$13:$T$14,'pond readings'!$T$16:$T$17,'pond readings'!$T$19:$T$20,'pond readings'!$T$22:$T$23,'pond readings'!$T$25:$T$26)</c:f>
              <c:numCache>
                <c:formatCode>0.00</c:formatCode>
                <c:ptCount val="16"/>
                <c:pt idx="0">
                  <c:v>1098.163</c:v>
                </c:pt>
                <c:pt idx="1">
                  <c:v>1097.77</c:v>
                </c:pt>
                <c:pt idx="2">
                  <c:v>1097.6499999999999</c:v>
                </c:pt>
                <c:pt idx="3">
                  <c:v>1097.8999999999999</c:v>
                </c:pt>
                <c:pt idx="4">
                  <c:v>1097.6999999999998</c:v>
                </c:pt>
                <c:pt idx="5">
                  <c:v>1098</c:v>
                </c:pt>
                <c:pt idx="6">
                  <c:v>1097.9399999999998</c:v>
                </c:pt>
                <c:pt idx="7">
                  <c:v>1097.8799999999999</c:v>
                </c:pt>
                <c:pt idx="8" formatCode="General">
                  <c:v>1097.4399999999998</c:v>
                </c:pt>
                <c:pt idx="9" formatCode="General">
                  <c:v>1097.3</c:v>
                </c:pt>
                <c:pt idx="10" formatCode="General">
                  <c:v>1097.3</c:v>
                </c:pt>
                <c:pt idx="11" formatCode="General">
                  <c:v>1097.1999999999998</c:v>
                </c:pt>
                <c:pt idx="12">
                  <c:v>1096.83</c:v>
                </c:pt>
                <c:pt idx="13">
                  <c:v>1097.1399999999999</c:v>
                </c:pt>
                <c:pt idx="14">
                  <c:v>1096.1599999999999</c:v>
                </c:pt>
                <c:pt idx="15">
                  <c:v>1096.54</c:v>
                </c:pt>
              </c:numCache>
            </c:numRef>
          </c:yVal>
          <c:smooth val="0"/>
        </c:ser>
        <c:ser>
          <c:idx val="0"/>
          <c:order val="3"/>
          <c:tx>
            <c:strRef>
              <c:f>' Piezo levels (edited)'!$D$30</c:f>
              <c:strCache>
                <c:ptCount val="1"/>
                <c:pt idx="0">
                  <c:v>Piezometer #22721 @ 1087.2 m</c:v>
                </c:pt>
              </c:strCache>
            </c:strRef>
          </c:tx>
          <c:spPr>
            <a:ln w="15875">
              <a:solidFill>
                <a:srgbClr val="002060"/>
              </a:solidFill>
              <a:prstDash val="solid"/>
            </a:ln>
          </c:spPr>
          <c:marker>
            <c:symbol val="square"/>
            <c:size val="5"/>
            <c:spPr>
              <a:solidFill>
                <a:srgbClr val="00009A"/>
              </a:solidFill>
              <a:ln>
                <a:noFill/>
              </a:ln>
            </c:spPr>
          </c:marker>
          <c:xVal>
            <c:numRef>
              <c:f>' Piezo levels (edited)'!$E$5:$HZ$5</c:f>
              <c:numCache>
                <c:formatCode>d\-mmm\-yy</c:formatCode>
                <c:ptCount val="230"/>
                <c:pt idx="0">
                  <c:v>35894</c:v>
                </c:pt>
                <c:pt idx="1">
                  <c:v>35899</c:v>
                </c:pt>
                <c:pt idx="2">
                  <c:v>35906</c:v>
                </c:pt>
                <c:pt idx="3">
                  <c:v>35908</c:v>
                </c:pt>
                <c:pt idx="4">
                  <c:v>35913</c:v>
                </c:pt>
                <c:pt idx="5">
                  <c:v>35920</c:v>
                </c:pt>
                <c:pt idx="6">
                  <c:v>35927</c:v>
                </c:pt>
                <c:pt idx="7">
                  <c:v>35936</c:v>
                </c:pt>
                <c:pt idx="8">
                  <c:v>35943</c:v>
                </c:pt>
                <c:pt idx="9">
                  <c:v>35950</c:v>
                </c:pt>
                <c:pt idx="10">
                  <c:v>35957</c:v>
                </c:pt>
                <c:pt idx="11">
                  <c:v>35964</c:v>
                </c:pt>
                <c:pt idx="12">
                  <c:v>35972</c:v>
                </c:pt>
                <c:pt idx="13">
                  <c:v>35978</c:v>
                </c:pt>
                <c:pt idx="14">
                  <c:v>35986</c:v>
                </c:pt>
                <c:pt idx="15">
                  <c:v>35992</c:v>
                </c:pt>
                <c:pt idx="16">
                  <c:v>35998</c:v>
                </c:pt>
                <c:pt idx="17">
                  <c:v>36007</c:v>
                </c:pt>
                <c:pt idx="18">
                  <c:v>36012</c:v>
                </c:pt>
                <c:pt idx="19">
                  <c:v>36019</c:v>
                </c:pt>
                <c:pt idx="20">
                  <c:v>36026</c:v>
                </c:pt>
                <c:pt idx="21">
                  <c:v>36034</c:v>
                </c:pt>
                <c:pt idx="22">
                  <c:v>36040</c:v>
                </c:pt>
                <c:pt idx="23">
                  <c:v>36048</c:v>
                </c:pt>
                <c:pt idx="24">
                  <c:v>36056</c:v>
                </c:pt>
                <c:pt idx="25">
                  <c:v>36061</c:v>
                </c:pt>
                <c:pt idx="26">
                  <c:v>36067</c:v>
                </c:pt>
                <c:pt idx="27">
                  <c:v>36075</c:v>
                </c:pt>
                <c:pt idx="28">
                  <c:v>36083</c:v>
                </c:pt>
                <c:pt idx="29">
                  <c:v>36090</c:v>
                </c:pt>
                <c:pt idx="30">
                  <c:v>36096</c:v>
                </c:pt>
                <c:pt idx="31">
                  <c:v>36103</c:v>
                </c:pt>
                <c:pt idx="32">
                  <c:v>36111</c:v>
                </c:pt>
                <c:pt idx="33">
                  <c:v>36117</c:v>
                </c:pt>
                <c:pt idx="34">
                  <c:v>36124</c:v>
                </c:pt>
                <c:pt idx="35">
                  <c:v>36131</c:v>
                </c:pt>
                <c:pt idx="36">
                  <c:v>36138</c:v>
                </c:pt>
                <c:pt idx="37">
                  <c:v>36145</c:v>
                </c:pt>
                <c:pt idx="38">
                  <c:v>36159</c:v>
                </c:pt>
                <c:pt idx="39">
                  <c:v>36166</c:v>
                </c:pt>
                <c:pt idx="40">
                  <c:v>36173</c:v>
                </c:pt>
                <c:pt idx="41">
                  <c:v>36181</c:v>
                </c:pt>
                <c:pt idx="42">
                  <c:v>36187</c:v>
                </c:pt>
                <c:pt idx="43">
                  <c:v>36194</c:v>
                </c:pt>
                <c:pt idx="44">
                  <c:v>36200</c:v>
                </c:pt>
                <c:pt idx="45">
                  <c:v>36206</c:v>
                </c:pt>
                <c:pt idx="46">
                  <c:v>36214</c:v>
                </c:pt>
                <c:pt idx="47">
                  <c:v>36224</c:v>
                </c:pt>
                <c:pt idx="48">
                  <c:v>36227</c:v>
                </c:pt>
                <c:pt idx="49">
                  <c:v>36234</c:v>
                </c:pt>
                <c:pt idx="50">
                  <c:v>36241</c:v>
                </c:pt>
                <c:pt idx="51">
                  <c:v>36251</c:v>
                </c:pt>
                <c:pt idx="52">
                  <c:v>36285</c:v>
                </c:pt>
                <c:pt idx="53">
                  <c:v>36296</c:v>
                </c:pt>
                <c:pt idx="54">
                  <c:v>36302</c:v>
                </c:pt>
                <c:pt idx="55">
                  <c:v>36308</c:v>
                </c:pt>
                <c:pt idx="56">
                  <c:v>36316</c:v>
                </c:pt>
                <c:pt idx="57">
                  <c:v>36321</c:v>
                </c:pt>
                <c:pt idx="58">
                  <c:v>36327</c:v>
                </c:pt>
                <c:pt idx="59">
                  <c:v>36334</c:v>
                </c:pt>
                <c:pt idx="60">
                  <c:v>36345</c:v>
                </c:pt>
                <c:pt idx="61">
                  <c:v>36350</c:v>
                </c:pt>
                <c:pt idx="62">
                  <c:v>36356</c:v>
                </c:pt>
                <c:pt idx="63">
                  <c:v>36376</c:v>
                </c:pt>
                <c:pt idx="64">
                  <c:v>36382</c:v>
                </c:pt>
                <c:pt idx="65">
                  <c:v>36390</c:v>
                </c:pt>
                <c:pt idx="66">
                  <c:v>36399</c:v>
                </c:pt>
                <c:pt idx="67">
                  <c:v>36407</c:v>
                </c:pt>
                <c:pt idx="68">
                  <c:v>36414</c:v>
                </c:pt>
                <c:pt idx="69">
                  <c:v>36421</c:v>
                </c:pt>
                <c:pt idx="70">
                  <c:v>36443</c:v>
                </c:pt>
                <c:pt idx="71">
                  <c:v>36449</c:v>
                </c:pt>
                <c:pt idx="72">
                  <c:v>36455</c:v>
                </c:pt>
                <c:pt idx="73">
                  <c:v>36467</c:v>
                </c:pt>
                <c:pt idx="74">
                  <c:v>36477</c:v>
                </c:pt>
                <c:pt idx="75">
                  <c:v>36489</c:v>
                </c:pt>
                <c:pt idx="76">
                  <c:v>36497</c:v>
                </c:pt>
                <c:pt idx="77">
                  <c:v>36504</c:v>
                </c:pt>
                <c:pt idx="78">
                  <c:v>36524</c:v>
                </c:pt>
                <c:pt idx="79">
                  <c:v>36568</c:v>
                </c:pt>
                <c:pt idx="80">
                  <c:v>36590</c:v>
                </c:pt>
                <c:pt idx="81">
                  <c:v>36615</c:v>
                </c:pt>
                <c:pt idx="82">
                  <c:v>36626</c:v>
                </c:pt>
                <c:pt idx="83">
                  <c:v>36641</c:v>
                </c:pt>
                <c:pt idx="84">
                  <c:v>36659</c:v>
                </c:pt>
                <c:pt idx="85">
                  <c:v>36671</c:v>
                </c:pt>
                <c:pt idx="86">
                  <c:v>36674</c:v>
                </c:pt>
                <c:pt idx="87">
                  <c:v>36678</c:v>
                </c:pt>
                <c:pt idx="88">
                  <c:v>36684</c:v>
                </c:pt>
                <c:pt idx="89">
                  <c:v>36693</c:v>
                </c:pt>
                <c:pt idx="90">
                  <c:v>36698</c:v>
                </c:pt>
                <c:pt idx="91">
                  <c:v>36707</c:v>
                </c:pt>
                <c:pt idx="92">
                  <c:v>36713</c:v>
                </c:pt>
                <c:pt idx="93">
                  <c:v>36718</c:v>
                </c:pt>
                <c:pt idx="94">
                  <c:v>36735</c:v>
                </c:pt>
                <c:pt idx="95">
                  <c:v>36740</c:v>
                </c:pt>
                <c:pt idx="96">
                  <c:v>36748</c:v>
                </c:pt>
                <c:pt idx="97">
                  <c:v>36753</c:v>
                </c:pt>
                <c:pt idx="98">
                  <c:v>36762</c:v>
                </c:pt>
                <c:pt idx="99">
                  <c:v>36767</c:v>
                </c:pt>
                <c:pt idx="100">
                  <c:v>36779</c:v>
                </c:pt>
                <c:pt idx="101">
                  <c:v>36798</c:v>
                </c:pt>
                <c:pt idx="102">
                  <c:v>36809</c:v>
                </c:pt>
                <c:pt idx="103">
                  <c:v>36816</c:v>
                </c:pt>
                <c:pt idx="104">
                  <c:v>36823</c:v>
                </c:pt>
                <c:pt idx="105">
                  <c:v>36837</c:v>
                </c:pt>
                <c:pt idx="106">
                  <c:v>36849</c:v>
                </c:pt>
                <c:pt idx="107">
                  <c:v>36867</c:v>
                </c:pt>
                <c:pt idx="108">
                  <c:v>36881</c:v>
                </c:pt>
                <c:pt idx="109">
                  <c:v>36951</c:v>
                </c:pt>
                <c:pt idx="110">
                  <c:v>36971</c:v>
                </c:pt>
                <c:pt idx="111">
                  <c:v>36991</c:v>
                </c:pt>
                <c:pt idx="112">
                  <c:v>37013</c:v>
                </c:pt>
                <c:pt idx="113">
                  <c:v>37028</c:v>
                </c:pt>
                <c:pt idx="114">
                  <c:v>37046</c:v>
                </c:pt>
                <c:pt idx="115">
                  <c:v>37060</c:v>
                </c:pt>
                <c:pt idx="116">
                  <c:v>37075</c:v>
                </c:pt>
                <c:pt idx="117">
                  <c:v>37088</c:v>
                </c:pt>
                <c:pt idx="118">
                  <c:v>37102</c:v>
                </c:pt>
                <c:pt idx="119">
                  <c:v>37116</c:v>
                </c:pt>
                <c:pt idx="120">
                  <c:v>37134</c:v>
                </c:pt>
                <c:pt idx="121">
                  <c:v>37143</c:v>
                </c:pt>
                <c:pt idx="122">
                  <c:v>37157</c:v>
                </c:pt>
                <c:pt idx="123">
                  <c:v>37181</c:v>
                </c:pt>
                <c:pt idx="124">
                  <c:v>37196</c:v>
                </c:pt>
                <c:pt idx="125">
                  <c:v>37210</c:v>
                </c:pt>
                <c:pt idx="126">
                  <c:v>37224</c:v>
                </c:pt>
                <c:pt idx="127">
                  <c:v>37271</c:v>
                </c:pt>
                <c:pt idx="128">
                  <c:v>37463</c:v>
                </c:pt>
                <c:pt idx="129">
                  <c:v>37750</c:v>
                </c:pt>
                <c:pt idx="130">
                  <c:v>37812</c:v>
                </c:pt>
                <c:pt idx="131">
                  <c:v>37852</c:v>
                </c:pt>
                <c:pt idx="132">
                  <c:v>37971</c:v>
                </c:pt>
                <c:pt idx="133">
                  <c:v>38138</c:v>
                </c:pt>
                <c:pt idx="134">
                  <c:v>38170</c:v>
                </c:pt>
                <c:pt idx="135">
                  <c:v>38213</c:v>
                </c:pt>
                <c:pt idx="136">
                  <c:v>38238</c:v>
                </c:pt>
                <c:pt idx="137">
                  <c:v>38266</c:v>
                </c:pt>
                <c:pt idx="138">
                  <c:v>38502</c:v>
                </c:pt>
                <c:pt idx="139">
                  <c:v>38586</c:v>
                </c:pt>
                <c:pt idx="140">
                  <c:v>38674</c:v>
                </c:pt>
                <c:pt idx="141">
                  <c:v>39592</c:v>
                </c:pt>
                <c:pt idx="142">
                  <c:v>39701</c:v>
                </c:pt>
                <c:pt idx="143">
                  <c:v>40064</c:v>
                </c:pt>
                <c:pt idx="144">
                  <c:v>40470</c:v>
                </c:pt>
                <c:pt idx="145">
                  <c:v>40815</c:v>
                </c:pt>
                <c:pt idx="146">
                  <c:v>40962</c:v>
                </c:pt>
                <c:pt idx="147">
                  <c:v>40988</c:v>
                </c:pt>
                <c:pt idx="148">
                  <c:v>41016</c:v>
                </c:pt>
                <c:pt idx="149">
                  <c:v>41051</c:v>
                </c:pt>
                <c:pt idx="150">
                  <c:v>41118</c:v>
                </c:pt>
                <c:pt idx="151">
                  <c:v>41151</c:v>
                </c:pt>
                <c:pt idx="152">
                  <c:v>41182</c:v>
                </c:pt>
                <c:pt idx="153">
                  <c:v>41211</c:v>
                </c:pt>
                <c:pt idx="154">
                  <c:v>41233</c:v>
                </c:pt>
                <c:pt idx="155">
                  <c:v>41268</c:v>
                </c:pt>
                <c:pt idx="156">
                  <c:v>41304</c:v>
                </c:pt>
                <c:pt idx="157">
                  <c:v>41365</c:v>
                </c:pt>
                <c:pt idx="158">
                  <c:v>41391</c:v>
                </c:pt>
                <c:pt idx="159">
                  <c:v>41420</c:v>
                </c:pt>
                <c:pt idx="160">
                  <c:v>41446</c:v>
                </c:pt>
                <c:pt idx="161">
                  <c:v>41448</c:v>
                </c:pt>
                <c:pt idx="162">
                  <c:v>41478</c:v>
                </c:pt>
                <c:pt idx="163">
                  <c:v>41511</c:v>
                </c:pt>
                <c:pt idx="164">
                  <c:v>41546</c:v>
                </c:pt>
                <c:pt idx="165">
                  <c:v>41568</c:v>
                </c:pt>
                <c:pt idx="166">
                  <c:v>41603</c:v>
                </c:pt>
                <c:pt idx="167">
                  <c:v>41629</c:v>
                </c:pt>
                <c:pt idx="168">
                  <c:v>41660</c:v>
                </c:pt>
                <c:pt idx="169">
                  <c:v>41687</c:v>
                </c:pt>
                <c:pt idx="170">
                  <c:v>41721</c:v>
                </c:pt>
                <c:pt idx="171">
                  <c:v>41748</c:v>
                </c:pt>
                <c:pt idx="172">
                  <c:v>41778</c:v>
                </c:pt>
                <c:pt idx="173">
                  <c:v>41819</c:v>
                </c:pt>
                <c:pt idx="174">
                  <c:v>41847</c:v>
                </c:pt>
                <c:pt idx="175">
                  <c:v>41882</c:v>
                </c:pt>
                <c:pt idx="176">
                  <c:v>41910</c:v>
                </c:pt>
                <c:pt idx="177">
                  <c:v>41938</c:v>
                </c:pt>
                <c:pt idx="178">
                  <c:v>41980</c:v>
                </c:pt>
                <c:pt idx="179">
                  <c:v>42001</c:v>
                </c:pt>
                <c:pt idx="180">
                  <c:v>42029</c:v>
                </c:pt>
                <c:pt idx="181">
                  <c:v>42057</c:v>
                </c:pt>
                <c:pt idx="182">
                  <c:v>42092</c:v>
                </c:pt>
                <c:pt idx="183">
                  <c:v>42120</c:v>
                </c:pt>
                <c:pt idx="184">
                  <c:v>42148</c:v>
                </c:pt>
                <c:pt idx="185">
                  <c:v>42183</c:v>
                </c:pt>
                <c:pt idx="186">
                  <c:v>42206</c:v>
                </c:pt>
                <c:pt idx="187">
                  <c:v>42246</c:v>
                </c:pt>
                <c:pt idx="188">
                  <c:v>42274</c:v>
                </c:pt>
                <c:pt idx="189">
                  <c:v>42302</c:v>
                </c:pt>
                <c:pt idx="190">
                  <c:v>42337</c:v>
                </c:pt>
                <c:pt idx="191">
                  <c:v>42365</c:v>
                </c:pt>
                <c:pt idx="192">
                  <c:v>42400</c:v>
                </c:pt>
                <c:pt idx="193">
                  <c:v>42428</c:v>
                </c:pt>
              </c:numCache>
            </c:numRef>
          </c:xVal>
          <c:yVal>
            <c:numRef>
              <c:f>' Piezo levels (edited)'!$E$30:$HZ$30</c:f>
              <c:numCache>
                <c:formatCode>0.0</c:formatCode>
                <c:ptCount val="230"/>
                <c:pt idx="0">
                  <c:v>1087.4812679999998</c:v>
                </c:pt>
                <c:pt idx="1">
                  <c:v>1087.4812679999998</c:v>
                </c:pt>
                <c:pt idx="2">
                  <c:v>1087.1999999999998</c:v>
                </c:pt>
                <c:pt idx="3">
                  <c:v>1087.5515849999997</c:v>
                </c:pt>
                <c:pt idx="4">
                  <c:v>1087.4812679999998</c:v>
                </c:pt>
                <c:pt idx="5">
                  <c:v>1087.5515849999997</c:v>
                </c:pt>
                <c:pt idx="6">
                  <c:v>1087.4812679999998</c:v>
                </c:pt>
                <c:pt idx="7">
                  <c:v>1087.4812679999998</c:v>
                </c:pt>
                <c:pt idx="8">
                  <c:v>1087.6570604999997</c:v>
                </c:pt>
                <c:pt idx="9">
                  <c:v>1087.4812679999998</c:v>
                </c:pt>
                <c:pt idx="10">
                  <c:v>1087.3406339999999</c:v>
                </c:pt>
                <c:pt idx="11">
                  <c:v>1087.1999999999998</c:v>
                </c:pt>
                <c:pt idx="12">
                  <c:v>1088.1141209999998</c:v>
                </c:pt>
                <c:pt idx="13">
                  <c:v>1087.4812679999998</c:v>
                </c:pt>
                <c:pt idx="14">
                  <c:v>1087.1999999999998</c:v>
                </c:pt>
                <c:pt idx="15">
                  <c:v>1087.4109509999998</c:v>
                </c:pt>
                <c:pt idx="16">
                  <c:v>1087.4109509999998</c:v>
                </c:pt>
                <c:pt idx="17">
                  <c:v>1087.4109509999998</c:v>
                </c:pt>
                <c:pt idx="18">
                  <c:v>1087.1999999999998</c:v>
                </c:pt>
                <c:pt idx="19">
                  <c:v>1087.6922189999998</c:v>
                </c:pt>
                <c:pt idx="20">
                  <c:v>1087.6219019999999</c:v>
                </c:pt>
                <c:pt idx="21">
                  <c:v>1087.5515849999997</c:v>
                </c:pt>
                <c:pt idx="22">
                  <c:v>1087.6922189999998</c:v>
                </c:pt>
                <c:pt idx="23">
                  <c:v>1087.5515849999997</c:v>
                </c:pt>
                <c:pt idx="24">
                  <c:v>1087.5515849999997</c:v>
                </c:pt>
                <c:pt idx="25">
                  <c:v>1087.5515849999997</c:v>
                </c:pt>
                <c:pt idx="26">
                  <c:v>1087.5515849999997</c:v>
                </c:pt>
                <c:pt idx="27">
                  <c:v>1087.5515849999997</c:v>
                </c:pt>
                <c:pt idx="28">
                  <c:v>1087.6219019999999</c:v>
                </c:pt>
                <c:pt idx="29">
                  <c:v>1087.5515849999997</c:v>
                </c:pt>
                <c:pt idx="30">
                  <c:v>1087.6219019999999</c:v>
                </c:pt>
                <c:pt idx="31">
                  <c:v>1087.6219019999999</c:v>
                </c:pt>
                <c:pt idx="32">
                  <c:v>1087.6219019999999</c:v>
                </c:pt>
                <c:pt idx="33">
                  <c:v>1087.6219019999999</c:v>
                </c:pt>
                <c:pt idx="34">
                  <c:v>1087.6219019999999</c:v>
                </c:pt>
                <c:pt idx="35">
                  <c:v>1087.6219019999999</c:v>
                </c:pt>
                <c:pt idx="36">
                  <c:v>1087.6219019999999</c:v>
                </c:pt>
                <c:pt idx="37">
                  <c:v>1087.5515849999997</c:v>
                </c:pt>
                <c:pt idx="38">
                  <c:v>1087.5515849999997</c:v>
                </c:pt>
                <c:pt idx="39">
                  <c:v>1087.6219019999999</c:v>
                </c:pt>
                <c:pt idx="40">
                  <c:v>1087.6219019999999</c:v>
                </c:pt>
                <c:pt idx="41">
                  <c:v>1087.6219019999999</c:v>
                </c:pt>
                <c:pt idx="42">
                  <c:v>1087.6219019999999</c:v>
                </c:pt>
                <c:pt idx="43">
                  <c:v>1087.5515849999997</c:v>
                </c:pt>
                <c:pt idx="44">
                  <c:v>1087.7625359999997</c:v>
                </c:pt>
                <c:pt idx="45">
                  <c:v>1087.6219019999999</c:v>
                </c:pt>
                <c:pt idx="46">
                  <c:v>1087.6219019999999</c:v>
                </c:pt>
                <c:pt idx="47">
                  <c:v>1087.5515849999997</c:v>
                </c:pt>
                <c:pt idx="48">
                  <c:v>1087.6219019999999</c:v>
                </c:pt>
                <c:pt idx="49">
                  <c:v>1087.4812679999998</c:v>
                </c:pt>
                <c:pt idx="50">
                  <c:v>1087.6219019999999</c:v>
                </c:pt>
                <c:pt idx="51">
                  <c:v>1087.6219019999999</c:v>
                </c:pt>
                <c:pt idx="53">
                  <c:v>1087.6219019999999</c:v>
                </c:pt>
                <c:pt idx="54">
                  <c:v>1087.7625359999997</c:v>
                </c:pt>
                <c:pt idx="55">
                  <c:v>1087.7625359999997</c:v>
                </c:pt>
                <c:pt idx="56">
                  <c:v>1087.7625359999997</c:v>
                </c:pt>
                <c:pt idx="57">
                  <c:v>1087.6922189999998</c:v>
                </c:pt>
                <c:pt idx="58">
                  <c:v>1087.6922189999998</c:v>
                </c:pt>
                <c:pt idx="59">
                  <c:v>1087.6922189999998</c:v>
                </c:pt>
                <c:pt idx="60">
                  <c:v>1087.6922189999998</c:v>
                </c:pt>
                <c:pt idx="61">
                  <c:v>1087.6922189999998</c:v>
                </c:pt>
                <c:pt idx="62">
                  <c:v>1087.5515849999997</c:v>
                </c:pt>
                <c:pt idx="63">
                  <c:v>1087.6219019999999</c:v>
                </c:pt>
                <c:pt idx="64">
                  <c:v>1087.6922189999998</c:v>
                </c:pt>
                <c:pt idx="65">
                  <c:v>1087.6219019999999</c:v>
                </c:pt>
                <c:pt idx="66">
                  <c:v>1087.6922189999998</c:v>
                </c:pt>
                <c:pt idx="67">
                  <c:v>1087.6922189999998</c:v>
                </c:pt>
                <c:pt idx="68">
                  <c:v>1087.6219019999999</c:v>
                </c:pt>
                <c:pt idx="69">
                  <c:v>1087.6922189999998</c:v>
                </c:pt>
                <c:pt idx="70">
                  <c:v>1087.6219019999999</c:v>
                </c:pt>
                <c:pt idx="71">
                  <c:v>1087.6922189999998</c:v>
                </c:pt>
                <c:pt idx="72">
                  <c:v>1087.6922189999998</c:v>
                </c:pt>
                <c:pt idx="73">
                  <c:v>1087.4812679999998</c:v>
                </c:pt>
                <c:pt idx="74">
                  <c:v>1087.5515849999997</c:v>
                </c:pt>
                <c:pt idx="75">
                  <c:v>1087.5515849999997</c:v>
                </c:pt>
                <c:pt idx="77">
                  <c:v>1087.5515849999997</c:v>
                </c:pt>
                <c:pt idx="78">
                  <c:v>1087.2703169999997</c:v>
                </c:pt>
                <c:pt idx="79">
                  <c:v>1087.1999999999998</c:v>
                </c:pt>
                <c:pt idx="80">
                  <c:v>1087.1999999999998</c:v>
                </c:pt>
                <c:pt idx="81">
                  <c:v>1087.3406339999999</c:v>
                </c:pt>
                <c:pt idx="82">
                  <c:v>1087.1999999999998</c:v>
                </c:pt>
                <c:pt idx="83">
                  <c:v>1087.1999999999998</c:v>
                </c:pt>
                <c:pt idx="84">
                  <c:v>1087.1999999999998</c:v>
                </c:pt>
                <c:pt idx="85">
                  <c:v>1087.5515849999997</c:v>
                </c:pt>
                <c:pt idx="86">
                  <c:v>1087.5515849999997</c:v>
                </c:pt>
                <c:pt idx="87">
                  <c:v>1087.5515849999997</c:v>
                </c:pt>
                <c:pt idx="88">
                  <c:v>1087.4812679999998</c:v>
                </c:pt>
                <c:pt idx="89">
                  <c:v>1087.6219019999999</c:v>
                </c:pt>
                <c:pt idx="90">
                  <c:v>1087.5515849999997</c:v>
                </c:pt>
                <c:pt idx="91">
                  <c:v>1087.6219019999999</c:v>
                </c:pt>
                <c:pt idx="92">
                  <c:v>1087.6219019999999</c:v>
                </c:pt>
                <c:pt idx="93">
                  <c:v>1087.5515849999997</c:v>
                </c:pt>
                <c:pt idx="94">
                  <c:v>1087.4812679999998</c:v>
                </c:pt>
                <c:pt idx="95">
                  <c:v>1087.4812679999998</c:v>
                </c:pt>
                <c:pt idx="96">
                  <c:v>1087.5515849999997</c:v>
                </c:pt>
                <c:pt idx="97">
                  <c:v>1087.5515849999997</c:v>
                </c:pt>
                <c:pt idx="98">
                  <c:v>1087.5515849999997</c:v>
                </c:pt>
                <c:pt idx="99">
                  <c:v>1087.4812679999998</c:v>
                </c:pt>
                <c:pt idx="100">
                  <c:v>1087.4812679999998</c:v>
                </c:pt>
                <c:pt idx="101">
                  <c:v>1088.3953889999998</c:v>
                </c:pt>
                <c:pt idx="102">
                  <c:v>1087.5515849999997</c:v>
                </c:pt>
                <c:pt idx="104">
                  <c:v>1088.0438039999999</c:v>
                </c:pt>
                <c:pt idx="105">
                  <c:v>1087.5515849999997</c:v>
                </c:pt>
                <c:pt idx="106">
                  <c:v>1087.5515849999997</c:v>
                </c:pt>
                <c:pt idx="107">
                  <c:v>1087.6219019999999</c:v>
                </c:pt>
                <c:pt idx="108">
                  <c:v>1087.6219019999999</c:v>
                </c:pt>
                <c:pt idx="109">
                  <c:v>1087.1999999999998</c:v>
                </c:pt>
                <c:pt idx="110">
                  <c:v>1087.1999999999998</c:v>
                </c:pt>
                <c:pt idx="111">
                  <c:v>1087.1999999999998</c:v>
                </c:pt>
                <c:pt idx="112">
                  <c:v>1087.1999999999998</c:v>
                </c:pt>
                <c:pt idx="113">
                  <c:v>1087.4812679999998</c:v>
                </c:pt>
                <c:pt idx="114">
                  <c:v>1087.4812679999998</c:v>
                </c:pt>
                <c:pt idx="115">
                  <c:v>1087.4812679999998</c:v>
                </c:pt>
                <c:pt idx="116">
                  <c:v>1087.4812679999998</c:v>
                </c:pt>
                <c:pt idx="117">
                  <c:v>1087.4812679999998</c:v>
                </c:pt>
                <c:pt idx="118">
                  <c:v>1087.4812679999998</c:v>
                </c:pt>
                <c:pt idx="119">
                  <c:v>1087.4812679999998</c:v>
                </c:pt>
                <c:pt idx="120">
                  <c:v>1087.1999999999998</c:v>
                </c:pt>
                <c:pt idx="121">
                  <c:v>1087.4812679999998</c:v>
                </c:pt>
                <c:pt idx="122">
                  <c:v>1087.4812679999998</c:v>
                </c:pt>
                <c:pt idx="123">
                  <c:v>1087.5515849999997</c:v>
                </c:pt>
                <c:pt idx="124">
                  <c:v>1087.5515849999997</c:v>
                </c:pt>
                <c:pt idx="125">
                  <c:v>1087.5515849999997</c:v>
                </c:pt>
                <c:pt idx="126">
                  <c:v>1087.4812679999998</c:v>
                </c:pt>
                <c:pt idx="127">
                  <c:v>1087.4812679999998</c:v>
                </c:pt>
                <c:pt idx="129">
                  <c:v>1087.4109509999998</c:v>
                </c:pt>
                <c:pt idx="130">
                  <c:v>1087.4109509999998</c:v>
                </c:pt>
                <c:pt idx="131">
                  <c:v>1087.4109509999998</c:v>
                </c:pt>
                <c:pt idx="132">
                  <c:v>1087.4812679999998</c:v>
                </c:pt>
                <c:pt idx="133">
                  <c:v>1087.4109509999998</c:v>
                </c:pt>
                <c:pt idx="134">
                  <c:v>1087.4109509999998</c:v>
                </c:pt>
                <c:pt idx="135">
                  <c:v>1087.4109509999998</c:v>
                </c:pt>
                <c:pt idx="136">
                  <c:v>1087.4109509999998</c:v>
                </c:pt>
                <c:pt idx="137">
                  <c:v>1087.4109509999998</c:v>
                </c:pt>
                <c:pt idx="138">
                  <c:v>1087.4109509999998</c:v>
                </c:pt>
                <c:pt idx="139">
                  <c:v>1087.4109509999998</c:v>
                </c:pt>
                <c:pt idx="140">
                  <c:v>1087.4109509999998</c:v>
                </c:pt>
                <c:pt idx="141">
                  <c:v>#N/A</c:v>
                </c:pt>
                <c:pt idx="142">
                  <c:v>#N/A</c:v>
                </c:pt>
                <c:pt idx="143">
                  <c:v>#N/A</c:v>
                </c:pt>
                <c:pt idx="144">
                  <c:v>#N/A</c:v>
                </c:pt>
                <c:pt idx="145">
                  <c:v>1087.4812679999998</c:v>
                </c:pt>
                <c:pt idx="146">
                  <c:v>1087.6219019999999</c:v>
                </c:pt>
                <c:pt idx="147">
                  <c:v>1087.5515849999997</c:v>
                </c:pt>
                <c:pt idx="148">
                  <c:v>1087.5515849999997</c:v>
                </c:pt>
                <c:pt idx="149">
                  <c:v>1087.4812679999998</c:v>
                </c:pt>
                <c:pt idx="150">
                  <c:v>1087.5515849999997</c:v>
                </c:pt>
                <c:pt idx="151">
                  <c:v>1087.5515849999997</c:v>
                </c:pt>
                <c:pt idx="152">
                  <c:v>1087.5515849999997</c:v>
                </c:pt>
                <c:pt idx="153">
                  <c:v>1087.6219019999999</c:v>
                </c:pt>
                <c:pt idx="154">
                  <c:v>1087.6219019999999</c:v>
                </c:pt>
                <c:pt idx="155">
                  <c:v>1087.5515849999997</c:v>
                </c:pt>
                <c:pt idx="156">
                  <c:v>1087.6219019999999</c:v>
                </c:pt>
                <c:pt idx="157">
                  <c:v>1087.5515849999997</c:v>
                </c:pt>
                <c:pt idx="158">
                  <c:v>1087.4812679999998</c:v>
                </c:pt>
                <c:pt idx="159">
                  <c:v>1087.4109509999998</c:v>
                </c:pt>
                <c:pt idx="160">
                  <c:v>1087.4812679999998</c:v>
                </c:pt>
                <c:pt idx="161">
                  <c:v>1087.4812679999998</c:v>
                </c:pt>
                <c:pt idx="162">
                  <c:v>1087.4812679999998</c:v>
                </c:pt>
                <c:pt idx="163">
                  <c:v>1087.4812679999998</c:v>
                </c:pt>
                <c:pt idx="164">
                  <c:v>1087.5515849999997</c:v>
                </c:pt>
                <c:pt idx="165">
                  <c:v>1087.4109509999998</c:v>
                </c:pt>
                <c:pt idx="166">
                  <c:v>1087.4812679999998</c:v>
                </c:pt>
                <c:pt idx="167">
                  <c:v>1087.4812679999998</c:v>
                </c:pt>
                <c:pt idx="168">
                  <c:v>1087.4812679999998</c:v>
                </c:pt>
                <c:pt idx="169">
                  <c:v>1087.4812679999998</c:v>
                </c:pt>
                <c:pt idx="170">
                  <c:v>1087.5515849999997</c:v>
                </c:pt>
                <c:pt idx="171">
                  <c:v>1087.5515849999997</c:v>
                </c:pt>
                <c:pt idx="172">
                  <c:v>1087.4812679999998</c:v>
                </c:pt>
                <c:pt idx="173">
                  <c:v>1087.4812679999998</c:v>
                </c:pt>
                <c:pt idx="174">
                  <c:v>1087.5515849999997</c:v>
                </c:pt>
                <c:pt idx="175">
                  <c:v>1087.4812679999998</c:v>
                </c:pt>
                <c:pt idx="176">
                  <c:v>1087.4812679999998</c:v>
                </c:pt>
                <c:pt idx="177">
                  <c:v>1087.4812679999998</c:v>
                </c:pt>
                <c:pt idx="178">
                  <c:v>1087.4109509999998</c:v>
                </c:pt>
                <c:pt idx="179">
                  <c:v>1087.4812679999998</c:v>
                </c:pt>
                <c:pt idx="180">
                  <c:v>1087.4812679999998</c:v>
                </c:pt>
                <c:pt idx="181">
                  <c:v>1087.4812679999998</c:v>
                </c:pt>
                <c:pt idx="182">
                  <c:v>1087.4812679999998</c:v>
                </c:pt>
                <c:pt idx="183">
                  <c:v>1087.4812679999998</c:v>
                </c:pt>
                <c:pt idx="184">
                  <c:v>1087.4812679999998</c:v>
                </c:pt>
                <c:pt idx="185">
                  <c:v>1087.4812679999998</c:v>
                </c:pt>
                <c:pt idx="186">
                  <c:v>1087.4812679999998</c:v>
                </c:pt>
                <c:pt idx="187">
                  <c:v>1087.4812679999998</c:v>
                </c:pt>
                <c:pt idx="188">
                  <c:v>1087.4812679999998</c:v>
                </c:pt>
                <c:pt idx="189">
                  <c:v>1087.4812679999998</c:v>
                </c:pt>
                <c:pt idx="190">
                  <c:v>1087.4109509999998</c:v>
                </c:pt>
                <c:pt idx="191">
                  <c:v>1087.4812679999998</c:v>
                </c:pt>
                <c:pt idx="192">
                  <c:v>1087.4812679999998</c:v>
                </c:pt>
                <c:pt idx="193">
                  <c:v>1087.4812679999998</c:v>
                </c:pt>
              </c:numCache>
            </c:numRef>
          </c:yVal>
          <c:smooth val="0"/>
        </c:ser>
        <c:ser>
          <c:idx val="3"/>
          <c:order val="4"/>
          <c:tx>
            <c:strRef>
              <c:f>' Piezo levels (edited)'!$D$31</c:f>
              <c:strCache>
                <c:ptCount val="1"/>
                <c:pt idx="0">
                  <c:v>Piezometer #22719 @ 1085.2 m</c:v>
                </c:pt>
              </c:strCache>
            </c:strRef>
          </c:tx>
          <c:spPr>
            <a:ln w="12700">
              <a:solidFill>
                <a:srgbClr val="339966"/>
              </a:solidFill>
              <a:prstDash val="solid"/>
            </a:ln>
          </c:spPr>
          <c:marker>
            <c:symbol val="x"/>
            <c:size val="5"/>
            <c:spPr>
              <a:solidFill>
                <a:srgbClr val="008000"/>
              </a:solidFill>
              <a:ln>
                <a:noFill/>
              </a:ln>
            </c:spPr>
          </c:marker>
          <c:xVal>
            <c:numRef>
              <c:f>' Piezo levels (edited)'!$E$5:$HZ$5</c:f>
              <c:numCache>
                <c:formatCode>d\-mmm\-yy</c:formatCode>
                <c:ptCount val="230"/>
                <c:pt idx="0">
                  <c:v>35894</c:v>
                </c:pt>
                <c:pt idx="1">
                  <c:v>35899</c:v>
                </c:pt>
                <c:pt idx="2">
                  <c:v>35906</c:v>
                </c:pt>
                <c:pt idx="3">
                  <c:v>35908</c:v>
                </c:pt>
                <c:pt idx="4">
                  <c:v>35913</c:v>
                </c:pt>
                <c:pt idx="5">
                  <c:v>35920</c:v>
                </c:pt>
                <c:pt idx="6">
                  <c:v>35927</c:v>
                </c:pt>
                <c:pt idx="7">
                  <c:v>35936</c:v>
                </c:pt>
                <c:pt idx="8">
                  <c:v>35943</c:v>
                </c:pt>
                <c:pt idx="9">
                  <c:v>35950</c:v>
                </c:pt>
                <c:pt idx="10">
                  <c:v>35957</c:v>
                </c:pt>
                <c:pt idx="11">
                  <c:v>35964</c:v>
                </c:pt>
                <c:pt idx="12">
                  <c:v>35972</c:v>
                </c:pt>
                <c:pt idx="13">
                  <c:v>35978</c:v>
                </c:pt>
                <c:pt idx="14">
                  <c:v>35986</c:v>
                </c:pt>
                <c:pt idx="15">
                  <c:v>35992</c:v>
                </c:pt>
                <c:pt idx="16">
                  <c:v>35998</c:v>
                </c:pt>
                <c:pt idx="17">
                  <c:v>36007</c:v>
                </c:pt>
                <c:pt idx="18">
                  <c:v>36012</c:v>
                </c:pt>
                <c:pt idx="19">
                  <c:v>36019</c:v>
                </c:pt>
                <c:pt idx="20">
                  <c:v>36026</c:v>
                </c:pt>
                <c:pt idx="21">
                  <c:v>36034</c:v>
                </c:pt>
                <c:pt idx="22">
                  <c:v>36040</c:v>
                </c:pt>
                <c:pt idx="23">
                  <c:v>36048</c:v>
                </c:pt>
                <c:pt idx="24">
                  <c:v>36056</c:v>
                </c:pt>
                <c:pt idx="25">
                  <c:v>36061</c:v>
                </c:pt>
                <c:pt idx="26">
                  <c:v>36067</c:v>
                </c:pt>
                <c:pt idx="27">
                  <c:v>36075</c:v>
                </c:pt>
                <c:pt idx="28">
                  <c:v>36083</c:v>
                </c:pt>
                <c:pt idx="29">
                  <c:v>36090</c:v>
                </c:pt>
                <c:pt idx="30">
                  <c:v>36096</c:v>
                </c:pt>
                <c:pt idx="31">
                  <c:v>36103</c:v>
                </c:pt>
                <c:pt idx="32">
                  <c:v>36111</c:v>
                </c:pt>
                <c:pt idx="33">
                  <c:v>36117</c:v>
                </c:pt>
                <c:pt idx="34">
                  <c:v>36124</c:v>
                </c:pt>
                <c:pt idx="35">
                  <c:v>36131</c:v>
                </c:pt>
                <c:pt idx="36">
                  <c:v>36138</c:v>
                </c:pt>
                <c:pt idx="37">
                  <c:v>36145</c:v>
                </c:pt>
                <c:pt idx="38">
                  <c:v>36159</c:v>
                </c:pt>
                <c:pt idx="39">
                  <c:v>36166</c:v>
                </c:pt>
                <c:pt idx="40">
                  <c:v>36173</c:v>
                </c:pt>
                <c:pt idx="41">
                  <c:v>36181</c:v>
                </c:pt>
                <c:pt idx="42">
                  <c:v>36187</c:v>
                </c:pt>
                <c:pt idx="43">
                  <c:v>36194</c:v>
                </c:pt>
                <c:pt idx="44">
                  <c:v>36200</c:v>
                </c:pt>
                <c:pt idx="45">
                  <c:v>36206</c:v>
                </c:pt>
                <c:pt idx="46">
                  <c:v>36214</c:v>
                </c:pt>
                <c:pt idx="47">
                  <c:v>36224</c:v>
                </c:pt>
                <c:pt idx="48">
                  <c:v>36227</c:v>
                </c:pt>
                <c:pt idx="49">
                  <c:v>36234</c:v>
                </c:pt>
                <c:pt idx="50">
                  <c:v>36241</c:v>
                </c:pt>
                <c:pt idx="51">
                  <c:v>36251</c:v>
                </c:pt>
                <c:pt idx="52">
                  <c:v>36285</c:v>
                </c:pt>
                <c:pt idx="53">
                  <c:v>36296</c:v>
                </c:pt>
                <c:pt idx="54">
                  <c:v>36302</c:v>
                </c:pt>
                <c:pt idx="55">
                  <c:v>36308</c:v>
                </c:pt>
                <c:pt idx="56">
                  <c:v>36316</c:v>
                </c:pt>
                <c:pt idx="57">
                  <c:v>36321</c:v>
                </c:pt>
                <c:pt idx="58">
                  <c:v>36327</c:v>
                </c:pt>
                <c:pt idx="59">
                  <c:v>36334</c:v>
                </c:pt>
                <c:pt idx="60">
                  <c:v>36345</c:v>
                </c:pt>
                <c:pt idx="61">
                  <c:v>36350</c:v>
                </c:pt>
                <c:pt idx="62">
                  <c:v>36356</c:v>
                </c:pt>
                <c:pt idx="63">
                  <c:v>36376</c:v>
                </c:pt>
                <c:pt idx="64">
                  <c:v>36382</c:v>
                </c:pt>
                <c:pt idx="65">
                  <c:v>36390</c:v>
                </c:pt>
                <c:pt idx="66">
                  <c:v>36399</c:v>
                </c:pt>
                <c:pt idx="67">
                  <c:v>36407</c:v>
                </c:pt>
                <c:pt idx="68">
                  <c:v>36414</c:v>
                </c:pt>
                <c:pt idx="69">
                  <c:v>36421</c:v>
                </c:pt>
                <c:pt idx="70">
                  <c:v>36443</c:v>
                </c:pt>
                <c:pt idx="71">
                  <c:v>36449</c:v>
                </c:pt>
                <c:pt idx="72">
                  <c:v>36455</c:v>
                </c:pt>
                <c:pt idx="73">
                  <c:v>36467</c:v>
                </c:pt>
                <c:pt idx="74">
                  <c:v>36477</c:v>
                </c:pt>
                <c:pt idx="75">
                  <c:v>36489</c:v>
                </c:pt>
                <c:pt idx="76">
                  <c:v>36497</c:v>
                </c:pt>
                <c:pt idx="77">
                  <c:v>36504</c:v>
                </c:pt>
                <c:pt idx="78">
                  <c:v>36524</c:v>
                </c:pt>
                <c:pt idx="79">
                  <c:v>36568</c:v>
                </c:pt>
                <c:pt idx="80">
                  <c:v>36590</c:v>
                </c:pt>
                <c:pt idx="81">
                  <c:v>36615</c:v>
                </c:pt>
                <c:pt idx="82">
                  <c:v>36626</c:v>
                </c:pt>
                <c:pt idx="83">
                  <c:v>36641</c:v>
                </c:pt>
                <c:pt idx="84">
                  <c:v>36659</c:v>
                </c:pt>
                <c:pt idx="85">
                  <c:v>36671</c:v>
                </c:pt>
                <c:pt idx="86">
                  <c:v>36674</c:v>
                </c:pt>
                <c:pt idx="87">
                  <c:v>36678</c:v>
                </c:pt>
                <c:pt idx="88">
                  <c:v>36684</c:v>
                </c:pt>
                <c:pt idx="89">
                  <c:v>36693</c:v>
                </c:pt>
                <c:pt idx="90">
                  <c:v>36698</c:v>
                </c:pt>
                <c:pt idx="91">
                  <c:v>36707</c:v>
                </c:pt>
                <c:pt idx="92">
                  <c:v>36713</c:v>
                </c:pt>
                <c:pt idx="93">
                  <c:v>36718</c:v>
                </c:pt>
                <c:pt idx="94">
                  <c:v>36735</c:v>
                </c:pt>
                <c:pt idx="95">
                  <c:v>36740</c:v>
                </c:pt>
                <c:pt idx="96">
                  <c:v>36748</c:v>
                </c:pt>
                <c:pt idx="97">
                  <c:v>36753</c:v>
                </c:pt>
                <c:pt idx="98">
                  <c:v>36762</c:v>
                </c:pt>
                <c:pt idx="99">
                  <c:v>36767</c:v>
                </c:pt>
                <c:pt idx="100">
                  <c:v>36779</c:v>
                </c:pt>
                <c:pt idx="101">
                  <c:v>36798</c:v>
                </c:pt>
                <c:pt idx="102">
                  <c:v>36809</c:v>
                </c:pt>
                <c:pt idx="103">
                  <c:v>36816</c:v>
                </c:pt>
                <c:pt idx="104">
                  <c:v>36823</c:v>
                </c:pt>
                <c:pt idx="105">
                  <c:v>36837</c:v>
                </c:pt>
                <c:pt idx="106">
                  <c:v>36849</c:v>
                </c:pt>
                <c:pt idx="107">
                  <c:v>36867</c:v>
                </c:pt>
                <c:pt idx="108">
                  <c:v>36881</c:v>
                </c:pt>
                <c:pt idx="109">
                  <c:v>36951</c:v>
                </c:pt>
                <c:pt idx="110">
                  <c:v>36971</c:v>
                </c:pt>
                <c:pt idx="111">
                  <c:v>36991</c:v>
                </c:pt>
                <c:pt idx="112">
                  <c:v>37013</c:v>
                </c:pt>
                <c:pt idx="113">
                  <c:v>37028</c:v>
                </c:pt>
                <c:pt idx="114">
                  <c:v>37046</c:v>
                </c:pt>
                <c:pt idx="115">
                  <c:v>37060</c:v>
                </c:pt>
                <c:pt idx="116">
                  <c:v>37075</c:v>
                </c:pt>
                <c:pt idx="117">
                  <c:v>37088</c:v>
                </c:pt>
                <c:pt idx="118">
                  <c:v>37102</c:v>
                </c:pt>
                <c:pt idx="119">
                  <c:v>37116</c:v>
                </c:pt>
                <c:pt idx="120">
                  <c:v>37134</c:v>
                </c:pt>
                <c:pt idx="121">
                  <c:v>37143</c:v>
                </c:pt>
                <c:pt idx="122">
                  <c:v>37157</c:v>
                </c:pt>
                <c:pt idx="123">
                  <c:v>37181</c:v>
                </c:pt>
                <c:pt idx="124">
                  <c:v>37196</c:v>
                </c:pt>
                <c:pt idx="125">
                  <c:v>37210</c:v>
                </c:pt>
                <c:pt idx="126">
                  <c:v>37224</c:v>
                </c:pt>
                <c:pt idx="127">
                  <c:v>37271</c:v>
                </c:pt>
                <c:pt idx="128">
                  <c:v>37463</c:v>
                </c:pt>
                <c:pt idx="129">
                  <c:v>37750</c:v>
                </c:pt>
                <c:pt idx="130">
                  <c:v>37812</c:v>
                </c:pt>
                <c:pt idx="131">
                  <c:v>37852</c:v>
                </c:pt>
                <c:pt idx="132">
                  <c:v>37971</c:v>
                </c:pt>
                <c:pt idx="133">
                  <c:v>38138</c:v>
                </c:pt>
                <c:pt idx="134">
                  <c:v>38170</c:v>
                </c:pt>
                <c:pt idx="135">
                  <c:v>38213</c:v>
                </c:pt>
                <c:pt idx="136">
                  <c:v>38238</c:v>
                </c:pt>
                <c:pt idx="137">
                  <c:v>38266</c:v>
                </c:pt>
                <c:pt idx="138">
                  <c:v>38502</c:v>
                </c:pt>
                <c:pt idx="139">
                  <c:v>38586</c:v>
                </c:pt>
                <c:pt idx="140">
                  <c:v>38674</c:v>
                </c:pt>
                <c:pt idx="141">
                  <c:v>39592</c:v>
                </c:pt>
                <c:pt idx="142">
                  <c:v>39701</c:v>
                </c:pt>
                <c:pt idx="143">
                  <c:v>40064</c:v>
                </c:pt>
                <c:pt idx="144">
                  <c:v>40470</c:v>
                </c:pt>
                <c:pt idx="145">
                  <c:v>40815</c:v>
                </c:pt>
                <c:pt idx="146">
                  <c:v>40962</c:v>
                </c:pt>
                <c:pt idx="147">
                  <c:v>40988</c:v>
                </c:pt>
                <c:pt idx="148">
                  <c:v>41016</c:v>
                </c:pt>
                <c:pt idx="149">
                  <c:v>41051</c:v>
                </c:pt>
                <c:pt idx="150">
                  <c:v>41118</c:v>
                </c:pt>
                <c:pt idx="151">
                  <c:v>41151</c:v>
                </c:pt>
                <c:pt idx="152">
                  <c:v>41182</c:v>
                </c:pt>
                <c:pt idx="153">
                  <c:v>41211</c:v>
                </c:pt>
                <c:pt idx="154">
                  <c:v>41233</c:v>
                </c:pt>
                <c:pt idx="155">
                  <c:v>41268</c:v>
                </c:pt>
                <c:pt idx="156">
                  <c:v>41304</c:v>
                </c:pt>
                <c:pt idx="157">
                  <c:v>41365</c:v>
                </c:pt>
                <c:pt idx="158">
                  <c:v>41391</c:v>
                </c:pt>
                <c:pt idx="159">
                  <c:v>41420</c:v>
                </c:pt>
                <c:pt idx="160">
                  <c:v>41446</c:v>
                </c:pt>
                <c:pt idx="161">
                  <c:v>41448</c:v>
                </c:pt>
                <c:pt idx="162">
                  <c:v>41478</c:v>
                </c:pt>
                <c:pt idx="163">
                  <c:v>41511</c:v>
                </c:pt>
                <c:pt idx="164">
                  <c:v>41546</c:v>
                </c:pt>
                <c:pt idx="165">
                  <c:v>41568</c:v>
                </c:pt>
                <c:pt idx="166">
                  <c:v>41603</c:v>
                </c:pt>
                <c:pt idx="167">
                  <c:v>41629</c:v>
                </c:pt>
                <c:pt idx="168">
                  <c:v>41660</c:v>
                </c:pt>
                <c:pt idx="169">
                  <c:v>41687</c:v>
                </c:pt>
                <c:pt idx="170">
                  <c:v>41721</c:v>
                </c:pt>
                <c:pt idx="171">
                  <c:v>41748</c:v>
                </c:pt>
                <c:pt idx="172">
                  <c:v>41778</c:v>
                </c:pt>
                <c:pt idx="173">
                  <c:v>41819</c:v>
                </c:pt>
                <c:pt idx="174">
                  <c:v>41847</c:v>
                </c:pt>
                <c:pt idx="175">
                  <c:v>41882</c:v>
                </c:pt>
                <c:pt idx="176">
                  <c:v>41910</c:v>
                </c:pt>
                <c:pt idx="177">
                  <c:v>41938</c:v>
                </c:pt>
                <c:pt idx="178">
                  <c:v>41980</c:v>
                </c:pt>
                <c:pt idx="179">
                  <c:v>42001</c:v>
                </c:pt>
                <c:pt idx="180">
                  <c:v>42029</c:v>
                </c:pt>
                <c:pt idx="181">
                  <c:v>42057</c:v>
                </c:pt>
                <c:pt idx="182">
                  <c:v>42092</c:v>
                </c:pt>
                <c:pt idx="183">
                  <c:v>42120</c:v>
                </c:pt>
                <c:pt idx="184">
                  <c:v>42148</c:v>
                </c:pt>
                <c:pt idx="185">
                  <c:v>42183</c:v>
                </c:pt>
                <c:pt idx="186">
                  <c:v>42206</c:v>
                </c:pt>
                <c:pt idx="187">
                  <c:v>42246</c:v>
                </c:pt>
                <c:pt idx="188">
                  <c:v>42274</c:v>
                </c:pt>
                <c:pt idx="189">
                  <c:v>42302</c:v>
                </c:pt>
                <c:pt idx="190">
                  <c:v>42337</c:v>
                </c:pt>
                <c:pt idx="191">
                  <c:v>42365</c:v>
                </c:pt>
                <c:pt idx="192">
                  <c:v>42400</c:v>
                </c:pt>
                <c:pt idx="193">
                  <c:v>42428</c:v>
                </c:pt>
              </c:numCache>
            </c:numRef>
          </c:xVal>
          <c:yVal>
            <c:numRef>
              <c:f>' Piezo levels (edited)'!$E$31:$HZ$31</c:f>
              <c:numCache>
                <c:formatCode>0.0</c:formatCode>
                <c:ptCount val="230"/>
                <c:pt idx="0">
                  <c:v>1085.5515849999997</c:v>
                </c:pt>
                <c:pt idx="1">
                  <c:v>1085.5515849999997</c:v>
                </c:pt>
                <c:pt idx="2">
                  <c:v>1085.2703169999997</c:v>
                </c:pt>
                <c:pt idx="3">
                  <c:v>1085.6219019999999</c:v>
                </c:pt>
                <c:pt idx="4">
                  <c:v>1085.5515849999997</c:v>
                </c:pt>
                <c:pt idx="5">
                  <c:v>1085.5515849999997</c:v>
                </c:pt>
                <c:pt idx="6">
                  <c:v>1085.5515849999997</c:v>
                </c:pt>
                <c:pt idx="7">
                  <c:v>1085.5515849999997</c:v>
                </c:pt>
                <c:pt idx="8">
                  <c:v>1085.5515849999997</c:v>
                </c:pt>
                <c:pt idx="9">
                  <c:v>1085.5515849999997</c:v>
                </c:pt>
                <c:pt idx="10">
                  <c:v>1085.4109509999998</c:v>
                </c:pt>
                <c:pt idx="11">
                  <c:v>1085.2703169999997</c:v>
                </c:pt>
                <c:pt idx="12">
                  <c:v>1085.1999999999998</c:v>
                </c:pt>
                <c:pt idx="13">
                  <c:v>1085.1999999999998</c:v>
                </c:pt>
                <c:pt idx="14">
                  <c:v>1085.1999999999998</c:v>
                </c:pt>
                <c:pt idx="15">
                  <c:v>1085.6219019999999</c:v>
                </c:pt>
                <c:pt idx="16">
                  <c:v>1085.6219019999999</c:v>
                </c:pt>
                <c:pt idx="17">
                  <c:v>1085.6922189999998</c:v>
                </c:pt>
                <c:pt idx="18">
                  <c:v>1085.1999999999998</c:v>
                </c:pt>
                <c:pt idx="19">
                  <c:v>1085.7625359999997</c:v>
                </c:pt>
                <c:pt idx="20">
                  <c:v>1085.6922189999998</c:v>
                </c:pt>
                <c:pt idx="21">
                  <c:v>1085.6219019999999</c:v>
                </c:pt>
                <c:pt idx="22">
                  <c:v>1085.6922189999998</c:v>
                </c:pt>
                <c:pt idx="23">
                  <c:v>1085.6219019999999</c:v>
                </c:pt>
                <c:pt idx="24">
                  <c:v>1085.6219019999999</c:v>
                </c:pt>
                <c:pt idx="25">
                  <c:v>1085.6219019999999</c:v>
                </c:pt>
                <c:pt idx="26">
                  <c:v>1085.5515849999997</c:v>
                </c:pt>
                <c:pt idx="27">
                  <c:v>1085.5515849999997</c:v>
                </c:pt>
                <c:pt idx="28">
                  <c:v>1085.6219019999999</c:v>
                </c:pt>
                <c:pt idx="29">
                  <c:v>1085.6219019999999</c:v>
                </c:pt>
                <c:pt idx="30">
                  <c:v>1085.6219019999999</c:v>
                </c:pt>
                <c:pt idx="31">
                  <c:v>1085.6219019999999</c:v>
                </c:pt>
                <c:pt idx="32">
                  <c:v>1085.6922189999998</c:v>
                </c:pt>
                <c:pt idx="33">
                  <c:v>1085.6219019999999</c:v>
                </c:pt>
                <c:pt idx="34">
                  <c:v>1085.6922189999998</c:v>
                </c:pt>
                <c:pt idx="35">
                  <c:v>1085.6219019999999</c:v>
                </c:pt>
                <c:pt idx="36">
                  <c:v>1085.5515849999997</c:v>
                </c:pt>
                <c:pt idx="37">
                  <c:v>1085.5515849999997</c:v>
                </c:pt>
                <c:pt idx="38">
                  <c:v>1085.5515849999997</c:v>
                </c:pt>
                <c:pt idx="39">
                  <c:v>1085.6922189999998</c:v>
                </c:pt>
                <c:pt idx="40">
                  <c:v>1085.6219019999999</c:v>
                </c:pt>
                <c:pt idx="41">
                  <c:v>1085.6219019999999</c:v>
                </c:pt>
                <c:pt idx="42">
                  <c:v>1085.6219019999999</c:v>
                </c:pt>
                <c:pt idx="43">
                  <c:v>1085.6219019999999</c:v>
                </c:pt>
                <c:pt idx="44">
                  <c:v>1085.6922189999998</c:v>
                </c:pt>
                <c:pt idx="45">
                  <c:v>1085.6219019999999</c:v>
                </c:pt>
                <c:pt idx="46">
                  <c:v>1085.6219019999999</c:v>
                </c:pt>
                <c:pt idx="47">
                  <c:v>1085.5515849999997</c:v>
                </c:pt>
                <c:pt idx="48">
                  <c:v>1085.6219019999999</c:v>
                </c:pt>
                <c:pt idx="49">
                  <c:v>1085.4812679999998</c:v>
                </c:pt>
                <c:pt idx="50">
                  <c:v>1085.6219019999999</c:v>
                </c:pt>
                <c:pt idx="51">
                  <c:v>1085.6219019999999</c:v>
                </c:pt>
                <c:pt idx="53">
                  <c:v>1085.2703169999997</c:v>
                </c:pt>
                <c:pt idx="54">
                  <c:v>1085.4109509999998</c:v>
                </c:pt>
                <c:pt idx="55">
                  <c:v>1085.4812679999998</c:v>
                </c:pt>
                <c:pt idx="56">
                  <c:v>1085.5515849999997</c:v>
                </c:pt>
                <c:pt idx="57">
                  <c:v>1085.4812679999998</c:v>
                </c:pt>
                <c:pt idx="58">
                  <c:v>1085.4812679999998</c:v>
                </c:pt>
                <c:pt idx="59">
                  <c:v>1085.4812679999998</c:v>
                </c:pt>
                <c:pt idx="60">
                  <c:v>1085.5515849999997</c:v>
                </c:pt>
                <c:pt idx="61">
                  <c:v>1085.5515849999997</c:v>
                </c:pt>
                <c:pt idx="62">
                  <c:v>1085.4109509999998</c:v>
                </c:pt>
                <c:pt idx="63">
                  <c:v>1085.5515849999997</c:v>
                </c:pt>
                <c:pt idx="64">
                  <c:v>1085.7625359999997</c:v>
                </c:pt>
                <c:pt idx="65">
                  <c:v>1085.8328529999999</c:v>
                </c:pt>
                <c:pt idx="66">
                  <c:v>1085.9734869999997</c:v>
                </c:pt>
                <c:pt idx="67">
                  <c:v>1086.1141209999998</c:v>
                </c:pt>
                <c:pt idx="68">
                  <c:v>1086.0438039999999</c:v>
                </c:pt>
                <c:pt idx="69">
                  <c:v>1086.3250719999999</c:v>
                </c:pt>
                <c:pt idx="70">
                  <c:v>1086.3953889999998</c:v>
                </c:pt>
                <c:pt idx="71">
                  <c:v>1086.4657059999997</c:v>
                </c:pt>
                <c:pt idx="72">
                  <c:v>1086.3250719999999</c:v>
                </c:pt>
                <c:pt idx="73">
                  <c:v>1086.3250719999999</c:v>
                </c:pt>
                <c:pt idx="74">
                  <c:v>1086.1844379999998</c:v>
                </c:pt>
                <c:pt idx="75">
                  <c:v>1085.5515849999997</c:v>
                </c:pt>
                <c:pt idx="77">
                  <c:v>1085.5515849999997</c:v>
                </c:pt>
                <c:pt idx="78">
                  <c:v>1085.3406339999999</c:v>
                </c:pt>
                <c:pt idx="79">
                  <c:v>1085.1999999999998</c:v>
                </c:pt>
                <c:pt idx="80">
                  <c:v>1085.4109509999998</c:v>
                </c:pt>
                <c:pt idx="81">
                  <c:v>1085.1999999999998</c:v>
                </c:pt>
                <c:pt idx="82">
                  <c:v>1085.2703169999997</c:v>
                </c:pt>
                <c:pt idx="83">
                  <c:v>1085.1999999999998</c:v>
                </c:pt>
                <c:pt idx="84">
                  <c:v>1085.1999999999998</c:v>
                </c:pt>
                <c:pt idx="85">
                  <c:v>1085.3406339999999</c:v>
                </c:pt>
                <c:pt idx="86">
                  <c:v>1085.4109509999998</c:v>
                </c:pt>
                <c:pt idx="87">
                  <c:v>1085.4109509999998</c:v>
                </c:pt>
                <c:pt idx="88">
                  <c:v>1085.4812679999998</c:v>
                </c:pt>
                <c:pt idx="89">
                  <c:v>1085.5515849999997</c:v>
                </c:pt>
                <c:pt idx="90">
                  <c:v>1085.4812679999998</c:v>
                </c:pt>
                <c:pt idx="91">
                  <c:v>1085.6219019999999</c:v>
                </c:pt>
                <c:pt idx="92">
                  <c:v>1085.6219019999999</c:v>
                </c:pt>
                <c:pt idx="93">
                  <c:v>1085.6219019999999</c:v>
                </c:pt>
                <c:pt idx="94">
                  <c:v>1085.7625359999997</c:v>
                </c:pt>
                <c:pt idx="95">
                  <c:v>1085.6922189999998</c:v>
                </c:pt>
                <c:pt idx="96">
                  <c:v>1085.6922189999998</c:v>
                </c:pt>
                <c:pt idx="97">
                  <c:v>1085.7625359999997</c:v>
                </c:pt>
                <c:pt idx="98">
                  <c:v>1085.7625359999997</c:v>
                </c:pt>
                <c:pt idx="99">
                  <c:v>1085.7625359999997</c:v>
                </c:pt>
                <c:pt idx="100">
                  <c:v>1085.8328529999999</c:v>
                </c:pt>
                <c:pt idx="101">
                  <c:v>1086.3953889999998</c:v>
                </c:pt>
                <c:pt idx="102">
                  <c:v>1085.9031699999998</c:v>
                </c:pt>
                <c:pt idx="104">
                  <c:v>1085.9031699999998</c:v>
                </c:pt>
                <c:pt idx="105">
                  <c:v>1085.6922189999998</c:v>
                </c:pt>
                <c:pt idx="106">
                  <c:v>1085.6922189999998</c:v>
                </c:pt>
                <c:pt idx="107">
                  <c:v>1085.5515849999997</c:v>
                </c:pt>
                <c:pt idx="108">
                  <c:v>1085.4812679999998</c:v>
                </c:pt>
                <c:pt idx="109">
                  <c:v>1085.2703169999997</c:v>
                </c:pt>
                <c:pt idx="110">
                  <c:v>1085.1999999999998</c:v>
                </c:pt>
                <c:pt idx="111">
                  <c:v>1085.1999999999998</c:v>
                </c:pt>
                <c:pt idx="112">
                  <c:v>1085.1999999999998</c:v>
                </c:pt>
                <c:pt idx="113">
                  <c:v>1085.5515849999997</c:v>
                </c:pt>
                <c:pt idx="114">
                  <c:v>1085.5515849999997</c:v>
                </c:pt>
                <c:pt idx="115">
                  <c:v>1085.4812679999998</c:v>
                </c:pt>
                <c:pt idx="116">
                  <c:v>1085.4812679999998</c:v>
                </c:pt>
                <c:pt idx="117">
                  <c:v>1085.4812679999998</c:v>
                </c:pt>
                <c:pt idx="118">
                  <c:v>1085.5515849999997</c:v>
                </c:pt>
                <c:pt idx="119">
                  <c:v>1085.5515849999997</c:v>
                </c:pt>
                <c:pt idx="120">
                  <c:v>1085.1999999999998</c:v>
                </c:pt>
                <c:pt idx="121">
                  <c:v>1085.4812679999998</c:v>
                </c:pt>
                <c:pt idx="122">
                  <c:v>1085.4812679999998</c:v>
                </c:pt>
                <c:pt idx="123">
                  <c:v>1085.4812679999998</c:v>
                </c:pt>
                <c:pt idx="124">
                  <c:v>1085.5515849999997</c:v>
                </c:pt>
                <c:pt idx="125">
                  <c:v>1085.5515849999997</c:v>
                </c:pt>
                <c:pt idx="126">
                  <c:v>1085.4812679999998</c:v>
                </c:pt>
                <c:pt idx="127">
                  <c:v>1085.4812679999998</c:v>
                </c:pt>
                <c:pt idx="128">
                  <c:v>1085.4812679999998</c:v>
                </c:pt>
                <c:pt idx="129">
                  <c:v>1085.4109509999998</c:v>
                </c:pt>
                <c:pt idx="130">
                  <c:v>1085.4109509999998</c:v>
                </c:pt>
                <c:pt idx="131">
                  <c:v>1085.4109509999998</c:v>
                </c:pt>
                <c:pt idx="132">
                  <c:v>1085.4812679999998</c:v>
                </c:pt>
                <c:pt idx="133">
                  <c:v>1085.4109509999998</c:v>
                </c:pt>
                <c:pt idx="134">
                  <c:v>1085.4109509999998</c:v>
                </c:pt>
                <c:pt idx="135">
                  <c:v>1085.4109509999998</c:v>
                </c:pt>
                <c:pt idx="136">
                  <c:v>1085.4109509999998</c:v>
                </c:pt>
                <c:pt idx="137">
                  <c:v>1085.4109509999998</c:v>
                </c:pt>
                <c:pt idx="138">
                  <c:v>1085.4109509999998</c:v>
                </c:pt>
                <c:pt idx="139">
                  <c:v>1085.5515849999997</c:v>
                </c:pt>
                <c:pt idx="140">
                  <c:v>1085.4812679999998</c:v>
                </c:pt>
                <c:pt idx="141">
                  <c:v>#N/A</c:v>
                </c:pt>
                <c:pt idx="142">
                  <c:v>#N/A</c:v>
                </c:pt>
                <c:pt idx="143">
                  <c:v>#N/A</c:v>
                </c:pt>
                <c:pt idx="144">
                  <c:v>#N/A</c:v>
                </c:pt>
                <c:pt idx="145">
                  <c:v>1085.4812679999998</c:v>
                </c:pt>
                <c:pt idx="146">
                  <c:v>1085.5515849999997</c:v>
                </c:pt>
                <c:pt idx="147">
                  <c:v>1085.4812679999998</c:v>
                </c:pt>
                <c:pt idx="148">
                  <c:v>1085.4812679999998</c:v>
                </c:pt>
                <c:pt idx="149">
                  <c:v>1085.4812679999998</c:v>
                </c:pt>
                <c:pt idx="150">
                  <c:v>1085.4812679999998</c:v>
                </c:pt>
                <c:pt idx="151">
                  <c:v>1085.4812679999998</c:v>
                </c:pt>
                <c:pt idx="152">
                  <c:v>1085.4812679999998</c:v>
                </c:pt>
                <c:pt idx="153">
                  <c:v>1085.5515849999997</c:v>
                </c:pt>
                <c:pt idx="154">
                  <c:v>1085.5515849999997</c:v>
                </c:pt>
                <c:pt idx="155">
                  <c:v>1085.5515849999997</c:v>
                </c:pt>
                <c:pt idx="156">
                  <c:v>1085.5515849999997</c:v>
                </c:pt>
                <c:pt idx="157">
                  <c:v>1085.4812679999998</c:v>
                </c:pt>
                <c:pt idx="158">
                  <c:v>1085.4109509999998</c:v>
                </c:pt>
                <c:pt idx="159">
                  <c:v>1085.4812679999998</c:v>
                </c:pt>
                <c:pt idx="160">
                  <c:v>1085.4109509999998</c:v>
                </c:pt>
                <c:pt idx="161">
                  <c:v>1085.4109509999998</c:v>
                </c:pt>
                <c:pt idx="162">
                  <c:v>1085.4812679999998</c:v>
                </c:pt>
                <c:pt idx="163">
                  <c:v>1085.4812679999998</c:v>
                </c:pt>
                <c:pt idx="164">
                  <c:v>1085.4812679999998</c:v>
                </c:pt>
                <c:pt idx="165">
                  <c:v>1085.4109509999998</c:v>
                </c:pt>
                <c:pt idx="166">
                  <c:v>1085.4812679999998</c:v>
                </c:pt>
                <c:pt idx="167">
                  <c:v>1085.4109509999998</c:v>
                </c:pt>
                <c:pt idx="168">
                  <c:v>1085.4109509999998</c:v>
                </c:pt>
                <c:pt idx="169">
                  <c:v>1085.4812679999998</c:v>
                </c:pt>
                <c:pt idx="170">
                  <c:v>1085.4812679999998</c:v>
                </c:pt>
                <c:pt idx="171">
                  <c:v>1085.4812679999998</c:v>
                </c:pt>
                <c:pt idx="172">
                  <c:v>1085.5515849999997</c:v>
                </c:pt>
                <c:pt idx="173">
                  <c:v>1085.4109509999998</c:v>
                </c:pt>
                <c:pt idx="174">
                  <c:v>1085.4812679999998</c:v>
                </c:pt>
                <c:pt idx="175">
                  <c:v>1085.4812679999998</c:v>
                </c:pt>
                <c:pt idx="176">
                  <c:v>1085.4109509999998</c:v>
                </c:pt>
                <c:pt idx="177">
                  <c:v>1085.4109509999998</c:v>
                </c:pt>
                <c:pt idx="178">
                  <c:v>1085.4109509999998</c:v>
                </c:pt>
                <c:pt idx="179">
                  <c:v>1085.3406339999999</c:v>
                </c:pt>
                <c:pt idx="180">
                  <c:v>1085.4812679999998</c:v>
                </c:pt>
                <c:pt idx="181">
                  <c:v>1085.4109509999998</c:v>
                </c:pt>
                <c:pt idx="182">
                  <c:v>1085.4812679999998</c:v>
                </c:pt>
                <c:pt idx="183">
                  <c:v>1085.4812679999998</c:v>
                </c:pt>
                <c:pt idx="184">
                  <c:v>1085.4812679999998</c:v>
                </c:pt>
                <c:pt idx="185">
                  <c:v>1085.4812679999998</c:v>
                </c:pt>
                <c:pt idx="186">
                  <c:v>1085.4812679999998</c:v>
                </c:pt>
                <c:pt idx="187">
                  <c:v>1085.4812679999998</c:v>
                </c:pt>
                <c:pt idx="188">
                  <c:v>1085.3406339999999</c:v>
                </c:pt>
                <c:pt idx="189">
                  <c:v>1085.3406339999999</c:v>
                </c:pt>
                <c:pt idx="190">
                  <c:v>1085.3406339999999</c:v>
                </c:pt>
                <c:pt idx="191">
                  <c:v>1085.4812679999998</c:v>
                </c:pt>
                <c:pt idx="192">
                  <c:v>1085.4109509999998</c:v>
                </c:pt>
                <c:pt idx="193">
                  <c:v>1085.4812679999998</c:v>
                </c:pt>
              </c:numCache>
            </c:numRef>
          </c:yVal>
          <c:smooth val="0"/>
        </c:ser>
        <c:ser>
          <c:idx val="4"/>
          <c:order val="5"/>
          <c:tx>
            <c:strRef>
              <c:f>' Piezo levels (edited)'!$D$32</c:f>
              <c:strCache>
                <c:ptCount val="1"/>
                <c:pt idx="0">
                  <c:v>Piezometer #22718 @ 1081.2 m</c:v>
                </c:pt>
              </c:strCache>
            </c:strRef>
          </c:tx>
          <c:spPr>
            <a:ln w="12700">
              <a:solidFill>
                <a:srgbClr val="FF0000"/>
              </a:solidFill>
              <a:prstDash val="solid"/>
            </a:ln>
          </c:spPr>
          <c:marker>
            <c:symbol val="square"/>
            <c:size val="5"/>
            <c:spPr>
              <a:solidFill>
                <a:srgbClr val="FF0000"/>
              </a:solidFill>
              <a:ln>
                <a:noFill/>
              </a:ln>
            </c:spPr>
          </c:marker>
          <c:dPt>
            <c:idx val="120"/>
            <c:bubble3D val="0"/>
            <c:spPr>
              <a:ln w="12700">
                <a:solidFill>
                  <a:srgbClr val="FF0000"/>
                </a:solidFill>
                <a:prstDash val="sysDash"/>
              </a:ln>
            </c:spPr>
          </c:dPt>
          <c:dPt>
            <c:idx val="121"/>
            <c:bubble3D val="0"/>
            <c:spPr>
              <a:ln w="12700">
                <a:solidFill>
                  <a:srgbClr val="FF0000"/>
                </a:solidFill>
                <a:prstDash val="sysDash"/>
              </a:ln>
            </c:spPr>
          </c:dPt>
          <c:xVal>
            <c:numRef>
              <c:f>' Piezo levels (edited)'!$E$5:$HZ$5</c:f>
              <c:numCache>
                <c:formatCode>d\-mmm\-yy</c:formatCode>
                <c:ptCount val="230"/>
                <c:pt idx="0">
                  <c:v>35894</c:v>
                </c:pt>
                <c:pt idx="1">
                  <c:v>35899</c:v>
                </c:pt>
                <c:pt idx="2">
                  <c:v>35906</c:v>
                </c:pt>
                <c:pt idx="3">
                  <c:v>35908</c:v>
                </c:pt>
                <c:pt idx="4">
                  <c:v>35913</c:v>
                </c:pt>
                <c:pt idx="5">
                  <c:v>35920</c:v>
                </c:pt>
                <c:pt idx="6">
                  <c:v>35927</c:v>
                </c:pt>
                <c:pt idx="7">
                  <c:v>35936</c:v>
                </c:pt>
                <c:pt idx="8">
                  <c:v>35943</c:v>
                </c:pt>
                <c:pt idx="9">
                  <c:v>35950</c:v>
                </c:pt>
                <c:pt idx="10">
                  <c:v>35957</c:v>
                </c:pt>
                <c:pt idx="11">
                  <c:v>35964</c:v>
                </c:pt>
                <c:pt idx="12">
                  <c:v>35972</c:v>
                </c:pt>
                <c:pt idx="13">
                  <c:v>35978</c:v>
                </c:pt>
                <c:pt idx="14">
                  <c:v>35986</c:v>
                </c:pt>
                <c:pt idx="15">
                  <c:v>35992</c:v>
                </c:pt>
                <c:pt idx="16">
                  <c:v>35998</c:v>
                </c:pt>
                <c:pt idx="17">
                  <c:v>36007</c:v>
                </c:pt>
                <c:pt idx="18">
                  <c:v>36012</c:v>
                </c:pt>
                <c:pt idx="19">
                  <c:v>36019</c:v>
                </c:pt>
                <c:pt idx="20">
                  <c:v>36026</c:v>
                </c:pt>
                <c:pt idx="21">
                  <c:v>36034</c:v>
                </c:pt>
                <c:pt idx="22">
                  <c:v>36040</c:v>
                </c:pt>
                <c:pt idx="23">
                  <c:v>36048</c:v>
                </c:pt>
                <c:pt idx="24">
                  <c:v>36056</c:v>
                </c:pt>
                <c:pt idx="25">
                  <c:v>36061</c:v>
                </c:pt>
                <c:pt idx="26">
                  <c:v>36067</c:v>
                </c:pt>
                <c:pt idx="27">
                  <c:v>36075</c:v>
                </c:pt>
                <c:pt idx="28">
                  <c:v>36083</c:v>
                </c:pt>
                <c:pt idx="29">
                  <c:v>36090</c:v>
                </c:pt>
                <c:pt idx="30">
                  <c:v>36096</c:v>
                </c:pt>
                <c:pt idx="31">
                  <c:v>36103</c:v>
                </c:pt>
                <c:pt idx="32">
                  <c:v>36111</c:v>
                </c:pt>
                <c:pt idx="33">
                  <c:v>36117</c:v>
                </c:pt>
                <c:pt idx="34">
                  <c:v>36124</c:v>
                </c:pt>
                <c:pt idx="35">
                  <c:v>36131</c:v>
                </c:pt>
                <c:pt idx="36">
                  <c:v>36138</c:v>
                </c:pt>
                <c:pt idx="37">
                  <c:v>36145</c:v>
                </c:pt>
                <c:pt idx="38">
                  <c:v>36159</c:v>
                </c:pt>
                <c:pt idx="39">
                  <c:v>36166</c:v>
                </c:pt>
                <c:pt idx="40">
                  <c:v>36173</c:v>
                </c:pt>
                <c:pt idx="41">
                  <c:v>36181</c:v>
                </c:pt>
                <c:pt idx="42">
                  <c:v>36187</c:v>
                </c:pt>
                <c:pt idx="43">
                  <c:v>36194</c:v>
                </c:pt>
                <c:pt idx="44">
                  <c:v>36200</c:v>
                </c:pt>
                <c:pt idx="45">
                  <c:v>36206</c:v>
                </c:pt>
                <c:pt idx="46">
                  <c:v>36214</c:v>
                </c:pt>
                <c:pt idx="47">
                  <c:v>36224</c:v>
                </c:pt>
                <c:pt idx="48">
                  <c:v>36227</c:v>
                </c:pt>
                <c:pt idx="49">
                  <c:v>36234</c:v>
                </c:pt>
                <c:pt idx="50">
                  <c:v>36241</c:v>
                </c:pt>
                <c:pt idx="51">
                  <c:v>36251</c:v>
                </c:pt>
                <c:pt idx="52">
                  <c:v>36285</c:v>
                </c:pt>
                <c:pt idx="53">
                  <c:v>36296</c:v>
                </c:pt>
                <c:pt idx="54">
                  <c:v>36302</c:v>
                </c:pt>
                <c:pt idx="55">
                  <c:v>36308</c:v>
                </c:pt>
                <c:pt idx="56">
                  <c:v>36316</c:v>
                </c:pt>
                <c:pt idx="57">
                  <c:v>36321</c:v>
                </c:pt>
                <c:pt idx="58">
                  <c:v>36327</c:v>
                </c:pt>
                <c:pt idx="59">
                  <c:v>36334</c:v>
                </c:pt>
                <c:pt idx="60">
                  <c:v>36345</c:v>
                </c:pt>
                <c:pt idx="61">
                  <c:v>36350</c:v>
                </c:pt>
                <c:pt idx="62">
                  <c:v>36356</c:v>
                </c:pt>
                <c:pt idx="63">
                  <c:v>36376</c:v>
                </c:pt>
                <c:pt idx="64">
                  <c:v>36382</c:v>
                </c:pt>
                <c:pt idx="65">
                  <c:v>36390</c:v>
                </c:pt>
                <c:pt idx="66">
                  <c:v>36399</c:v>
                </c:pt>
                <c:pt idx="67">
                  <c:v>36407</c:v>
                </c:pt>
                <c:pt idx="68">
                  <c:v>36414</c:v>
                </c:pt>
                <c:pt idx="69">
                  <c:v>36421</c:v>
                </c:pt>
                <c:pt idx="70">
                  <c:v>36443</c:v>
                </c:pt>
                <c:pt idx="71">
                  <c:v>36449</c:v>
                </c:pt>
                <c:pt idx="72">
                  <c:v>36455</c:v>
                </c:pt>
                <c:pt idx="73">
                  <c:v>36467</c:v>
                </c:pt>
                <c:pt idx="74">
                  <c:v>36477</c:v>
                </c:pt>
                <c:pt idx="75">
                  <c:v>36489</c:v>
                </c:pt>
                <c:pt idx="76">
                  <c:v>36497</c:v>
                </c:pt>
                <c:pt idx="77">
                  <c:v>36504</c:v>
                </c:pt>
                <c:pt idx="78">
                  <c:v>36524</c:v>
                </c:pt>
                <c:pt idx="79">
                  <c:v>36568</c:v>
                </c:pt>
                <c:pt idx="80">
                  <c:v>36590</c:v>
                </c:pt>
                <c:pt idx="81">
                  <c:v>36615</c:v>
                </c:pt>
                <c:pt idx="82">
                  <c:v>36626</c:v>
                </c:pt>
                <c:pt idx="83">
                  <c:v>36641</c:v>
                </c:pt>
                <c:pt idx="84">
                  <c:v>36659</c:v>
                </c:pt>
                <c:pt idx="85">
                  <c:v>36671</c:v>
                </c:pt>
                <c:pt idx="86">
                  <c:v>36674</c:v>
                </c:pt>
                <c:pt idx="87">
                  <c:v>36678</c:v>
                </c:pt>
                <c:pt idx="88">
                  <c:v>36684</c:v>
                </c:pt>
                <c:pt idx="89">
                  <c:v>36693</c:v>
                </c:pt>
                <c:pt idx="90">
                  <c:v>36698</c:v>
                </c:pt>
                <c:pt idx="91">
                  <c:v>36707</c:v>
                </c:pt>
                <c:pt idx="92">
                  <c:v>36713</c:v>
                </c:pt>
                <c:pt idx="93">
                  <c:v>36718</c:v>
                </c:pt>
                <c:pt idx="94">
                  <c:v>36735</c:v>
                </c:pt>
                <c:pt idx="95">
                  <c:v>36740</c:v>
                </c:pt>
                <c:pt idx="96">
                  <c:v>36748</c:v>
                </c:pt>
                <c:pt idx="97">
                  <c:v>36753</c:v>
                </c:pt>
                <c:pt idx="98">
                  <c:v>36762</c:v>
                </c:pt>
                <c:pt idx="99">
                  <c:v>36767</c:v>
                </c:pt>
                <c:pt idx="100">
                  <c:v>36779</c:v>
                </c:pt>
                <c:pt idx="101">
                  <c:v>36798</c:v>
                </c:pt>
                <c:pt idx="102">
                  <c:v>36809</c:v>
                </c:pt>
                <c:pt idx="103">
                  <c:v>36816</c:v>
                </c:pt>
                <c:pt idx="104">
                  <c:v>36823</c:v>
                </c:pt>
                <c:pt idx="105">
                  <c:v>36837</c:v>
                </c:pt>
                <c:pt idx="106">
                  <c:v>36849</c:v>
                </c:pt>
                <c:pt idx="107">
                  <c:v>36867</c:v>
                </c:pt>
                <c:pt idx="108">
                  <c:v>36881</c:v>
                </c:pt>
                <c:pt idx="109">
                  <c:v>36951</c:v>
                </c:pt>
                <c:pt idx="110">
                  <c:v>36971</c:v>
                </c:pt>
                <c:pt idx="111">
                  <c:v>36991</c:v>
                </c:pt>
                <c:pt idx="112">
                  <c:v>37013</c:v>
                </c:pt>
                <c:pt idx="113">
                  <c:v>37028</c:v>
                </c:pt>
                <c:pt idx="114">
                  <c:v>37046</c:v>
                </c:pt>
                <c:pt idx="115">
                  <c:v>37060</c:v>
                </c:pt>
                <c:pt idx="116">
                  <c:v>37075</c:v>
                </c:pt>
                <c:pt idx="117">
                  <c:v>37088</c:v>
                </c:pt>
                <c:pt idx="118">
                  <c:v>37102</c:v>
                </c:pt>
                <c:pt idx="119">
                  <c:v>37116</c:v>
                </c:pt>
                <c:pt idx="120">
                  <c:v>37134</c:v>
                </c:pt>
                <c:pt idx="121">
                  <c:v>37143</c:v>
                </c:pt>
                <c:pt idx="122">
                  <c:v>37157</c:v>
                </c:pt>
                <c:pt idx="123">
                  <c:v>37181</c:v>
                </c:pt>
                <c:pt idx="124">
                  <c:v>37196</c:v>
                </c:pt>
                <c:pt idx="125">
                  <c:v>37210</c:v>
                </c:pt>
                <c:pt idx="126">
                  <c:v>37224</c:v>
                </c:pt>
                <c:pt idx="127">
                  <c:v>37271</c:v>
                </c:pt>
                <c:pt idx="128">
                  <c:v>37463</c:v>
                </c:pt>
                <c:pt idx="129">
                  <c:v>37750</c:v>
                </c:pt>
                <c:pt idx="130">
                  <c:v>37812</c:v>
                </c:pt>
                <c:pt idx="131">
                  <c:v>37852</c:v>
                </c:pt>
                <c:pt idx="132">
                  <c:v>37971</c:v>
                </c:pt>
                <c:pt idx="133">
                  <c:v>38138</c:v>
                </c:pt>
                <c:pt idx="134">
                  <c:v>38170</c:v>
                </c:pt>
                <c:pt idx="135">
                  <c:v>38213</c:v>
                </c:pt>
                <c:pt idx="136">
                  <c:v>38238</c:v>
                </c:pt>
                <c:pt idx="137">
                  <c:v>38266</c:v>
                </c:pt>
                <c:pt idx="138">
                  <c:v>38502</c:v>
                </c:pt>
                <c:pt idx="139">
                  <c:v>38586</c:v>
                </c:pt>
                <c:pt idx="140">
                  <c:v>38674</c:v>
                </c:pt>
                <c:pt idx="141">
                  <c:v>39592</c:v>
                </c:pt>
                <c:pt idx="142">
                  <c:v>39701</c:v>
                </c:pt>
                <c:pt idx="143">
                  <c:v>40064</c:v>
                </c:pt>
                <c:pt idx="144">
                  <c:v>40470</c:v>
                </c:pt>
                <c:pt idx="145">
                  <c:v>40815</c:v>
                </c:pt>
                <c:pt idx="146">
                  <c:v>40962</c:v>
                </c:pt>
                <c:pt idx="147">
                  <c:v>40988</c:v>
                </c:pt>
                <c:pt idx="148">
                  <c:v>41016</c:v>
                </c:pt>
                <c:pt idx="149">
                  <c:v>41051</c:v>
                </c:pt>
                <c:pt idx="150">
                  <c:v>41118</c:v>
                </c:pt>
                <c:pt idx="151">
                  <c:v>41151</c:v>
                </c:pt>
                <c:pt idx="152">
                  <c:v>41182</c:v>
                </c:pt>
                <c:pt idx="153">
                  <c:v>41211</c:v>
                </c:pt>
                <c:pt idx="154">
                  <c:v>41233</c:v>
                </c:pt>
                <c:pt idx="155">
                  <c:v>41268</c:v>
                </c:pt>
                <c:pt idx="156">
                  <c:v>41304</c:v>
                </c:pt>
                <c:pt idx="157">
                  <c:v>41365</c:v>
                </c:pt>
                <c:pt idx="158">
                  <c:v>41391</c:v>
                </c:pt>
                <c:pt idx="159">
                  <c:v>41420</c:v>
                </c:pt>
                <c:pt idx="160">
                  <c:v>41446</c:v>
                </c:pt>
                <c:pt idx="161">
                  <c:v>41448</c:v>
                </c:pt>
                <c:pt idx="162">
                  <c:v>41478</c:v>
                </c:pt>
                <c:pt idx="163">
                  <c:v>41511</c:v>
                </c:pt>
                <c:pt idx="164">
                  <c:v>41546</c:v>
                </c:pt>
                <c:pt idx="165">
                  <c:v>41568</c:v>
                </c:pt>
                <c:pt idx="166">
                  <c:v>41603</c:v>
                </c:pt>
                <c:pt idx="167">
                  <c:v>41629</c:v>
                </c:pt>
                <c:pt idx="168">
                  <c:v>41660</c:v>
                </c:pt>
                <c:pt idx="169">
                  <c:v>41687</c:v>
                </c:pt>
                <c:pt idx="170">
                  <c:v>41721</c:v>
                </c:pt>
                <c:pt idx="171">
                  <c:v>41748</c:v>
                </c:pt>
                <c:pt idx="172">
                  <c:v>41778</c:v>
                </c:pt>
                <c:pt idx="173">
                  <c:v>41819</c:v>
                </c:pt>
                <c:pt idx="174">
                  <c:v>41847</c:v>
                </c:pt>
                <c:pt idx="175">
                  <c:v>41882</c:v>
                </c:pt>
                <c:pt idx="176">
                  <c:v>41910</c:v>
                </c:pt>
                <c:pt idx="177">
                  <c:v>41938</c:v>
                </c:pt>
                <c:pt idx="178">
                  <c:v>41980</c:v>
                </c:pt>
                <c:pt idx="179">
                  <c:v>42001</c:v>
                </c:pt>
                <c:pt idx="180">
                  <c:v>42029</c:v>
                </c:pt>
                <c:pt idx="181">
                  <c:v>42057</c:v>
                </c:pt>
                <c:pt idx="182">
                  <c:v>42092</c:v>
                </c:pt>
                <c:pt idx="183">
                  <c:v>42120</c:v>
                </c:pt>
                <c:pt idx="184">
                  <c:v>42148</c:v>
                </c:pt>
                <c:pt idx="185">
                  <c:v>42183</c:v>
                </c:pt>
                <c:pt idx="186">
                  <c:v>42206</c:v>
                </c:pt>
                <c:pt idx="187">
                  <c:v>42246</c:v>
                </c:pt>
                <c:pt idx="188">
                  <c:v>42274</c:v>
                </c:pt>
                <c:pt idx="189">
                  <c:v>42302</c:v>
                </c:pt>
                <c:pt idx="190">
                  <c:v>42337</c:v>
                </c:pt>
                <c:pt idx="191">
                  <c:v>42365</c:v>
                </c:pt>
                <c:pt idx="192">
                  <c:v>42400</c:v>
                </c:pt>
                <c:pt idx="193">
                  <c:v>42428</c:v>
                </c:pt>
              </c:numCache>
            </c:numRef>
          </c:xVal>
          <c:yVal>
            <c:numRef>
              <c:f>' Piezo levels (edited)'!$E$32:$HZ$32</c:f>
              <c:numCache>
                <c:formatCode>0.0</c:formatCode>
                <c:ptCount val="230"/>
                <c:pt idx="0">
                  <c:v>1085.2783859999997</c:v>
                </c:pt>
                <c:pt idx="1">
                  <c:v>1085.3487029999999</c:v>
                </c:pt>
                <c:pt idx="2">
                  <c:v>1084.9268009999998</c:v>
                </c:pt>
                <c:pt idx="3">
                  <c:v>1085.3487029999999</c:v>
                </c:pt>
                <c:pt idx="4">
                  <c:v>1085.4190199999998</c:v>
                </c:pt>
                <c:pt idx="5">
                  <c:v>1085.4190199999998</c:v>
                </c:pt>
                <c:pt idx="6">
                  <c:v>1085.4190199999998</c:v>
                </c:pt>
                <c:pt idx="7">
                  <c:v>1085.4893369999998</c:v>
                </c:pt>
                <c:pt idx="8">
                  <c:v>1085.4893369999998</c:v>
                </c:pt>
                <c:pt idx="9">
                  <c:v>1085.5596539999999</c:v>
                </c:pt>
                <c:pt idx="10">
                  <c:v>1085.3487029999999</c:v>
                </c:pt>
                <c:pt idx="11">
                  <c:v>1085.3487029999999</c:v>
                </c:pt>
                <c:pt idx="15">
                  <c:v>1085.4893369999998</c:v>
                </c:pt>
                <c:pt idx="16">
                  <c:v>1085.5596539999999</c:v>
                </c:pt>
                <c:pt idx="17">
                  <c:v>1085.4893369999998</c:v>
                </c:pt>
                <c:pt idx="19">
                  <c:v>1085.5596539999999</c:v>
                </c:pt>
                <c:pt idx="20">
                  <c:v>1085.5596539999999</c:v>
                </c:pt>
                <c:pt idx="21">
                  <c:v>1085.5596539999999</c:v>
                </c:pt>
                <c:pt idx="22">
                  <c:v>1085.5596539999999</c:v>
                </c:pt>
                <c:pt idx="23">
                  <c:v>1085.4893369999998</c:v>
                </c:pt>
                <c:pt idx="24">
                  <c:v>1085.4190199999998</c:v>
                </c:pt>
                <c:pt idx="25">
                  <c:v>1085.4893369999998</c:v>
                </c:pt>
                <c:pt idx="26">
                  <c:v>1085.4190199999998</c:v>
                </c:pt>
                <c:pt idx="27">
                  <c:v>1085.4893369999998</c:v>
                </c:pt>
                <c:pt idx="28">
                  <c:v>1085.3487029999999</c:v>
                </c:pt>
                <c:pt idx="29">
                  <c:v>1085.5596539999999</c:v>
                </c:pt>
                <c:pt idx="30">
                  <c:v>1085.5596539999999</c:v>
                </c:pt>
                <c:pt idx="31">
                  <c:v>1085.5596539999999</c:v>
                </c:pt>
                <c:pt idx="32">
                  <c:v>1085.5596539999999</c:v>
                </c:pt>
                <c:pt idx="33">
                  <c:v>1085.4893369999998</c:v>
                </c:pt>
                <c:pt idx="34">
                  <c:v>1085.4893369999998</c:v>
                </c:pt>
                <c:pt idx="35">
                  <c:v>1085.4893369999998</c:v>
                </c:pt>
                <c:pt idx="36">
                  <c:v>1085.4190199999998</c:v>
                </c:pt>
                <c:pt idx="37">
                  <c:v>1085.4190199999998</c:v>
                </c:pt>
                <c:pt idx="38">
                  <c:v>1085.4190199999998</c:v>
                </c:pt>
                <c:pt idx="39">
                  <c:v>1085.3487029999999</c:v>
                </c:pt>
                <c:pt idx="40">
                  <c:v>1085.2783859999997</c:v>
                </c:pt>
                <c:pt idx="41">
                  <c:v>1085.2783859999997</c:v>
                </c:pt>
                <c:pt idx="42">
                  <c:v>1085.2783859999997</c:v>
                </c:pt>
                <c:pt idx="43">
                  <c:v>1085.3487029999999</c:v>
                </c:pt>
                <c:pt idx="44">
                  <c:v>1085.2783859999997</c:v>
                </c:pt>
                <c:pt idx="45">
                  <c:v>1085.0674349999997</c:v>
                </c:pt>
                <c:pt idx="46">
                  <c:v>1084.9971179999998</c:v>
                </c:pt>
                <c:pt idx="47">
                  <c:v>1084.9268009999998</c:v>
                </c:pt>
                <c:pt idx="48">
                  <c:v>1085.2080689999998</c:v>
                </c:pt>
                <c:pt idx="49">
                  <c:v>1084.7861669999998</c:v>
                </c:pt>
                <c:pt idx="50">
                  <c:v>1084.8564839999999</c:v>
                </c:pt>
                <c:pt idx="51">
                  <c:v>1084.9268009999998</c:v>
                </c:pt>
                <c:pt idx="53">
                  <c:v>1084.6455329999999</c:v>
                </c:pt>
                <c:pt idx="54">
                  <c:v>1084.9971179999998</c:v>
                </c:pt>
                <c:pt idx="55">
                  <c:v>1084.9971179999998</c:v>
                </c:pt>
                <c:pt idx="56">
                  <c:v>1084.9268009999998</c:v>
                </c:pt>
                <c:pt idx="57">
                  <c:v>1084.9268009999998</c:v>
                </c:pt>
                <c:pt idx="58">
                  <c:v>1085.0674349999997</c:v>
                </c:pt>
                <c:pt idx="59">
                  <c:v>1085.0674349999997</c:v>
                </c:pt>
                <c:pt idx="60">
                  <c:v>1085.2080689999998</c:v>
                </c:pt>
                <c:pt idx="61">
                  <c:v>1085.2783859999997</c:v>
                </c:pt>
                <c:pt idx="62">
                  <c:v>1085.2080689999998</c:v>
                </c:pt>
                <c:pt idx="63">
                  <c:v>1085.4893369999998</c:v>
                </c:pt>
                <c:pt idx="64">
                  <c:v>1085.6299709999998</c:v>
                </c:pt>
                <c:pt idx="65">
                  <c:v>1085.7002879999998</c:v>
                </c:pt>
                <c:pt idx="66">
                  <c:v>1085.7706049999997</c:v>
                </c:pt>
                <c:pt idx="67">
                  <c:v>1085.8409219999999</c:v>
                </c:pt>
                <c:pt idx="68">
                  <c:v>1085.8409219999999</c:v>
                </c:pt>
                <c:pt idx="69">
                  <c:v>1086.0518729999999</c:v>
                </c:pt>
                <c:pt idx="70">
                  <c:v>1086.1221899999998</c:v>
                </c:pt>
                <c:pt idx="71">
                  <c:v>1086.0518729999999</c:v>
                </c:pt>
                <c:pt idx="72">
                  <c:v>1086.0518729999999</c:v>
                </c:pt>
                <c:pt idx="73">
                  <c:v>1085.9815559999997</c:v>
                </c:pt>
                <c:pt idx="74">
                  <c:v>1085.9112389999998</c:v>
                </c:pt>
                <c:pt idx="75">
                  <c:v>1085.7706049999997</c:v>
                </c:pt>
                <c:pt idx="77">
                  <c:v>1085.7002879999998</c:v>
                </c:pt>
                <c:pt idx="78">
                  <c:v>1084.2939479999998</c:v>
                </c:pt>
                <c:pt idx="79">
                  <c:v>1084.0126799999998</c:v>
                </c:pt>
                <c:pt idx="81">
                  <c:v>1084.2236309999998</c:v>
                </c:pt>
                <c:pt idx="82">
                  <c:v>1084.0126799999998</c:v>
                </c:pt>
                <c:pt idx="83">
                  <c:v>1084.2939479999998</c:v>
                </c:pt>
                <c:pt idx="84">
                  <c:v>1084.2939479999998</c:v>
                </c:pt>
                <c:pt idx="85">
                  <c:v>1085.0674349999997</c:v>
                </c:pt>
                <c:pt idx="86">
                  <c:v>1085.2080689999998</c:v>
                </c:pt>
                <c:pt idx="87">
                  <c:v>1085.1377519999999</c:v>
                </c:pt>
                <c:pt idx="88">
                  <c:v>1085.1377519999999</c:v>
                </c:pt>
                <c:pt idx="89">
                  <c:v>1085.5596539999999</c:v>
                </c:pt>
                <c:pt idx="90">
                  <c:v>1085.3487029999999</c:v>
                </c:pt>
                <c:pt idx="91">
                  <c:v>1085.5596539999999</c:v>
                </c:pt>
                <c:pt idx="92">
                  <c:v>1085.5596539999999</c:v>
                </c:pt>
                <c:pt idx="93">
                  <c:v>1085.5596539999999</c:v>
                </c:pt>
                <c:pt idx="94">
                  <c:v>1085.6299709999998</c:v>
                </c:pt>
                <c:pt idx="95">
                  <c:v>1085.6299709999998</c:v>
                </c:pt>
                <c:pt idx="96">
                  <c:v>1085.6299709999998</c:v>
                </c:pt>
                <c:pt idx="97">
                  <c:v>1085.7706049999997</c:v>
                </c:pt>
                <c:pt idx="98">
                  <c:v>1085.7002879999998</c:v>
                </c:pt>
                <c:pt idx="99">
                  <c:v>1085.7002879999998</c:v>
                </c:pt>
                <c:pt idx="100">
                  <c:v>1085.7706049999997</c:v>
                </c:pt>
                <c:pt idx="101">
                  <c:v>1086.4737749999997</c:v>
                </c:pt>
                <c:pt idx="102">
                  <c:v>1085.8409219999999</c:v>
                </c:pt>
                <c:pt idx="104">
                  <c:v>1085.9112389999998</c:v>
                </c:pt>
                <c:pt idx="105">
                  <c:v>1085.7002879999998</c:v>
                </c:pt>
                <c:pt idx="106">
                  <c:v>1085.6299709999998</c:v>
                </c:pt>
                <c:pt idx="107">
                  <c:v>1085.4893369999998</c:v>
                </c:pt>
                <c:pt idx="108">
                  <c:v>1085.3487029999999</c:v>
                </c:pt>
                <c:pt idx="109">
                  <c:v>1084.3642649999997</c:v>
                </c:pt>
                <c:pt idx="113">
                  <c:v>1084.9971179999998</c:v>
                </c:pt>
                <c:pt idx="114">
                  <c:v>1085.0674349999997</c:v>
                </c:pt>
                <c:pt idx="115">
                  <c:v>1085.1377519999999</c:v>
                </c:pt>
                <c:pt idx="116">
                  <c:v>1085.2080689999998</c:v>
                </c:pt>
                <c:pt idx="117">
                  <c:v>1085.2080689999998</c:v>
                </c:pt>
                <c:pt idx="118">
                  <c:v>1085.2080689999998</c:v>
                </c:pt>
                <c:pt idx="119">
                  <c:v>1085.2080689999998</c:v>
                </c:pt>
                <c:pt idx="121">
                  <c:v>1085.2783859999997</c:v>
                </c:pt>
                <c:pt idx="122">
                  <c:v>1085.2783859999997</c:v>
                </c:pt>
                <c:pt idx="123">
                  <c:v>1085.3487029999999</c:v>
                </c:pt>
                <c:pt idx="124">
                  <c:v>1085.3487029999999</c:v>
                </c:pt>
                <c:pt idx="125">
                  <c:v>1085.2783859999997</c:v>
                </c:pt>
                <c:pt idx="126">
                  <c:v>1085.3487029999999</c:v>
                </c:pt>
                <c:pt idx="127">
                  <c:v>1085.1377519999999</c:v>
                </c:pt>
                <c:pt idx="129">
                  <c:v>1084.6455329999999</c:v>
                </c:pt>
                <c:pt idx="130">
                  <c:v>1084.7861669999998</c:v>
                </c:pt>
                <c:pt idx="131">
                  <c:v>1084.8564839999999</c:v>
                </c:pt>
                <c:pt idx="132">
                  <c:v>1085.2783859999997</c:v>
                </c:pt>
                <c:pt idx="133">
                  <c:v>1084.6455329999999</c:v>
                </c:pt>
                <c:pt idx="135">
                  <c:v>1085.0674349999997</c:v>
                </c:pt>
                <c:pt idx="136">
                  <c:v>1084.9971179999998</c:v>
                </c:pt>
                <c:pt idx="137">
                  <c:v>1085.0674349999997</c:v>
                </c:pt>
                <c:pt idx="139">
                  <c:v>1085.5596539999999</c:v>
                </c:pt>
                <c:pt idx="140">
                  <c:v>1085.3487029999999</c:v>
                </c:pt>
                <c:pt idx="142">
                  <c:v>#N/A</c:v>
                </c:pt>
                <c:pt idx="143">
                  <c:v>#N/A</c:v>
                </c:pt>
                <c:pt idx="144">
                  <c:v>#N/A</c:v>
                </c:pt>
                <c:pt idx="145">
                  <c:v>1085.1377519999999</c:v>
                </c:pt>
                <c:pt idx="146">
                  <c:v>1085.2080689999998</c:v>
                </c:pt>
                <c:pt idx="147">
                  <c:v>1084.9971179999998</c:v>
                </c:pt>
                <c:pt idx="148">
                  <c:v>1084.7158499999998</c:v>
                </c:pt>
                <c:pt idx="149">
                  <c:v>1084.5048989999998</c:v>
                </c:pt>
                <c:pt idx="150">
                  <c:v>1085.0674349999997</c:v>
                </c:pt>
                <c:pt idx="151">
                  <c:v>1085.2783859999997</c:v>
                </c:pt>
                <c:pt idx="152">
                  <c:v>1085.4893369999998</c:v>
                </c:pt>
                <c:pt idx="153">
                  <c:v>1085.6299709999998</c:v>
                </c:pt>
                <c:pt idx="154">
                  <c:v>1085.5596539999999</c:v>
                </c:pt>
                <c:pt idx="155">
                  <c:v>1085.9112389999998</c:v>
                </c:pt>
                <c:pt idx="156">
                  <c:v>1085.8409219999999</c:v>
                </c:pt>
                <c:pt idx="157">
                  <c:v>1085.0674349999997</c:v>
                </c:pt>
                <c:pt idx="158">
                  <c:v>1084.9268009999998</c:v>
                </c:pt>
                <c:pt idx="159">
                  <c:v>1084.7158499999998</c:v>
                </c:pt>
                <c:pt idx="160">
                  <c:v>1084.9268009999998</c:v>
                </c:pt>
                <c:pt idx="161">
                  <c:v>1084.9268009999998</c:v>
                </c:pt>
                <c:pt idx="162">
                  <c:v>1085.0674349999997</c:v>
                </c:pt>
                <c:pt idx="163">
                  <c:v>1085.2080689999998</c:v>
                </c:pt>
                <c:pt idx="164">
                  <c:v>1085.3487029999999</c:v>
                </c:pt>
                <c:pt idx="165">
                  <c:v>1085.3487029999999</c:v>
                </c:pt>
                <c:pt idx="166">
                  <c:v>1085.4190199999998</c:v>
                </c:pt>
                <c:pt idx="167">
                  <c:v>1085.4893369999998</c:v>
                </c:pt>
                <c:pt idx="168">
                  <c:v>1085.3487029999999</c:v>
                </c:pt>
                <c:pt idx="169">
                  <c:v>1085.2080689999998</c:v>
                </c:pt>
                <c:pt idx="170">
                  <c:v>1084.8564839999999</c:v>
                </c:pt>
                <c:pt idx="171">
                  <c:v>1084.7158499999998</c:v>
                </c:pt>
                <c:pt idx="172">
                  <c:v>1084.5048989999998</c:v>
                </c:pt>
                <c:pt idx="173">
                  <c:v>1084.5048989999998</c:v>
                </c:pt>
                <c:pt idx="174">
                  <c:v>1084.7861669999998</c:v>
                </c:pt>
                <c:pt idx="175">
                  <c:v>1084.7861669999998</c:v>
                </c:pt>
                <c:pt idx="176">
                  <c:v>1084.8564839999999</c:v>
                </c:pt>
                <c:pt idx="177">
                  <c:v>1084.9971179999998</c:v>
                </c:pt>
                <c:pt idx="178">
                  <c:v>1084.9268009999998</c:v>
                </c:pt>
                <c:pt idx="179">
                  <c:v>1084.8564839999999</c:v>
                </c:pt>
                <c:pt idx="180">
                  <c:v>1084.7158499999998</c:v>
                </c:pt>
                <c:pt idx="181">
                  <c:v>1084.5752159999997</c:v>
                </c:pt>
                <c:pt idx="182">
                  <c:v>1084.2939479999998</c:v>
                </c:pt>
                <c:pt idx="183">
                  <c:v>1084.0126799999998</c:v>
                </c:pt>
                <c:pt idx="184">
                  <c:v>1083.8017289999998</c:v>
                </c:pt>
                <c:pt idx="185">
                  <c:v>1083.8017289999998</c:v>
                </c:pt>
                <c:pt idx="186">
                  <c:v>1083.7314119999999</c:v>
                </c:pt>
                <c:pt idx="187">
                  <c:v>1083.8720459999997</c:v>
                </c:pt>
                <c:pt idx="188">
                  <c:v>1084.0126799999998</c:v>
                </c:pt>
                <c:pt idx="189">
                  <c:v>1084.1533139999999</c:v>
                </c:pt>
                <c:pt idx="190">
                  <c:v>1084.0829969999998</c:v>
                </c:pt>
                <c:pt idx="191">
                  <c:v>1084.1533139999999</c:v>
                </c:pt>
                <c:pt idx="192">
                  <c:v>1084.0126799999998</c:v>
                </c:pt>
                <c:pt idx="193">
                  <c:v>1083.9423629999999</c:v>
                </c:pt>
              </c:numCache>
            </c:numRef>
          </c:yVal>
          <c:smooth val="0"/>
        </c:ser>
        <c:ser>
          <c:idx val="6"/>
          <c:order val="6"/>
          <c:tx>
            <c:strRef>
              <c:f>' Piezo levels (edited)'!$D$30</c:f>
              <c:strCache>
                <c:ptCount val="1"/>
                <c:pt idx="0">
                  <c:v>Piezometer #22721 @ 1087.2 m</c:v>
                </c:pt>
              </c:strCache>
            </c:strRef>
          </c:tx>
          <c:spPr>
            <a:ln w="15875">
              <a:solidFill>
                <a:srgbClr val="002060"/>
              </a:solidFill>
            </a:ln>
          </c:spPr>
          <c:marker>
            <c:symbol val="square"/>
            <c:size val="5"/>
            <c:spPr>
              <a:solidFill>
                <a:srgbClr val="002060"/>
              </a:solidFill>
              <a:ln w="9525">
                <a:noFill/>
              </a:ln>
            </c:spPr>
          </c:marker>
          <c:xVal>
            <c:numRef>
              <c:f>' Piezo levels (edited)'!$DZ$29:$HZ$29</c:f>
              <c:numCache>
                <c:formatCode>d\-mmm\-yy</c:formatCode>
                <c:ptCount val="105"/>
                <c:pt idx="0">
                  <c:v>37210</c:v>
                </c:pt>
                <c:pt idx="1">
                  <c:v>37224</c:v>
                </c:pt>
                <c:pt idx="2">
                  <c:v>37271</c:v>
                </c:pt>
                <c:pt idx="3">
                  <c:v>37463</c:v>
                </c:pt>
                <c:pt idx="4">
                  <c:v>37750</c:v>
                </c:pt>
                <c:pt idx="5">
                  <c:v>37812</c:v>
                </c:pt>
                <c:pt idx="6">
                  <c:v>37852</c:v>
                </c:pt>
                <c:pt idx="7">
                  <c:v>37971</c:v>
                </c:pt>
                <c:pt idx="8">
                  <c:v>38138</c:v>
                </c:pt>
                <c:pt idx="9">
                  <c:v>38170</c:v>
                </c:pt>
                <c:pt idx="10">
                  <c:v>38213</c:v>
                </c:pt>
                <c:pt idx="11">
                  <c:v>38238</c:v>
                </c:pt>
                <c:pt idx="12">
                  <c:v>38266</c:v>
                </c:pt>
                <c:pt idx="13">
                  <c:v>38502</c:v>
                </c:pt>
                <c:pt idx="14">
                  <c:v>38586</c:v>
                </c:pt>
                <c:pt idx="15">
                  <c:v>38674</c:v>
                </c:pt>
                <c:pt idx="16">
                  <c:v>39592</c:v>
                </c:pt>
                <c:pt idx="17">
                  <c:v>39701</c:v>
                </c:pt>
                <c:pt idx="18">
                  <c:v>40064</c:v>
                </c:pt>
                <c:pt idx="19">
                  <c:v>40470</c:v>
                </c:pt>
                <c:pt idx="20">
                  <c:v>40815</c:v>
                </c:pt>
                <c:pt idx="21">
                  <c:v>40962</c:v>
                </c:pt>
                <c:pt idx="22">
                  <c:v>40988</c:v>
                </c:pt>
                <c:pt idx="23">
                  <c:v>41016</c:v>
                </c:pt>
                <c:pt idx="24">
                  <c:v>41051</c:v>
                </c:pt>
                <c:pt idx="25">
                  <c:v>41118</c:v>
                </c:pt>
                <c:pt idx="26">
                  <c:v>41151</c:v>
                </c:pt>
                <c:pt idx="27">
                  <c:v>41182</c:v>
                </c:pt>
                <c:pt idx="28">
                  <c:v>41211</c:v>
                </c:pt>
                <c:pt idx="29">
                  <c:v>41233</c:v>
                </c:pt>
                <c:pt idx="30">
                  <c:v>41268</c:v>
                </c:pt>
                <c:pt idx="31">
                  <c:v>41304</c:v>
                </c:pt>
                <c:pt idx="32">
                  <c:v>41365</c:v>
                </c:pt>
                <c:pt idx="33">
                  <c:v>41391</c:v>
                </c:pt>
                <c:pt idx="34">
                  <c:v>41420</c:v>
                </c:pt>
                <c:pt idx="35">
                  <c:v>41446</c:v>
                </c:pt>
                <c:pt idx="36">
                  <c:v>41448</c:v>
                </c:pt>
                <c:pt idx="37">
                  <c:v>41478</c:v>
                </c:pt>
                <c:pt idx="38">
                  <c:v>41511</c:v>
                </c:pt>
                <c:pt idx="39">
                  <c:v>41546</c:v>
                </c:pt>
                <c:pt idx="40">
                  <c:v>41568</c:v>
                </c:pt>
                <c:pt idx="41">
                  <c:v>41603</c:v>
                </c:pt>
                <c:pt idx="42">
                  <c:v>41629</c:v>
                </c:pt>
                <c:pt idx="43">
                  <c:v>41660</c:v>
                </c:pt>
                <c:pt idx="44">
                  <c:v>41687</c:v>
                </c:pt>
                <c:pt idx="45">
                  <c:v>41721</c:v>
                </c:pt>
                <c:pt idx="46">
                  <c:v>41748</c:v>
                </c:pt>
                <c:pt idx="47">
                  <c:v>41778</c:v>
                </c:pt>
                <c:pt idx="48">
                  <c:v>41819</c:v>
                </c:pt>
                <c:pt idx="49">
                  <c:v>41847</c:v>
                </c:pt>
                <c:pt idx="50">
                  <c:v>41882</c:v>
                </c:pt>
                <c:pt idx="51">
                  <c:v>41910</c:v>
                </c:pt>
                <c:pt idx="52">
                  <c:v>41938</c:v>
                </c:pt>
                <c:pt idx="53">
                  <c:v>41980</c:v>
                </c:pt>
                <c:pt idx="54">
                  <c:v>42001</c:v>
                </c:pt>
                <c:pt idx="55">
                  <c:v>42029</c:v>
                </c:pt>
                <c:pt idx="56">
                  <c:v>42057</c:v>
                </c:pt>
                <c:pt idx="57">
                  <c:v>42092</c:v>
                </c:pt>
                <c:pt idx="58">
                  <c:v>42120</c:v>
                </c:pt>
                <c:pt idx="59">
                  <c:v>42148</c:v>
                </c:pt>
                <c:pt idx="60">
                  <c:v>42183</c:v>
                </c:pt>
                <c:pt idx="61">
                  <c:v>42206</c:v>
                </c:pt>
                <c:pt idx="62">
                  <c:v>42246</c:v>
                </c:pt>
                <c:pt idx="63">
                  <c:v>42274</c:v>
                </c:pt>
                <c:pt idx="64">
                  <c:v>42302</c:v>
                </c:pt>
                <c:pt idx="65">
                  <c:v>42337</c:v>
                </c:pt>
                <c:pt idx="66">
                  <c:v>42365</c:v>
                </c:pt>
                <c:pt idx="67">
                  <c:v>42400</c:v>
                </c:pt>
                <c:pt idx="68">
                  <c:v>42428</c:v>
                </c:pt>
              </c:numCache>
            </c:numRef>
          </c:xVal>
          <c:yVal>
            <c:numRef>
              <c:f>' Piezo levels (edited)'!$DZ$30:$HZ$30</c:f>
              <c:numCache>
                <c:formatCode>0.0</c:formatCode>
                <c:ptCount val="105"/>
                <c:pt idx="0">
                  <c:v>1087.5515849999997</c:v>
                </c:pt>
                <c:pt idx="1">
                  <c:v>1087.4812679999998</c:v>
                </c:pt>
                <c:pt idx="2">
                  <c:v>1087.4812679999998</c:v>
                </c:pt>
                <c:pt idx="4">
                  <c:v>1087.4109509999998</c:v>
                </c:pt>
                <c:pt idx="5">
                  <c:v>1087.4109509999998</c:v>
                </c:pt>
                <c:pt idx="6">
                  <c:v>1087.4109509999998</c:v>
                </c:pt>
                <c:pt idx="7">
                  <c:v>1087.4812679999998</c:v>
                </c:pt>
                <c:pt idx="8">
                  <c:v>1087.4109509999998</c:v>
                </c:pt>
                <c:pt idx="9">
                  <c:v>1087.4109509999998</c:v>
                </c:pt>
                <c:pt idx="10">
                  <c:v>1087.4109509999998</c:v>
                </c:pt>
                <c:pt idx="11">
                  <c:v>1087.4109509999998</c:v>
                </c:pt>
                <c:pt idx="12">
                  <c:v>1087.4109509999998</c:v>
                </c:pt>
                <c:pt idx="13">
                  <c:v>1087.4109509999998</c:v>
                </c:pt>
                <c:pt idx="14">
                  <c:v>1087.4109509999998</c:v>
                </c:pt>
                <c:pt idx="15">
                  <c:v>1087.4109509999998</c:v>
                </c:pt>
                <c:pt idx="16">
                  <c:v>#N/A</c:v>
                </c:pt>
                <c:pt idx="17">
                  <c:v>#N/A</c:v>
                </c:pt>
                <c:pt idx="18">
                  <c:v>#N/A</c:v>
                </c:pt>
                <c:pt idx="19">
                  <c:v>#N/A</c:v>
                </c:pt>
                <c:pt idx="20">
                  <c:v>1087.4812679999998</c:v>
                </c:pt>
                <c:pt idx="21">
                  <c:v>1087.6219019999999</c:v>
                </c:pt>
                <c:pt idx="22">
                  <c:v>1087.5515849999997</c:v>
                </c:pt>
                <c:pt idx="23">
                  <c:v>1087.5515849999997</c:v>
                </c:pt>
                <c:pt idx="24">
                  <c:v>1087.4812679999998</c:v>
                </c:pt>
                <c:pt idx="25">
                  <c:v>1087.5515849999997</c:v>
                </c:pt>
                <c:pt idx="26">
                  <c:v>1087.5515849999997</c:v>
                </c:pt>
                <c:pt idx="27">
                  <c:v>1087.5515849999997</c:v>
                </c:pt>
                <c:pt idx="28">
                  <c:v>1087.6219019999999</c:v>
                </c:pt>
                <c:pt idx="29">
                  <c:v>1087.6219019999999</c:v>
                </c:pt>
                <c:pt idx="30">
                  <c:v>1087.5515849999997</c:v>
                </c:pt>
                <c:pt idx="31">
                  <c:v>1087.6219019999999</c:v>
                </c:pt>
                <c:pt idx="32">
                  <c:v>1087.5515849999997</c:v>
                </c:pt>
                <c:pt idx="33">
                  <c:v>1087.4812679999998</c:v>
                </c:pt>
                <c:pt idx="34">
                  <c:v>1087.4109509999998</c:v>
                </c:pt>
                <c:pt idx="35">
                  <c:v>1087.4812679999998</c:v>
                </c:pt>
                <c:pt idx="36">
                  <c:v>1087.4812679999998</c:v>
                </c:pt>
                <c:pt idx="37">
                  <c:v>1087.4812679999998</c:v>
                </c:pt>
                <c:pt idx="38">
                  <c:v>1087.4812679999998</c:v>
                </c:pt>
                <c:pt idx="39">
                  <c:v>1087.5515849999997</c:v>
                </c:pt>
                <c:pt idx="40">
                  <c:v>1087.4109509999998</c:v>
                </c:pt>
                <c:pt idx="41">
                  <c:v>1087.4812679999998</c:v>
                </c:pt>
                <c:pt idx="42">
                  <c:v>1087.4812679999998</c:v>
                </c:pt>
                <c:pt idx="43">
                  <c:v>1087.4812679999998</c:v>
                </c:pt>
                <c:pt idx="44">
                  <c:v>1087.4812679999998</c:v>
                </c:pt>
                <c:pt idx="45">
                  <c:v>1087.5515849999997</c:v>
                </c:pt>
                <c:pt idx="46">
                  <c:v>1087.5515849999997</c:v>
                </c:pt>
                <c:pt idx="47">
                  <c:v>1087.4812679999998</c:v>
                </c:pt>
                <c:pt idx="48">
                  <c:v>1087.4812679999998</c:v>
                </c:pt>
                <c:pt idx="49">
                  <c:v>1087.5515849999997</c:v>
                </c:pt>
                <c:pt idx="50">
                  <c:v>1087.4812679999998</c:v>
                </c:pt>
                <c:pt idx="51">
                  <c:v>1087.4812679999998</c:v>
                </c:pt>
                <c:pt idx="52">
                  <c:v>1087.4812679999998</c:v>
                </c:pt>
                <c:pt idx="53">
                  <c:v>1087.4109509999998</c:v>
                </c:pt>
                <c:pt idx="54">
                  <c:v>1087.4812679999998</c:v>
                </c:pt>
                <c:pt idx="55">
                  <c:v>1087.4812679999998</c:v>
                </c:pt>
                <c:pt idx="56">
                  <c:v>1087.4812679999998</c:v>
                </c:pt>
                <c:pt idx="57">
                  <c:v>1087.4812679999998</c:v>
                </c:pt>
                <c:pt idx="58">
                  <c:v>1087.4812679999998</c:v>
                </c:pt>
                <c:pt idx="59">
                  <c:v>1087.4812679999998</c:v>
                </c:pt>
                <c:pt idx="60">
                  <c:v>1087.4812679999998</c:v>
                </c:pt>
                <c:pt idx="61">
                  <c:v>1087.4812679999998</c:v>
                </c:pt>
                <c:pt idx="62">
                  <c:v>1087.4812679999998</c:v>
                </c:pt>
                <c:pt idx="63">
                  <c:v>1087.4812679999998</c:v>
                </c:pt>
                <c:pt idx="64">
                  <c:v>1087.4812679999998</c:v>
                </c:pt>
                <c:pt idx="65">
                  <c:v>1087.4109509999998</c:v>
                </c:pt>
                <c:pt idx="66">
                  <c:v>1087.4812679999998</c:v>
                </c:pt>
                <c:pt idx="67">
                  <c:v>1087.4812679999998</c:v>
                </c:pt>
                <c:pt idx="68">
                  <c:v>1087.4812679999998</c:v>
                </c:pt>
              </c:numCache>
            </c:numRef>
          </c:yVal>
          <c:smooth val="0"/>
        </c:ser>
        <c:ser>
          <c:idx val="7"/>
          <c:order val="7"/>
          <c:tx>
            <c:strRef>
              <c:f>' Piezo levels (edited)'!$D$31</c:f>
              <c:strCache>
                <c:ptCount val="1"/>
                <c:pt idx="0">
                  <c:v>Piezometer #22719 @ 1085.2 m</c:v>
                </c:pt>
              </c:strCache>
            </c:strRef>
          </c:tx>
          <c:spPr>
            <a:ln w="12700">
              <a:solidFill>
                <a:srgbClr val="008000"/>
              </a:solidFill>
              <a:prstDash val="solid"/>
            </a:ln>
          </c:spPr>
          <c:marker>
            <c:symbol val="square"/>
            <c:size val="5"/>
            <c:spPr>
              <a:solidFill>
                <a:srgbClr val="008000"/>
              </a:solidFill>
              <a:ln w="9525">
                <a:noFill/>
              </a:ln>
            </c:spPr>
          </c:marker>
          <c:xVal>
            <c:numRef>
              <c:f>' Piezo levels (edited)'!$DZ$29:$HZ$29</c:f>
              <c:numCache>
                <c:formatCode>d\-mmm\-yy</c:formatCode>
                <c:ptCount val="105"/>
                <c:pt idx="0">
                  <c:v>37210</c:v>
                </c:pt>
                <c:pt idx="1">
                  <c:v>37224</c:v>
                </c:pt>
                <c:pt idx="2">
                  <c:v>37271</c:v>
                </c:pt>
                <c:pt idx="3">
                  <c:v>37463</c:v>
                </c:pt>
                <c:pt idx="4">
                  <c:v>37750</c:v>
                </c:pt>
                <c:pt idx="5">
                  <c:v>37812</c:v>
                </c:pt>
                <c:pt idx="6">
                  <c:v>37852</c:v>
                </c:pt>
                <c:pt idx="7">
                  <c:v>37971</c:v>
                </c:pt>
                <c:pt idx="8">
                  <c:v>38138</c:v>
                </c:pt>
                <c:pt idx="9">
                  <c:v>38170</c:v>
                </c:pt>
                <c:pt idx="10">
                  <c:v>38213</c:v>
                </c:pt>
                <c:pt idx="11">
                  <c:v>38238</c:v>
                </c:pt>
                <c:pt idx="12">
                  <c:v>38266</c:v>
                </c:pt>
                <c:pt idx="13">
                  <c:v>38502</c:v>
                </c:pt>
                <c:pt idx="14">
                  <c:v>38586</c:v>
                </c:pt>
                <c:pt idx="15">
                  <c:v>38674</c:v>
                </c:pt>
                <c:pt idx="16">
                  <c:v>39592</c:v>
                </c:pt>
                <c:pt idx="17">
                  <c:v>39701</c:v>
                </c:pt>
                <c:pt idx="18">
                  <c:v>40064</c:v>
                </c:pt>
                <c:pt idx="19">
                  <c:v>40470</c:v>
                </c:pt>
                <c:pt idx="20">
                  <c:v>40815</c:v>
                </c:pt>
                <c:pt idx="21">
                  <c:v>40962</c:v>
                </c:pt>
                <c:pt idx="22">
                  <c:v>40988</c:v>
                </c:pt>
                <c:pt idx="23">
                  <c:v>41016</c:v>
                </c:pt>
                <c:pt idx="24">
                  <c:v>41051</c:v>
                </c:pt>
                <c:pt idx="25">
                  <c:v>41118</c:v>
                </c:pt>
                <c:pt idx="26">
                  <c:v>41151</c:v>
                </c:pt>
                <c:pt idx="27">
                  <c:v>41182</c:v>
                </c:pt>
                <c:pt idx="28">
                  <c:v>41211</c:v>
                </c:pt>
                <c:pt idx="29">
                  <c:v>41233</c:v>
                </c:pt>
                <c:pt idx="30">
                  <c:v>41268</c:v>
                </c:pt>
                <c:pt idx="31">
                  <c:v>41304</c:v>
                </c:pt>
                <c:pt idx="32">
                  <c:v>41365</c:v>
                </c:pt>
                <c:pt idx="33">
                  <c:v>41391</c:v>
                </c:pt>
                <c:pt idx="34">
                  <c:v>41420</c:v>
                </c:pt>
                <c:pt idx="35">
                  <c:v>41446</c:v>
                </c:pt>
                <c:pt idx="36">
                  <c:v>41448</c:v>
                </c:pt>
                <c:pt idx="37">
                  <c:v>41478</c:v>
                </c:pt>
                <c:pt idx="38">
                  <c:v>41511</c:v>
                </c:pt>
                <c:pt idx="39">
                  <c:v>41546</c:v>
                </c:pt>
                <c:pt idx="40">
                  <c:v>41568</c:v>
                </c:pt>
                <c:pt idx="41">
                  <c:v>41603</c:v>
                </c:pt>
                <c:pt idx="42">
                  <c:v>41629</c:v>
                </c:pt>
                <c:pt idx="43">
                  <c:v>41660</c:v>
                </c:pt>
                <c:pt idx="44">
                  <c:v>41687</c:v>
                </c:pt>
                <c:pt idx="45">
                  <c:v>41721</c:v>
                </c:pt>
                <c:pt idx="46">
                  <c:v>41748</c:v>
                </c:pt>
                <c:pt idx="47">
                  <c:v>41778</c:v>
                </c:pt>
                <c:pt idx="48">
                  <c:v>41819</c:v>
                </c:pt>
                <c:pt idx="49">
                  <c:v>41847</c:v>
                </c:pt>
                <c:pt idx="50">
                  <c:v>41882</c:v>
                </c:pt>
                <c:pt idx="51">
                  <c:v>41910</c:v>
                </c:pt>
                <c:pt idx="52">
                  <c:v>41938</c:v>
                </c:pt>
                <c:pt idx="53">
                  <c:v>41980</c:v>
                </c:pt>
                <c:pt idx="54">
                  <c:v>42001</c:v>
                </c:pt>
                <c:pt idx="55">
                  <c:v>42029</c:v>
                </c:pt>
                <c:pt idx="56">
                  <c:v>42057</c:v>
                </c:pt>
                <c:pt idx="57">
                  <c:v>42092</c:v>
                </c:pt>
                <c:pt idx="58">
                  <c:v>42120</c:v>
                </c:pt>
                <c:pt idx="59">
                  <c:v>42148</c:v>
                </c:pt>
                <c:pt idx="60">
                  <c:v>42183</c:v>
                </c:pt>
                <c:pt idx="61">
                  <c:v>42206</c:v>
                </c:pt>
                <c:pt idx="62">
                  <c:v>42246</c:v>
                </c:pt>
                <c:pt idx="63">
                  <c:v>42274</c:v>
                </c:pt>
                <c:pt idx="64">
                  <c:v>42302</c:v>
                </c:pt>
                <c:pt idx="65">
                  <c:v>42337</c:v>
                </c:pt>
                <c:pt idx="66">
                  <c:v>42365</c:v>
                </c:pt>
                <c:pt idx="67">
                  <c:v>42400</c:v>
                </c:pt>
                <c:pt idx="68">
                  <c:v>42428</c:v>
                </c:pt>
              </c:numCache>
            </c:numRef>
          </c:xVal>
          <c:yVal>
            <c:numRef>
              <c:f>' Piezo levels (edited)'!$DZ$31:$HZ$31</c:f>
              <c:numCache>
                <c:formatCode>0.0</c:formatCode>
                <c:ptCount val="105"/>
                <c:pt idx="0">
                  <c:v>1085.5515849999997</c:v>
                </c:pt>
                <c:pt idx="1">
                  <c:v>1085.4812679999998</c:v>
                </c:pt>
                <c:pt idx="2">
                  <c:v>1085.4812679999998</c:v>
                </c:pt>
                <c:pt idx="3">
                  <c:v>1085.4812679999998</c:v>
                </c:pt>
                <c:pt idx="4">
                  <c:v>1085.4109509999998</c:v>
                </c:pt>
                <c:pt idx="5">
                  <c:v>1085.4109509999998</c:v>
                </c:pt>
                <c:pt idx="6">
                  <c:v>1085.4109509999998</c:v>
                </c:pt>
                <c:pt idx="7">
                  <c:v>1085.4812679999998</c:v>
                </c:pt>
                <c:pt idx="8">
                  <c:v>1085.4109509999998</c:v>
                </c:pt>
                <c:pt idx="9">
                  <c:v>1085.4109509999998</c:v>
                </c:pt>
                <c:pt idx="10">
                  <c:v>1085.4109509999998</c:v>
                </c:pt>
                <c:pt idx="11">
                  <c:v>1085.4109509999998</c:v>
                </c:pt>
                <c:pt idx="12">
                  <c:v>1085.4109509999998</c:v>
                </c:pt>
                <c:pt idx="13">
                  <c:v>1085.4109509999998</c:v>
                </c:pt>
                <c:pt idx="14">
                  <c:v>1085.5515849999997</c:v>
                </c:pt>
                <c:pt idx="15">
                  <c:v>1085.4812679999998</c:v>
                </c:pt>
                <c:pt idx="16">
                  <c:v>#N/A</c:v>
                </c:pt>
                <c:pt idx="17">
                  <c:v>#N/A</c:v>
                </c:pt>
                <c:pt idx="18">
                  <c:v>#N/A</c:v>
                </c:pt>
                <c:pt idx="19">
                  <c:v>#N/A</c:v>
                </c:pt>
                <c:pt idx="20">
                  <c:v>1085.4812679999998</c:v>
                </c:pt>
                <c:pt idx="21">
                  <c:v>1085.5515849999997</c:v>
                </c:pt>
                <c:pt idx="22">
                  <c:v>1085.4812679999998</c:v>
                </c:pt>
                <c:pt idx="23">
                  <c:v>1085.4812679999998</c:v>
                </c:pt>
                <c:pt idx="24">
                  <c:v>1085.4812679999998</c:v>
                </c:pt>
                <c:pt idx="25">
                  <c:v>1085.4812679999998</c:v>
                </c:pt>
                <c:pt idx="26">
                  <c:v>1085.4812679999998</c:v>
                </c:pt>
                <c:pt idx="27">
                  <c:v>1085.4812679999998</c:v>
                </c:pt>
                <c:pt idx="28">
                  <c:v>1085.5515849999997</c:v>
                </c:pt>
                <c:pt idx="29">
                  <c:v>1085.5515849999997</c:v>
                </c:pt>
                <c:pt idx="30">
                  <c:v>1085.5515849999997</c:v>
                </c:pt>
                <c:pt idx="31">
                  <c:v>1085.5515849999997</c:v>
                </c:pt>
                <c:pt idx="32">
                  <c:v>1085.4812679999998</c:v>
                </c:pt>
                <c:pt idx="33">
                  <c:v>1085.4109509999998</c:v>
                </c:pt>
                <c:pt idx="34">
                  <c:v>1085.4812679999998</c:v>
                </c:pt>
                <c:pt idx="35">
                  <c:v>1085.4109509999998</c:v>
                </c:pt>
                <c:pt idx="36">
                  <c:v>1085.4109509999998</c:v>
                </c:pt>
                <c:pt idx="37">
                  <c:v>1085.4812679999998</c:v>
                </c:pt>
                <c:pt idx="38">
                  <c:v>1085.4812679999998</c:v>
                </c:pt>
                <c:pt idx="39">
                  <c:v>1085.4812679999998</c:v>
                </c:pt>
                <c:pt idx="40">
                  <c:v>1085.4109509999998</c:v>
                </c:pt>
                <c:pt idx="41">
                  <c:v>1085.4812679999998</c:v>
                </c:pt>
                <c:pt idx="42">
                  <c:v>1085.4109509999998</c:v>
                </c:pt>
                <c:pt idx="43">
                  <c:v>1085.4109509999998</c:v>
                </c:pt>
                <c:pt idx="44">
                  <c:v>1085.4812679999998</c:v>
                </c:pt>
                <c:pt idx="45">
                  <c:v>1085.4812679999998</c:v>
                </c:pt>
                <c:pt idx="46">
                  <c:v>1085.4812679999998</c:v>
                </c:pt>
                <c:pt idx="47">
                  <c:v>1085.5515849999997</c:v>
                </c:pt>
                <c:pt idx="48">
                  <c:v>1085.4109509999998</c:v>
                </c:pt>
                <c:pt idx="49">
                  <c:v>1085.4812679999998</c:v>
                </c:pt>
                <c:pt idx="50">
                  <c:v>1085.4812679999998</c:v>
                </c:pt>
                <c:pt idx="51">
                  <c:v>1085.4109509999998</c:v>
                </c:pt>
                <c:pt idx="52">
                  <c:v>1085.4109509999998</c:v>
                </c:pt>
                <c:pt idx="53">
                  <c:v>1085.4109509999998</c:v>
                </c:pt>
                <c:pt idx="54">
                  <c:v>1085.3406339999999</c:v>
                </c:pt>
                <c:pt idx="55">
                  <c:v>1085.4812679999998</c:v>
                </c:pt>
                <c:pt idx="56">
                  <c:v>1085.4109509999998</c:v>
                </c:pt>
                <c:pt idx="57">
                  <c:v>1085.4812679999998</c:v>
                </c:pt>
                <c:pt idx="58">
                  <c:v>1085.4812679999998</c:v>
                </c:pt>
                <c:pt idx="59">
                  <c:v>1085.4812679999998</c:v>
                </c:pt>
                <c:pt idx="60">
                  <c:v>1085.4812679999998</c:v>
                </c:pt>
                <c:pt idx="61">
                  <c:v>1085.4812679999998</c:v>
                </c:pt>
                <c:pt idx="62">
                  <c:v>1085.4812679999998</c:v>
                </c:pt>
                <c:pt idx="63">
                  <c:v>1085.3406339999999</c:v>
                </c:pt>
                <c:pt idx="64">
                  <c:v>1085.3406339999999</c:v>
                </c:pt>
                <c:pt idx="65">
                  <c:v>1085.3406339999999</c:v>
                </c:pt>
                <c:pt idx="66">
                  <c:v>1085.4812679999998</c:v>
                </c:pt>
                <c:pt idx="67">
                  <c:v>1085.4109509999998</c:v>
                </c:pt>
                <c:pt idx="68">
                  <c:v>1085.4812679999998</c:v>
                </c:pt>
              </c:numCache>
            </c:numRef>
          </c:yVal>
          <c:smooth val="0"/>
        </c:ser>
        <c:ser>
          <c:idx val="8"/>
          <c:order val="8"/>
          <c:tx>
            <c:strRef>
              <c:f>' Piezo levels (edited)'!$D$32</c:f>
              <c:strCache>
                <c:ptCount val="1"/>
                <c:pt idx="0">
                  <c:v>Piezometer #22718 @ 1081.2 m</c:v>
                </c:pt>
              </c:strCache>
            </c:strRef>
          </c:tx>
          <c:spPr>
            <a:ln w="12700">
              <a:solidFill>
                <a:srgbClr val="FF0000"/>
              </a:solidFill>
              <a:prstDash val="solid"/>
            </a:ln>
          </c:spPr>
          <c:marker>
            <c:symbol val="square"/>
            <c:size val="5"/>
            <c:spPr>
              <a:solidFill>
                <a:srgbClr val="FF0000"/>
              </a:solidFill>
              <a:ln w="9525">
                <a:noFill/>
              </a:ln>
            </c:spPr>
          </c:marker>
          <c:xVal>
            <c:numRef>
              <c:f>' Piezo levels (edited)'!$DZ$29:$HZ$29</c:f>
              <c:numCache>
                <c:formatCode>d\-mmm\-yy</c:formatCode>
                <c:ptCount val="105"/>
                <c:pt idx="0">
                  <c:v>37210</c:v>
                </c:pt>
                <c:pt idx="1">
                  <c:v>37224</c:v>
                </c:pt>
                <c:pt idx="2">
                  <c:v>37271</c:v>
                </c:pt>
                <c:pt idx="3">
                  <c:v>37463</c:v>
                </c:pt>
                <c:pt idx="4">
                  <c:v>37750</c:v>
                </c:pt>
                <c:pt idx="5">
                  <c:v>37812</c:v>
                </c:pt>
                <c:pt idx="6">
                  <c:v>37852</c:v>
                </c:pt>
                <c:pt idx="7">
                  <c:v>37971</c:v>
                </c:pt>
                <c:pt idx="8">
                  <c:v>38138</c:v>
                </c:pt>
                <c:pt idx="9">
                  <c:v>38170</c:v>
                </c:pt>
                <c:pt idx="10">
                  <c:v>38213</c:v>
                </c:pt>
                <c:pt idx="11">
                  <c:v>38238</c:v>
                </c:pt>
                <c:pt idx="12">
                  <c:v>38266</c:v>
                </c:pt>
                <c:pt idx="13">
                  <c:v>38502</c:v>
                </c:pt>
                <c:pt idx="14">
                  <c:v>38586</c:v>
                </c:pt>
                <c:pt idx="15">
                  <c:v>38674</c:v>
                </c:pt>
                <c:pt idx="16">
                  <c:v>39592</c:v>
                </c:pt>
                <c:pt idx="17">
                  <c:v>39701</c:v>
                </c:pt>
                <c:pt idx="18">
                  <c:v>40064</c:v>
                </c:pt>
                <c:pt idx="19">
                  <c:v>40470</c:v>
                </c:pt>
                <c:pt idx="20">
                  <c:v>40815</c:v>
                </c:pt>
                <c:pt idx="21">
                  <c:v>40962</c:v>
                </c:pt>
                <c:pt idx="22">
                  <c:v>40988</c:v>
                </c:pt>
                <c:pt idx="23">
                  <c:v>41016</c:v>
                </c:pt>
                <c:pt idx="24">
                  <c:v>41051</c:v>
                </c:pt>
                <c:pt idx="25">
                  <c:v>41118</c:v>
                </c:pt>
                <c:pt idx="26">
                  <c:v>41151</c:v>
                </c:pt>
                <c:pt idx="27">
                  <c:v>41182</c:v>
                </c:pt>
                <c:pt idx="28">
                  <c:v>41211</c:v>
                </c:pt>
                <c:pt idx="29">
                  <c:v>41233</c:v>
                </c:pt>
                <c:pt idx="30">
                  <c:v>41268</c:v>
                </c:pt>
                <c:pt idx="31">
                  <c:v>41304</c:v>
                </c:pt>
                <c:pt idx="32">
                  <c:v>41365</c:v>
                </c:pt>
                <c:pt idx="33">
                  <c:v>41391</c:v>
                </c:pt>
                <c:pt idx="34">
                  <c:v>41420</c:v>
                </c:pt>
                <c:pt idx="35">
                  <c:v>41446</c:v>
                </c:pt>
                <c:pt idx="36">
                  <c:v>41448</c:v>
                </c:pt>
                <c:pt idx="37">
                  <c:v>41478</c:v>
                </c:pt>
                <c:pt idx="38">
                  <c:v>41511</c:v>
                </c:pt>
                <c:pt idx="39">
                  <c:v>41546</c:v>
                </c:pt>
                <c:pt idx="40">
                  <c:v>41568</c:v>
                </c:pt>
                <c:pt idx="41">
                  <c:v>41603</c:v>
                </c:pt>
                <c:pt idx="42">
                  <c:v>41629</c:v>
                </c:pt>
                <c:pt idx="43">
                  <c:v>41660</c:v>
                </c:pt>
                <c:pt idx="44">
                  <c:v>41687</c:v>
                </c:pt>
                <c:pt idx="45">
                  <c:v>41721</c:v>
                </c:pt>
                <c:pt idx="46">
                  <c:v>41748</c:v>
                </c:pt>
                <c:pt idx="47">
                  <c:v>41778</c:v>
                </c:pt>
                <c:pt idx="48">
                  <c:v>41819</c:v>
                </c:pt>
                <c:pt idx="49">
                  <c:v>41847</c:v>
                </c:pt>
                <c:pt idx="50">
                  <c:v>41882</c:v>
                </c:pt>
                <c:pt idx="51">
                  <c:v>41910</c:v>
                </c:pt>
                <c:pt idx="52">
                  <c:v>41938</c:v>
                </c:pt>
                <c:pt idx="53">
                  <c:v>41980</c:v>
                </c:pt>
                <c:pt idx="54">
                  <c:v>42001</c:v>
                </c:pt>
                <c:pt idx="55">
                  <c:v>42029</c:v>
                </c:pt>
                <c:pt idx="56">
                  <c:v>42057</c:v>
                </c:pt>
                <c:pt idx="57">
                  <c:v>42092</c:v>
                </c:pt>
                <c:pt idx="58">
                  <c:v>42120</c:v>
                </c:pt>
                <c:pt idx="59">
                  <c:v>42148</c:v>
                </c:pt>
                <c:pt idx="60">
                  <c:v>42183</c:v>
                </c:pt>
                <c:pt idx="61">
                  <c:v>42206</c:v>
                </c:pt>
                <c:pt idx="62">
                  <c:v>42246</c:v>
                </c:pt>
                <c:pt idx="63">
                  <c:v>42274</c:v>
                </c:pt>
                <c:pt idx="64">
                  <c:v>42302</c:v>
                </c:pt>
                <c:pt idx="65">
                  <c:v>42337</c:v>
                </c:pt>
                <c:pt idx="66">
                  <c:v>42365</c:v>
                </c:pt>
                <c:pt idx="67">
                  <c:v>42400</c:v>
                </c:pt>
                <c:pt idx="68">
                  <c:v>42428</c:v>
                </c:pt>
              </c:numCache>
            </c:numRef>
          </c:xVal>
          <c:yVal>
            <c:numRef>
              <c:f>' Piezo levels (edited)'!$DZ$32:$HZ$32</c:f>
              <c:numCache>
                <c:formatCode>0.0</c:formatCode>
                <c:ptCount val="105"/>
                <c:pt idx="0">
                  <c:v>1085.2783859999997</c:v>
                </c:pt>
                <c:pt idx="1">
                  <c:v>1085.3487029999999</c:v>
                </c:pt>
                <c:pt idx="2">
                  <c:v>1085.1377519999999</c:v>
                </c:pt>
                <c:pt idx="4">
                  <c:v>1084.6455329999999</c:v>
                </c:pt>
                <c:pt idx="5">
                  <c:v>1084.7861669999998</c:v>
                </c:pt>
                <c:pt idx="6">
                  <c:v>1084.8564839999999</c:v>
                </c:pt>
                <c:pt idx="7">
                  <c:v>1085.2783859999997</c:v>
                </c:pt>
                <c:pt idx="8">
                  <c:v>1084.6455329999999</c:v>
                </c:pt>
                <c:pt idx="10">
                  <c:v>1085.0674349999997</c:v>
                </c:pt>
                <c:pt idx="11">
                  <c:v>1084.9971179999998</c:v>
                </c:pt>
                <c:pt idx="12">
                  <c:v>1085.0674349999997</c:v>
                </c:pt>
                <c:pt idx="14">
                  <c:v>1085.5596539999999</c:v>
                </c:pt>
                <c:pt idx="15">
                  <c:v>1085.3487029999999</c:v>
                </c:pt>
                <c:pt idx="17">
                  <c:v>#N/A</c:v>
                </c:pt>
                <c:pt idx="18">
                  <c:v>#N/A</c:v>
                </c:pt>
                <c:pt idx="19">
                  <c:v>#N/A</c:v>
                </c:pt>
                <c:pt idx="20">
                  <c:v>1085.1377519999999</c:v>
                </c:pt>
                <c:pt idx="21">
                  <c:v>1085.2080689999998</c:v>
                </c:pt>
                <c:pt idx="22">
                  <c:v>1084.9971179999998</c:v>
                </c:pt>
                <c:pt idx="23">
                  <c:v>1084.7158499999998</c:v>
                </c:pt>
                <c:pt idx="24">
                  <c:v>1084.5048989999998</c:v>
                </c:pt>
                <c:pt idx="25">
                  <c:v>1085.0674349999997</c:v>
                </c:pt>
                <c:pt idx="26">
                  <c:v>1085.2783859999997</c:v>
                </c:pt>
                <c:pt idx="27">
                  <c:v>1085.4893369999998</c:v>
                </c:pt>
                <c:pt idx="28">
                  <c:v>1085.6299709999998</c:v>
                </c:pt>
                <c:pt idx="29">
                  <c:v>1085.5596539999999</c:v>
                </c:pt>
                <c:pt idx="30">
                  <c:v>1085.9112389999998</c:v>
                </c:pt>
                <c:pt idx="31">
                  <c:v>1085.8409219999999</c:v>
                </c:pt>
                <c:pt idx="32">
                  <c:v>1085.0674349999997</c:v>
                </c:pt>
                <c:pt idx="33">
                  <c:v>1084.9268009999998</c:v>
                </c:pt>
                <c:pt idx="34">
                  <c:v>1084.7158499999998</c:v>
                </c:pt>
                <c:pt idx="35">
                  <c:v>1084.9268009999998</c:v>
                </c:pt>
                <c:pt idx="36">
                  <c:v>1084.9268009999998</c:v>
                </c:pt>
                <c:pt idx="37">
                  <c:v>1085.0674349999997</c:v>
                </c:pt>
                <c:pt idx="38">
                  <c:v>1085.2080689999998</c:v>
                </c:pt>
                <c:pt idx="39">
                  <c:v>1085.3487029999999</c:v>
                </c:pt>
                <c:pt idx="40">
                  <c:v>1085.3487029999999</c:v>
                </c:pt>
                <c:pt idx="41">
                  <c:v>1085.4190199999998</c:v>
                </c:pt>
                <c:pt idx="42">
                  <c:v>1085.4893369999998</c:v>
                </c:pt>
                <c:pt idx="43">
                  <c:v>1085.3487029999999</c:v>
                </c:pt>
                <c:pt idx="44">
                  <c:v>1085.2080689999998</c:v>
                </c:pt>
                <c:pt idx="45">
                  <c:v>1084.8564839999999</c:v>
                </c:pt>
                <c:pt idx="46">
                  <c:v>1084.7158499999998</c:v>
                </c:pt>
                <c:pt idx="47">
                  <c:v>1084.5048989999998</c:v>
                </c:pt>
                <c:pt idx="48">
                  <c:v>1084.5048989999998</c:v>
                </c:pt>
                <c:pt idx="49">
                  <c:v>1084.7861669999998</c:v>
                </c:pt>
                <c:pt idx="50">
                  <c:v>1084.7861669999998</c:v>
                </c:pt>
                <c:pt idx="51">
                  <c:v>1084.8564839999999</c:v>
                </c:pt>
                <c:pt idx="52">
                  <c:v>1084.9971179999998</c:v>
                </c:pt>
                <c:pt idx="53">
                  <c:v>1084.9268009999998</c:v>
                </c:pt>
                <c:pt idx="54">
                  <c:v>1084.8564839999999</c:v>
                </c:pt>
                <c:pt idx="55">
                  <c:v>1084.7158499999998</c:v>
                </c:pt>
                <c:pt idx="56">
                  <c:v>1084.5752159999997</c:v>
                </c:pt>
                <c:pt idx="57">
                  <c:v>1084.2939479999998</c:v>
                </c:pt>
                <c:pt idx="58">
                  <c:v>1084.0126799999998</c:v>
                </c:pt>
                <c:pt idx="59">
                  <c:v>1083.8017289999998</c:v>
                </c:pt>
                <c:pt idx="60">
                  <c:v>1083.8017289999998</c:v>
                </c:pt>
                <c:pt idx="61">
                  <c:v>1083.7314119999999</c:v>
                </c:pt>
                <c:pt idx="62">
                  <c:v>1083.8720459999997</c:v>
                </c:pt>
                <c:pt idx="63">
                  <c:v>1084.0126799999998</c:v>
                </c:pt>
                <c:pt idx="64">
                  <c:v>1084.1533139999999</c:v>
                </c:pt>
                <c:pt idx="65">
                  <c:v>1084.0829969999998</c:v>
                </c:pt>
                <c:pt idx="66">
                  <c:v>1084.1533139999999</c:v>
                </c:pt>
                <c:pt idx="67">
                  <c:v>1084.0126799999998</c:v>
                </c:pt>
                <c:pt idx="68">
                  <c:v>1083.9423629999999</c:v>
                </c:pt>
              </c:numCache>
            </c:numRef>
          </c:yVal>
          <c:smooth val="0"/>
        </c:ser>
        <c:ser>
          <c:idx val="9"/>
          <c:order val="9"/>
          <c:tx>
            <c:strRef>
              <c:f>' Piezo levels (edited)'!$D$30</c:f>
              <c:strCache>
                <c:ptCount val="1"/>
                <c:pt idx="0">
                  <c:v>Piezometer #22721 @ 1087.2 m</c:v>
                </c:pt>
              </c:strCache>
            </c:strRef>
          </c:tx>
          <c:spPr>
            <a:ln w="15875">
              <a:solidFill>
                <a:srgbClr val="002060"/>
              </a:solidFill>
            </a:ln>
          </c:spPr>
          <c:marker>
            <c:symbol val="square"/>
            <c:size val="5"/>
            <c:spPr>
              <a:solidFill>
                <a:srgbClr val="00009A"/>
              </a:solidFill>
              <a:ln>
                <a:solidFill>
                  <a:srgbClr val="00009A"/>
                </a:solidFill>
              </a:ln>
            </c:spPr>
          </c:marker>
          <c:xVal>
            <c:numRef>
              <c:f>' Piezo levels (edited)'!$EP$29:$HZ$29</c:f>
              <c:numCache>
                <c:formatCode>d\-mmm\-yy</c:formatCode>
                <c:ptCount val="89"/>
                <c:pt idx="0">
                  <c:v>39592</c:v>
                </c:pt>
                <c:pt idx="1">
                  <c:v>39701</c:v>
                </c:pt>
                <c:pt idx="2">
                  <c:v>40064</c:v>
                </c:pt>
                <c:pt idx="3">
                  <c:v>40470</c:v>
                </c:pt>
                <c:pt idx="4">
                  <c:v>40815</c:v>
                </c:pt>
                <c:pt idx="5">
                  <c:v>40962</c:v>
                </c:pt>
                <c:pt idx="6">
                  <c:v>40988</c:v>
                </c:pt>
                <c:pt idx="7">
                  <c:v>41016</c:v>
                </c:pt>
                <c:pt idx="8">
                  <c:v>41051</c:v>
                </c:pt>
                <c:pt idx="9">
                  <c:v>41118</c:v>
                </c:pt>
                <c:pt idx="10">
                  <c:v>41151</c:v>
                </c:pt>
                <c:pt idx="11">
                  <c:v>41182</c:v>
                </c:pt>
                <c:pt idx="12">
                  <c:v>41211</c:v>
                </c:pt>
                <c:pt idx="13">
                  <c:v>41233</c:v>
                </c:pt>
                <c:pt idx="14">
                  <c:v>41268</c:v>
                </c:pt>
                <c:pt idx="15">
                  <c:v>41304</c:v>
                </c:pt>
                <c:pt idx="16">
                  <c:v>41365</c:v>
                </c:pt>
                <c:pt idx="17">
                  <c:v>41391</c:v>
                </c:pt>
                <c:pt idx="18">
                  <c:v>41420</c:v>
                </c:pt>
                <c:pt idx="19">
                  <c:v>41446</c:v>
                </c:pt>
                <c:pt idx="20">
                  <c:v>41448</c:v>
                </c:pt>
                <c:pt idx="21">
                  <c:v>41478</c:v>
                </c:pt>
                <c:pt idx="22">
                  <c:v>41511</c:v>
                </c:pt>
                <c:pt idx="23">
                  <c:v>41546</c:v>
                </c:pt>
                <c:pt idx="24">
                  <c:v>41568</c:v>
                </c:pt>
                <c:pt idx="25">
                  <c:v>41603</c:v>
                </c:pt>
                <c:pt idx="26">
                  <c:v>41629</c:v>
                </c:pt>
                <c:pt idx="27">
                  <c:v>41660</c:v>
                </c:pt>
                <c:pt idx="28">
                  <c:v>41687</c:v>
                </c:pt>
                <c:pt idx="29">
                  <c:v>41721</c:v>
                </c:pt>
                <c:pt idx="30">
                  <c:v>41748</c:v>
                </c:pt>
                <c:pt idx="31">
                  <c:v>41778</c:v>
                </c:pt>
                <c:pt idx="32">
                  <c:v>41819</c:v>
                </c:pt>
                <c:pt idx="33">
                  <c:v>41847</c:v>
                </c:pt>
                <c:pt idx="34">
                  <c:v>41882</c:v>
                </c:pt>
                <c:pt idx="35">
                  <c:v>41910</c:v>
                </c:pt>
                <c:pt idx="36">
                  <c:v>41938</c:v>
                </c:pt>
                <c:pt idx="37">
                  <c:v>41980</c:v>
                </c:pt>
                <c:pt idx="38">
                  <c:v>42001</c:v>
                </c:pt>
                <c:pt idx="39">
                  <c:v>42029</c:v>
                </c:pt>
                <c:pt idx="40">
                  <c:v>42057</c:v>
                </c:pt>
                <c:pt idx="41">
                  <c:v>42092</c:v>
                </c:pt>
                <c:pt idx="42">
                  <c:v>42120</c:v>
                </c:pt>
                <c:pt idx="43">
                  <c:v>42148</c:v>
                </c:pt>
                <c:pt idx="44">
                  <c:v>42183</c:v>
                </c:pt>
                <c:pt idx="45">
                  <c:v>42206</c:v>
                </c:pt>
                <c:pt idx="46">
                  <c:v>42246</c:v>
                </c:pt>
                <c:pt idx="47">
                  <c:v>42274</c:v>
                </c:pt>
                <c:pt idx="48">
                  <c:v>42302</c:v>
                </c:pt>
                <c:pt idx="49">
                  <c:v>42337</c:v>
                </c:pt>
                <c:pt idx="50">
                  <c:v>42365</c:v>
                </c:pt>
                <c:pt idx="51">
                  <c:v>42400</c:v>
                </c:pt>
                <c:pt idx="52">
                  <c:v>42428</c:v>
                </c:pt>
              </c:numCache>
            </c:numRef>
          </c:xVal>
          <c:yVal>
            <c:numRef>
              <c:f>' Piezo levels (edited)'!$EP$30:$HZ$30</c:f>
              <c:numCache>
                <c:formatCode>0.0</c:formatCode>
                <c:ptCount val="89"/>
                <c:pt idx="0">
                  <c:v>#N/A</c:v>
                </c:pt>
                <c:pt idx="1">
                  <c:v>#N/A</c:v>
                </c:pt>
                <c:pt idx="2">
                  <c:v>#N/A</c:v>
                </c:pt>
                <c:pt idx="3">
                  <c:v>#N/A</c:v>
                </c:pt>
                <c:pt idx="4">
                  <c:v>1087.4812679999998</c:v>
                </c:pt>
                <c:pt idx="5">
                  <c:v>1087.6219019999999</c:v>
                </c:pt>
                <c:pt idx="6">
                  <c:v>1087.5515849999997</c:v>
                </c:pt>
                <c:pt idx="7">
                  <c:v>1087.5515849999997</c:v>
                </c:pt>
                <c:pt idx="8">
                  <c:v>1087.4812679999998</c:v>
                </c:pt>
                <c:pt idx="9">
                  <c:v>1087.5515849999997</c:v>
                </c:pt>
                <c:pt idx="10">
                  <c:v>1087.5515849999997</c:v>
                </c:pt>
                <c:pt idx="11">
                  <c:v>1087.5515849999997</c:v>
                </c:pt>
                <c:pt idx="12">
                  <c:v>1087.6219019999999</c:v>
                </c:pt>
                <c:pt idx="13">
                  <c:v>1087.6219019999999</c:v>
                </c:pt>
                <c:pt idx="14">
                  <c:v>1087.5515849999997</c:v>
                </c:pt>
                <c:pt idx="15">
                  <c:v>1087.6219019999999</c:v>
                </c:pt>
                <c:pt idx="16">
                  <c:v>1087.5515849999997</c:v>
                </c:pt>
                <c:pt idx="17">
                  <c:v>1087.4812679999998</c:v>
                </c:pt>
                <c:pt idx="18">
                  <c:v>1087.4109509999998</c:v>
                </c:pt>
                <c:pt idx="19">
                  <c:v>1087.4812679999998</c:v>
                </c:pt>
                <c:pt idx="20">
                  <c:v>1087.4812679999998</c:v>
                </c:pt>
                <c:pt idx="21">
                  <c:v>1087.4812679999998</c:v>
                </c:pt>
                <c:pt idx="22">
                  <c:v>1087.4812679999998</c:v>
                </c:pt>
                <c:pt idx="23">
                  <c:v>1087.5515849999997</c:v>
                </c:pt>
                <c:pt idx="24">
                  <c:v>1087.4109509999998</c:v>
                </c:pt>
                <c:pt idx="25">
                  <c:v>1087.4812679999998</c:v>
                </c:pt>
                <c:pt idx="26">
                  <c:v>1087.4812679999998</c:v>
                </c:pt>
                <c:pt idx="27">
                  <c:v>1087.4812679999998</c:v>
                </c:pt>
                <c:pt idx="28">
                  <c:v>1087.4812679999998</c:v>
                </c:pt>
                <c:pt idx="29">
                  <c:v>1087.5515849999997</c:v>
                </c:pt>
                <c:pt idx="30">
                  <c:v>1087.5515849999997</c:v>
                </c:pt>
                <c:pt idx="31">
                  <c:v>1087.4812679999998</c:v>
                </c:pt>
                <c:pt idx="32">
                  <c:v>1087.4812679999998</c:v>
                </c:pt>
                <c:pt idx="33">
                  <c:v>1087.5515849999997</c:v>
                </c:pt>
                <c:pt idx="34">
                  <c:v>1087.4812679999998</c:v>
                </c:pt>
                <c:pt idx="35">
                  <c:v>1087.4812679999998</c:v>
                </c:pt>
                <c:pt idx="36">
                  <c:v>1087.4812679999998</c:v>
                </c:pt>
                <c:pt idx="37">
                  <c:v>1087.4109509999998</c:v>
                </c:pt>
                <c:pt idx="38">
                  <c:v>1087.4812679999998</c:v>
                </c:pt>
                <c:pt idx="39">
                  <c:v>1087.4812679999998</c:v>
                </c:pt>
                <c:pt idx="40">
                  <c:v>1087.4812679999998</c:v>
                </c:pt>
                <c:pt idx="41">
                  <c:v>1087.4812679999998</c:v>
                </c:pt>
                <c:pt idx="42">
                  <c:v>1087.4812679999998</c:v>
                </c:pt>
                <c:pt idx="43">
                  <c:v>1087.4812679999998</c:v>
                </c:pt>
                <c:pt idx="44">
                  <c:v>1087.4812679999998</c:v>
                </c:pt>
                <c:pt idx="45">
                  <c:v>1087.4812679999998</c:v>
                </c:pt>
                <c:pt idx="46">
                  <c:v>1087.4812679999998</c:v>
                </c:pt>
                <c:pt idx="47">
                  <c:v>1087.4812679999998</c:v>
                </c:pt>
                <c:pt idx="48">
                  <c:v>1087.4812679999998</c:v>
                </c:pt>
                <c:pt idx="49">
                  <c:v>1087.4109509999998</c:v>
                </c:pt>
                <c:pt idx="50">
                  <c:v>1087.4812679999998</c:v>
                </c:pt>
                <c:pt idx="51">
                  <c:v>1087.4812679999998</c:v>
                </c:pt>
                <c:pt idx="52">
                  <c:v>1087.4812679999998</c:v>
                </c:pt>
              </c:numCache>
            </c:numRef>
          </c:yVal>
          <c:smooth val="0"/>
        </c:ser>
        <c:ser>
          <c:idx val="10"/>
          <c:order val="10"/>
          <c:tx>
            <c:strRef>
              <c:f>' Piezo levels (edited)'!$D$31</c:f>
              <c:strCache>
                <c:ptCount val="1"/>
                <c:pt idx="0">
                  <c:v>Piezometer #22719 @ 1085.2 m</c:v>
                </c:pt>
              </c:strCache>
            </c:strRef>
          </c:tx>
          <c:spPr>
            <a:ln w="15875">
              <a:solidFill>
                <a:srgbClr val="008000"/>
              </a:solidFill>
            </a:ln>
          </c:spPr>
          <c:marker>
            <c:symbol val="square"/>
            <c:size val="5"/>
            <c:spPr>
              <a:solidFill>
                <a:srgbClr val="008000"/>
              </a:solidFill>
              <a:ln>
                <a:solidFill>
                  <a:srgbClr val="008000"/>
                </a:solidFill>
              </a:ln>
            </c:spPr>
          </c:marker>
          <c:xVal>
            <c:numRef>
              <c:f>' Piezo levels (edited)'!$EP$29:$HZ$29</c:f>
              <c:numCache>
                <c:formatCode>d\-mmm\-yy</c:formatCode>
                <c:ptCount val="89"/>
                <c:pt idx="0">
                  <c:v>39592</c:v>
                </c:pt>
                <c:pt idx="1">
                  <c:v>39701</c:v>
                </c:pt>
                <c:pt idx="2">
                  <c:v>40064</c:v>
                </c:pt>
                <c:pt idx="3">
                  <c:v>40470</c:v>
                </c:pt>
                <c:pt idx="4">
                  <c:v>40815</c:v>
                </c:pt>
                <c:pt idx="5">
                  <c:v>40962</c:v>
                </c:pt>
                <c:pt idx="6">
                  <c:v>40988</c:v>
                </c:pt>
                <c:pt idx="7">
                  <c:v>41016</c:v>
                </c:pt>
                <c:pt idx="8">
                  <c:v>41051</c:v>
                </c:pt>
                <c:pt idx="9">
                  <c:v>41118</c:v>
                </c:pt>
                <c:pt idx="10">
                  <c:v>41151</c:v>
                </c:pt>
                <c:pt idx="11">
                  <c:v>41182</c:v>
                </c:pt>
                <c:pt idx="12">
                  <c:v>41211</c:v>
                </c:pt>
                <c:pt idx="13">
                  <c:v>41233</c:v>
                </c:pt>
                <c:pt idx="14">
                  <c:v>41268</c:v>
                </c:pt>
                <c:pt idx="15">
                  <c:v>41304</c:v>
                </c:pt>
                <c:pt idx="16">
                  <c:v>41365</c:v>
                </c:pt>
                <c:pt idx="17">
                  <c:v>41391</c:v>
                </c:pt>
                <c:pt idx="18">
                  <c:v>41420</c:v>
                </c:pt>
                <c:pt idx="19">
                  <c:v>41446</c:v>
                </c:pt>
                <c:pt idx="20">
                  <c:v>41448</c:v>
                </c:pt>
                <c:pt idx="21">
                  <c:v>41478</c:v>
                </c:pt>
                <c:pt idx="22">
                  <c:v>41511</c:v>
                </c:pt>
                <c:pt idx="23">
                  <c:v>41546</c:v>
                </c:pt>
                <c:pt idx="24">
                  <c:v>41568</c:v>
                </c:pt>
                <c:pt idx="25">
                  <c:v>41603</c:v>
                </c:pt>
                <c:pt idx="26">
                  <c:v>41629</c:v>
                </c:pt>
                <c:pt idx="27">
                  <c:v>41660</c:v>
                </c:pt>
                <c:pt idx="28">
                  <c:v>41687</c:v>
                </c:pt>
                <c:pt idx="29">
                  <c:v>41721</c:v>
                </c:pt>
                <c:pt idx="30">
                  <c:v>41748</c:v>
                </c:pt>
                <c:pt idx="31">
                  <c:v>41778</c:v>
                </c:pt>
                <c:pt idx="32">
                  <c:v>41819</c:v>
                </c:pt>
                <c:pt idx="33">
                  <c:v>41847</c:v>
                </c:pt>
                <c:pt idx="34">
                  <c:v>41882</c:v>
                </c:pt>
                <c:pt idx="35">
                  <c:v>41910</c:v>
                </c:pt>
                <c:pt idx="36">
                  <c:v>41938</c:v>
                </c:pt>
                <c:pt idx="37">
                  <c:v>41980</c:v>
                </c:pt>
                <c:pt idx="38">
                  <c:v>42001</c:v>
                </c:pt>
                <c:pt idx="39">
                  <c:v>42029</c:v>
                </c:pt>
                <c:pt idx="40">
                  <c:v>42057</c:v>
                </c:pt>
                <c:pt idx="41">
                  <c:v>42092</c:v>
                </c:pt>
                <c:pt idx="42">
                  <c:v>42120</c:v>
                </c:pt>
                <c:pt idx="43">
                  <c:v>42148</c:v>
                </c:pt>
                <c:pt idx="44">
                  <c:v>42183</c:v>
                </c:pt>
                <c:pt idx="45">
                  <c:v>42206</c:v>
                </c:pt>
                <c:pt idx="46">
                  <c:v>42246</c:v>
                </c:pt>
                <c:pt idx="47">
                  <c:v>42274</c:v>
                </c:pt>
                <c:pt idx="48">
                  <c:v>42302</c:v>
                </c:pt>
                <c:pt idx="49">
                  <c:v>42337</c:v>
                </c:pt>
                <c:pt idx="50">
                  <c:v>42365</c:v>
                </c:pt>
                <c:pt idx="51">
                  <c:v>42400</c:v>
                </c:pt>
                <c:pt idx="52">
                  <c:v>42428</c:v>
                </c:pt>
              </c:numCache>
            </c:numRef>
          </c:xVal>
          <c:yVal>
            <c:numRef>
              <c:f>' Piezo levels (edited)'!$EP$31:$HZ$31</c:f>
              <c:numCache>
                <c:formatCode>0.0</c:formatCode>
                <c:ptCount val="89"/>
                <c:pt idx="0">
                  <c:v>#N/A</c:v>
                </c:pt>
                <c:pt idx="1">
                  <c:v>#N/A</c:v>
                </c:pt>
                <c:pt idx="2">
                  <c:v>#N/A</c:v>
                </c:pt>
                <c:pt idx="3">
                  <c:v>#N/A</c:v>
                </c:pt>
                <c:pt idx="4">
                  <c:v>1085.4812679999998</c:v>
                </c:pt>
                <c:pt idx="5">
                  <c:v>1085.5515849999997</c:v>
                </c:pt>
                <c:pt idx="6">
                  <c:v>1085.4812679999998</c:v>
                </c:pt>
                <c:pt idx="7">
                  <c:v>1085.4812679999998</c:v>
                </c:pt>
                <c:pt idx="8">
                  <c:v>1085.4812679999998</c:v>
                </c:pt>
                <c:pt idx="9">
                  <c:v>1085.4812679999998</c:v>
                </c:pt>
                <c:pt idx="10">
                  <c:v>1085.4812679999998</c:v>
                </c:pt>
                <c:pt idx="11">
                  <c:v>1085.4812679999998</c:v>
                </c:pt>
                <c:pt idx="12">
                  <c:v>1085.5515849999997</c:v>
                </c:pt>
                <c:pt idx="13">
                  <c:v>1085.5515849999997</c:v>
                </c:pt>
                <c:pt idx="14">
                  <c:v>1085.5515849999997</c:v>
                </c:pt>
                <c:pt idx="15">
                  <c:v>1085.5515849999997</c:v>
                </c:pt>
                <c:pt idx="16">
                  <c:v>1085.4812679999998</c:v>
                </c:pt>
                <c:pt idx="17">
                  <c:v>1085.4109509999998</c:v>
                </c:pt>
                <c:pt idx="18">
                  <c:v>1085.4812679999998</c:v>
                </c:pt>
                <c:pt idx="19">
                  <c:v>1085.4109509999998</c:v>
                </c:pt>
                <c:pt idx="20">
                  <c:v>1085.4109509999998</c:v>
                </c:pt>
                <c:pt idx="21">
                  <c:v>1085.4812679999998</c:v>
                </c:pt>
                <c:pt idx="22">
                  <c:v>1085.4812679999998</c:v>
                </c:pt>
                <c:pt idx="23">
                  <c:v>1085.4812679999998</c:v>
                </c:pt>
                <c:pt idx="24">
                  <c:v>1085.4109509999998</c:v>
                </c:pt>
                <c:pt idx="25">
                  <c:v>1085.4812679999998</c:v>
                </c:pt>
                <c:pt idx="26">
                  <c:v>1085.4109509999998</c:v>
                </c:pt>
                <c:pt idx="27">
                  <c:v>1085.4109509999998</c:v>
                </c:pt>
                <c:pt idx="28">
                  <c:v>1085.4812679999998</c:v>
                </c:pt>
                <c:pt idx="29">
                  <c:v>1085.4812679999998</c:v>
                </c:pt>
                <c:pt idx="30">
                  <c:v>1085.4812679999998</c:v>
                </c:pt>
                <c:pt idx="31">
                  <c:v>1085.5515849999997</c:v>
                </c:pt>
                <c:pt idx="32">
                  <c:v>1085.4109509999998</c:v>
                </c:pt>
                <c:pt idx="33">
                  <c:v>1085.4812679999998</c:v>
                </c:pt>
                <c:pt idx="34">
                  <c:v>1085.4812679999998</c:v>
                </c:pt>
                <c:pt idx="35">
                  <c:v>1085.4109509999998</c:v>
                </c:pt>
                <c:pt idx="36">
                  <c:v>1085.4109509999998</c:v>
                </c:pt>
                <c:pt idx="37">
                  <c:v>1085.4109509999998</c:v>
                </c:pt>
                <c:pt idx="38">
                  <c:v>1085.3406339999999</c:v>
                </c:pt>
                <c:pt idx="39">
                  <c:v>1085.4812679999998</c:v>
                </c:pt>
                <c:pt idx="40">
                  <c:v>1085.4109509999998</c:v>
                </c:pt>
                <c:pt idx="41">
                  <c:v>1085.4812679999998</c:v>
                </c:pt>
                <c:pt idx="42">
                  <c:v>1085.4812679999998</c:v>
                </c:pt>
                <c:pt idx="43">
                  <c:v>1085.4812679999998</c:v>
                </c:pt>
                <c:pt idx="44">
                  <c:v>1085.4812679999998</c:v>
                </c:pt>
                <c:pt idx="45">
                  <c:v>1085.4812679999998</c:v>
                </c:pt>
                <c:pt idx="46">
                  <c:v>1085.4812679999998</c:v>
                </c:pt>
                <c:pt idx="47">
                  <c:v>1085.3406339999999</c:v>
                </c:pt>
                <c:pt idx="48">
                  <c:v>1085.3406339999999</c:v>
                </c:pt>
                <c:pt idx="49">
                  <c:v>1085.3406339999999</c:v>
                </c:pt>
                <c:pt idx="50">
                  <c:v>1085.4812679999998</c:v>
                </c:pt>
                <c:pt idx="51">
                  <c:v>1085.4109509999998</c:v>
                </c:pt>
                <c:pt idx="52">
                  <c:v>1085.4812679999998</c:v>
                </c:pt>
              </c:numCache>
            </c:numRef>
          </c:yVal>
          <c:smooth val="0"/>
        </c:ser>
        <c:ser>
          <c:idx val="11"/>
          <c:order val="11"/>
          <c:tx>
            <c:strRef>
              <c:f>' Piezo levels (edited)'!$D$32</c:f>
              <c:strCache>
                <c:ptCount val="1"/>
                <c:pt idx="0">
                  <c:v>Piezometer #22718 @ 1081.2 m</c:v>
                </c:pt>
              </c:strCache>
            </c:strRef>
          </c:tx>
          <c:spPr>
            <a:ln w="15875">
              <a:solidFill>
                <a:srgbClr val="FF0000"/>
              </a:solidFill>
            </a:ln>
          </c:spPr>
          <c:marker>
            <c:symbol val="square"/>
            <c:size val="5"/>
            <c:spPr>
              <a:solidFill>
                <a:srgbClr val="FF0000"/>
              </a:solidFill>
              <a:ln>
                <a:solidFill>
                  <a:srgbClr val="FF0000"/>
                </a:solidFill>
              </a:ln>
            </c:spPr>
          </c:marker>
          <c:xVal>
            <c:numRef>
              <c:f>' Piezo levels (edited)'!$EP$29:$HZ$29</c:f>
              <c:numCache>
                <c:formatCode>d\-mmm\-yy</c:formatCode>
                <c:ptCount val="89"/>
                <c:pt idx="0">
                  <c:v>39592</c:v>
                </c:pt>
                <c:pt idx="1">
                  <c:v>39701</c:v>
                </c:pt>
                <c:pt idx="2">
                  <c:v>40064</c:v>
                </c:pt>
                <c:pt idx="3">
                  <c:v>40470</c:v>
                </c:pt>
                <c:pt idx="4">
                  <c:v>40815</c:v>
                </c:pt>
                <c:pt idx="5">
                  <c:v>40962</c:v>
                </c:pt>
                <c:pt idx="6">
                  <c:v>40988</c:v>
                </c:pt>
                <c:pt idx="7">
                  <c:v>41016</c:v>
                </c:pt>
                <c:pt idx="8">
                  <c:v>41051</c:v>
                </c:pt>
                <c:pt idx="9">
                  <c:v>41118</c:v>
                </c:pt>
                <c:pt idx="10">
                  <c:v>41151</c:v>
                </c:pt>
                <c:pt idx="11">
                  <c:v>41182</c:v>
                </c:pt>
                <c:pt idx="12">
                  <c:v>41211</c:v>
                </c:pt>
                <c:pt idx="13">
                  <c:v>41233</c:v>
                </c:pt>
                <c:pt idx="14">
                  <c:v>41268</c:v>
                </c:pt>
                <c:pt idx="15">
                  <c:v>41304</c:v>
                </c:pt>
                <c:pt idx="16">
                  <c:v>41365</c:v>
                </c:pt>
                <c:pt idx="17">
                  <c:v>41391</c:v>
                </c:pt>
                <c:pt idx="18">
                  <c:v>41420</c:v>
                </c:pt>
                <c:pt idx="19">
                  <c:v>41446</c:v>
                </c:pt>
                <c:pt idx="20">
                  <c:v>41448</c:v>
                </c:pt>
                <c:pt idx="21">
                  <c:v>41478</c:v>
                </c:pt>
                <c:pt idx="22">
                  <c:v>41511</c:v>
                </c:pt>
                <c:pt idx="23">
                  <c:v>41546</c:v>
                </c:pt>
                <c:pt idx="24">
                  <c:v>41568</c:v>
                </c:pt>
                <c:pt idx="25">
                  <c:v>41603</c:v>
                </c:pt>
                <c:pt idx="26">
                  <c:v>41629</c:v>
                </c:pt>
                <c:pt idx="27">
                  <c:v>41660</c:v>
                </c:pt>
                <c:pt idx="28">
                  <c:v>41687</c:v>
                </c:pt>
                <c:pt idx="29">
                  <c:v>41721</c:v>
                </c:pt>
                <c:pt idx="30">
                  <c:v>41748</c:v>
                </c:pt>
                <c:pt idx="31">
                  <c:v>41778</c:v>
                </c:pt>
                <c:pt idx="32">
                  <c:v>41819</c:v>
                </c:pt>
                <c:pt idx="33">
                  <c:v>41847</c:v>
                </c:pt>
                <c:pt idx="34">
                  <c:v>41882</c:v>
                </c:pt>
                <c:pt idx="35">
                  <c:v>41910</c:v>
                </c:pt>
                <c:pt idx="36">
                  <c:v>41938</c:v>
                </c:pt>
                <c:pt idx="37">
                  <c:v>41980</c:v>
                </c:pt>
                <c:pt idx="38">
                  <c:v>42001</c:v>
                </c:pt>
                <c:pt idx="39">
                  <c:v>42029</c:v>
                </c:pt>
                <c:pt idx="40">
                  <c:v>42057</c:v>
                </c:pt>
                <c:pt idx="41">
                  <c:v>42092</c:v>
                </c:pt>
                <c:pt idx="42">
                  <c:v>42120</c:v>
                </c:pt>
                <c:pt idx="43">
                  <c:v>42148</c:v>
                </c:pt>
                <c:pt idx="44">
                  <c:v>42183</c:v>
                </c:pt>
                <c:pt idx="45">
                  <c:v>42206</c:v>
                </c:pt>
                <c:pt idx="46">
                  <c:v>42246</c:v>
                </c:pt>
                <c:pt idx="47">
                  <c:v>42274</c:v>
                </c:pt>
                <c:pt idx="48">
                  <c:v>42302</c:v>
                </c:pt>
                <c:pt idx="49">
                  <c:v>42337</c:v>
                </c:pt>
                <c:pt idx="50">
                  <c:v>42365</c:v>
                </c:pt>
                <c:pt idx="51">
                  <c:v>42400</c:v>
                </c:pt>
                <c:pt idx="52">
                  <c:v>42428</c:v>
                </c:pt>
              </c:numCache>
            </c:numRef>
          </c:xVal>
          <c:yVal>
            <c:numRef>
              <c:f>' Piezo levels (edited)'!$EP$32:$HZ$32</c:f>
              <c:numCache>
                <c:formatCode>0.0</c:formatCode>
                <c:ptCount val="89"/>
                <c:pt idx="1">
                  <c:v>#N/A</c:v>
                </c:pt>
                <c:pt idx="2">
                  <c:v>#N/A</c:v>
                </c:pt>
                <c:pt idx="3">
                  <c:v>#N/A</c:v>
                </c:pt>
                <c:pt idx="4">
                  <c:v>1085.1377519999999</c:v>
                </c:pt>
                <c:pt idx="5">
                  <c:v>1085.2080689999998</c:v>
                </c:pt>
                <c:pt idx="6">
                  <c:v>1084.9971179999998</c:v>
                </c:pt>
                <c:pt idx="7">
                  <c:v>1084.7158499999998</c:v>
                </c:pt>
                <c:pt idx="8">
                  <c:v>1084.5048989999998</c:v>
                </c:pt>
                <c:pt idx="9">
                  <c:v>1085.0674349999997</c:v>
                </c:pt>
                <c:pt idx="10">
                  <c:v>1085.2783859999997</c:v>
                </c:pt>
                <c:pt idx="11">
                  <c:v>1085.4893369999998</c:v>
                </c:pt>
                <c:pt idx="12">
                  <c:v>1085.6299709999998</c:v>
                </c:pt>
                <c:pt idx="13">
                  <c:v>1085.5596539999999</c:v>
                </c:pt>
                <c:pt idx="14">
                  <c:v>1085.9112389999998</c:v>
                </c:pt>
                <c:pt idx="15">
                  <c:v>1085.8409219999999</c:v>
                </c:pt>
                <c:pt idx="16">
                  <c:v>1085.0674349999997</c:v>
                </c:pt>
                <c:pt idx="17">
                  <c:v>1084.9268009999998</c:v>
                </c:pt>
                <c:pt idx="18">
                  <c:v>1084.7158499999998</c:v>
                </c:pt>
                <c:pt idx="19">
                  <c:v>1084.9268009999998</c:v>
                </c:pt>
                <c:pt idx="20">
                  <c:v>1084.9268009999998</c:v>
                </c:pt>
                <c:pt idx="21">
                  <c:v>1085.0674349999997</c:v>
                </c:pt>
                <c:pt idx="22">
                  <c:v>1085.2080689999998</c:v>
                </c:pt>
                <c:pt idx="23">
                  <c:v>1085.3487029999999</c:v>
                </c:pt>
                <c:pt idx="24">
                  <c:v>1085.3487029999999</c:v>
                </c:pt>
                <c:pt idx="25">
                  <c:v>1085.4190199999998</c:v>
                </c:pt>
                <c:pt idx="26">
                  <c:v>1085.4893369999998</c:v>
                </c:pt>
                <c:pt idx="27">
                  <c:v>1085.3487029999999</c:v>
                </c:pt>
                <c:pt idx="28">
                  <c:v>1085.2080689999998</c:v>
                </c:pt>
                <c:pt idx="29">
                  <c:v>1084.8564839999999</c:v>
                </c:pt>
                <c:pt idx="30">
                  <c:v>1084.7158499999998</c:v>
                </c:pt>
                <c:pt idx="31">
                  <c:v>1084.5048989999998</c:v>
                </c:pt>
                <c:pt idx="32">
                  <c:v>1084.5048989999998</c:v>
                </c:pt>
                <c:pt idx="33">
                  <c:v>1084.7861669999998</c:v>
                </c:pt>
                <c:pt idx="34">
                  <c:v>1084.7861669999998</c:v>
                </c:pt>
                <c:pt idx="35">
                  <c:v>1084.8564839999999</c:v>
                </c:pt>
                <c:pt idx="36">
                  <c:v>1084.9971179999998</c:v>
                </c:pt>
                <c:pt idx="37">
                  <c:v>1084.9268009999998</c:v>
                </c:pt>
                <c:pt idx="38">
                  <c:v>1084.8564839999999</c:v>
                </c:pt>
                <c:pt idx="39">
                  <c:v>1084.7158499999998</c:v>
                </c:pt>
                <c:pt idx="40">
                  <c:v>1084.5752159999997</c:v>
                </c:pt>
                <c:pt idx="41">
                  <c:v>1084.2939479999998</c:v>
                </c:pt>
                <c:pt idx="42">
                  <c:v>1084.0126799999998</c:v>
                </c:pt>
                <c:pt idx="43">
                  <c:v>1083.8017289999998</c:v>
                </c:pt>
                <c:pt idx="44">
                  <c:v>1083.8017289999998</c:v>
                </c:pt>
                <c:pt idx="45">
                  <c:v>1083.7314119999999</c:v>
                </c:pt>
                <c:pt idx="46">
                  <c:v>1083.8720459999997</c:v>
                </c:pt>
                <c:pt idx="47">
                  <c:v>1084.0126799999998</c:v>
                </c:pt>
                <c:pt idx="48">
                  <c:v>1084.1533139999999</c:v>
                </c:pt>
                <c:pt idx="49">
                  <c:v>1084.0829969999998</c:v>
                </c:pt>
                <c:pt idx="50">
                  <c:v>1084.1533139999999</c:v>
                </c:pt>
                <c:pt idx="51">
                  <c:v>1084.0126799999998</c:v>
                </c:pt>
                <c:pt idx="52">
                  <c:v>1083.9423629999999</c:v>
                </c:pt>
              </c:numCache>
            </c:numRef>
          </c:yVal>
          <c:smooth val="0"/>
        </c:ser>
        <c:dLbls>
          <c:showLegendKey val="0"/>
          <c:showVal val="0"/>
          <c:showCatName val="0"/>
          <c:showSerName val="0"/>
          <c:showPercent val="0"/>
          <c:showBubbleSize val="0"/>
        </c:dLbls>
        <c:axId val="186140352"/>
        <c:axId val="228602720"/>
      </c:scatterChart>
      <c:valAx>
        <c:axId val="186140352"/>
        <c:scaling>
          <c:orientation val="minMax"/>
          <c:min val="35886"/>
        </c:scaling>
        <c:delete val="0"/>
        <c:axPos val="b"/>
        <c:title>
          <c:tx>
            <c:rich>
              <a:bodyPr/>
              <a:lstStyle/>
              <a:p>
                <a:pPr>
                  <a:defRPr sz="1200" b="1" i="0" u="none" strike="noStrike" baseline="0">
                    <a:solidFill>
                      <a:srgbClr val="000000"/>
                    </a:solidFill>
                    <a:latin typeface="Arial"/>
                    <a:ea typeface="Arial"/>
                    <a:cs typeface="Arial"/>
                  </a:defRPr>
                </a:pPr>
                <a:r>
                  <a:rPr lang="en-US"/>
                  <a:t>Date (month/year)</a:t>
                </a:r>
              </a:p>
            </c:rich>
          </c:tx>
          <c:layout>
            <c:manualLayout>
              <c:xMode val="edge"/>
              <c:yMode val="edge"/>
              <c:x val="0.51255552190591569"/>
              <c:y val="0.95746817095624248"/>
            </c:manualLayout>
          </c:layout>
          <c:overlay val="0"/>
          <c:spPr>
            <a:noFill/>
            <a:ln w="25400">
              <a:noFill/>
            </a:ln>
          </c:spPr>
        </c:title>
        <c:numFmt formatCode="m/yy"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228602720"/>
        <c:crossesAt val="1080"/>
        <c:crossBetween val="midCat"/>
        <c:majorUnit val="181"/>
        <c:minorUnit val="30.5"/>
      </c:valAx>
      <c:valAx>
        <c:axId val="228602720"/>
        <c:scaling>
          <c:orientation val="minMax"/>
          <c:max val="1105"/>
          <c:min val="1080"/>
        </c:scaling>
        <c:delete val="0"/>
        <c:axPos val="l"/>
        <c:majorGridlines>
          <c:spPr>
            <a:ln w="3175">
              <a:solidFill>
                <a:srgbClr val="000000"/>
              </a:solidFill>
              <a:prstDash val="lgDash"/>
            </a:ln>
          </c:spPr>
        </c:majorGridlines>
        <c:title>
          <c:tx>
            <c:rich>
              <a:bodyPr/>
              <a:lstStyle/>
              <a:p>
                <a:pPr>
                  <a:defRPr sz="1200" b="1" i="0" u="none" strike="noStrike" baseline="0">
                    <a:solidFill>
                      <a:srgbClr val="000000"/>
                    </a:solidFill>
                    <a:latin typeface="Arial"/>
                    <a:ea typeface="Arial"/>
                    <a:cs typeface="Arial"/>
                  </a:defRPr>
                </a:pPr>
                <a:r>
                  <a:rPr lang="en-US"/>
                  <a:t>Piezometric Elevation (m)</a:t>
                </a:r>
              </a:p>
            </c:rich>
          </c:tx>
          <c:layout>
            <c:manualLayout>
              <c:xMode val="edge"/>
              <c:yMode val="edge"/>
              <c:x val="1.4770979560812818E-2"/>
              <c:y val="0.343187866442067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6140352"/>
        <c:crossesAt val="35886"/>
        <c:crossBetween val="midCat"/>
        <c:majorUnit val="5"/>
      </c:valAx>
      <c:spPr>
        <a:noFill/>
        <a:ln w="25400">
          <a:noFill/>
        </a:ln>
      </c:spPr>
    </c:plotArea>
    <c:legend>
      <c:legendPos val="r"/>
      <c:legendEntry>
        <c:idx val="3"/>
        <c:delete val="1"/>
      </c:legendEntry>
      <c:legendEntry>
        <c:idx val="4"/>
        <c:delete val="1"/>
      </c:legendEntry>
      <c:legendEntry>
        <c:idx val="5"/>
        <c:delete val="1"/>
      </c:legendEntry>
      <c:legendEntry>
        <c:idx val="9"/>
        <c:delete val="1"/>
      </c:legendEntry>
      <c:legendEntry>
        <c:idx val="10"/>
        <c:delete val="1"/>
      </c:legendEntry>
      <c:legendEntry>
        <c:idx val="11"/>
        <c:delete val="1"/>
      </c:legendEntry>
      <c:layout>
        <c:manualLayout>
          <c:xMode val="edge"/>
          <c:yMode val="edge"/>
          <c:x val="0.61204424531775159"/>
          <c:y val="0.17412935323383086"/>
          <c:w val="0.16213094262538452"/>
          <c:h val="0.15721393034825867"/>
        </c:manualLayout>
      </c:layou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Header>&amp;LW14101749&amp;CMount Nansen Tailings Dam Monitoring
Abandoned Mount Nansen Mine - Carmacks, Yukon</c:oddHeader>
    </c:headerFooter>
    <c:pageMargins b="1" l="0.75" r="0.7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141751573067083E-2"/>
          <c:y val="3.833751707467084E-2"/>
          <c:w val="0.90989693078700939"/>
          <c:h val="0.87275119042164806"/>
        </c:manualLayout>
      </c:layout>
      <c:scatterChart>
        <c:scatterStyle val="lineMarker"/>
        <c:varyColors val="0"/>
        <c:ser>
          <c:idx val="0"/>
          <c:order val="0"/>
          <c:tx>
            <c:strRef>
              <c:f>' Piezo levels (edited)'!$D$6</c:f>
              <c:strCache>
                <c:ptCount val="1"/>
                <c:pt idx="0">
                  <c:v>Piezometer #22715 @ 1088.7m</c:v>
                </c:pt>
              </c:strCache>
            </c:strRef>
          </c:tx>
          <c:xVal>
            <c:numRef>
              <c:f>'Piezo readings'!$EU$3:$GB$3</c:f>
              <c:numCache>
                <c:formatCode>d\-mmm\-yy</c:formatCode>
                <c:ptCount val="11"/>
                <c:pt idx="0">
                  <c:v>41660</c:v>
                </c:pt>
                <c:pt idx="1">
                  <c:v>41687</c:v>
                </c:pt>
                <c:pt idx="2">
                  <c:v>41721</c:v>
                </c:pt>
                <c:pt idx="3">
                  <c:v>41748</c:v>
                </c:pt>
                <c:pt idx="4">
                  <c:v>41778</c:v>
                </c:pt>
                <c:pt idx="5">
                  <c:v>41819</c:v>
                </c:pt>
                <c:pt idx="6">
                  <c:v>41847</c:v>
                </c:pt>
                <c:pt idx="7">
                  <c:v>41882</c:v>
                </c:pt>
                <c:pt idx="8">
                  <c:v>41910</c:v>
                </c:pt>
                <c:pt idx="9">
                  <c:v>41938</c:v>
                </c:pt>
                <c:pt idx="10">
                  <c:v>41980</c:v>
                </c:pt>
              </c:numCache>
            </c:numRef>
          </c:xVal>
          <c:yVal>
            <c:numRef>
              <c:f>'Piezo readings'!$EU$5:$GB$5</c:f>
              <c:numCache>
                <c:formatCode>General</c:formatCode>
                <c:ptCount val="11"/>
                <c:pt idx="0">
                  <c:v>1</c:v>
                </c:pt>
                <c:pt idx="1">
                  <c:v>0.7</c:v>
                </c:pt>
                <c:pt idx="2">
                  <c:v>0.2</c:v>
                </c:pt>
                <c:pt idx="3">
                  <c:v>0.2</c:v>
                </c:pt>
                <c:pt idx="4">
                  <c:v>0.2</c:v>
                </c:pt>
                <c:pt idx="5">
                  <c:v>0.4</c:v>
                </c:pt>
                <c:pt idx="6">
                  <c:v>0.5</c:v>
                </c:pt>
                <c:pt idx="7">
                  <c:v>0.5</c:v>
                </c:pt>
                <c:pt idx="8">
                  <c:v>0.6</c:v>
                </c:pt>
                <c:pt idx="9">
                  <c:v>0.8</c:v>
                </c:pt>
                <c:pt idx="10">
                  <c:v>0.4</c:v>
                </c:pt>
              </c:numCache>
            </c:numRef>
          </c:yVal>
          <c:smooth val="0"/>
        </c:ser>
        <c:ser>
          <c:idx val="1"/>
          <c:order val="1"/>
          <c:tx>
            <c:strRef>
              <c:f>' Piezo levels (edited)'!$D$18</c:f>
              <c:strCache>
                <c:ptCount val="1"/>
                <c:pt idx="0">
                  <c:v>Piezometer #19172 @ 1083.4 m</c:v>
                </c:pt>
              </c:strCache>
            </c:strRef>
          </c:tx>
          <c:xVal>
            <c:numRef>
              <c:f>'Piezo readings'!$EU$3:$GB$3</c:f>
              <c:numCache>
                <c:formatCode>d\-mmm\-yy</c:formatCode>
                <c:ptCount val="11"/>
                <c:pt idx="0">
                  <c:v>41660</c:v>
                </c:pt>
                <c:pt idx="1">
                  <c:v>41687</c:v>
                </c:pt>
                <c:pt idx="2">
                  <c:v>41721</c:v>
                </c:pt>
                <c:pt idx="3">
                  <c:v>41748</c:v>
                </c:pt>
                <c:pt idx="4">
                  <c:v>41778</c:v>
                </c:pt>
                <c:pt idx="5">
                  <c:v>41819</c:v>
                </c:pt>
                <c:pt idx="6">
                  <c:v>41847</c:v>
                </c:pt>
                <c:pt idx="7">
                  <c:v>41882</c:v>
                </c:pt>
                <c:pt idx="8">
                  <c:v>41910</c:v>
                </c:pt>
                <c:pt idx="9">
                  <c:v>41938</c:v>
                </c:pt>
                <c:pt idx="10">
                  <c:v>41980</c:v>
                </c:pt>
              </c:numCache>
            </c:numRef>
          </c:xVal>
          <c:yVal>
            <c:numRef>
              <c:f>'Piezo readings'!$EU$15:$GB$15</c:f>
              <c:numCache>
                <c:formatCode>General</c:formatCode>
                <c:ptCount val="11"/>
                <c:pt idx="0">
                  <c:v>0.6</c:v>
                </c:pt>
                <c:pt idx="1">
                  <c:v>2.1</c:v>
                </c:pt>
                <c:pt idx="2">
                  <c:v>1.9</c:v>
                </c:pt>
                <c:pt idx="3">
                  <c:v>2.2999999999999998</c:v>
                </c:pt>
                <c:pt idx="4">
                  <c:v>2.4</c:v>
                </c:pt>
                <c:pt idx="5">
                  <c:v>2.1</c:v>
                </c:pt>
                <c:pt idx="6">
                  <c:v>2.2000000000000002</c:v>
                </c:pt>
                <c:pt idx="7">
                  <c:v>2.8</c:v>
                </c:pt>
                <c:pt idx="8">
                  <c:v>2.6</c:v>
                </c:pt>
                <c:pt idx="9">
                  <c:v>2.6</c:v>
                </c:pt>
                <c:pt idx="10">
                  <c:v>2.6</c:v>
                </c:pt>
              </c:numCache>
            </c:numRef>
          </c:yVal>
          <c:smooth val="0"/>
        </c:ser>
        <c:ser>
          <c:idx val="2"/>
          <c:order val="2"/>
          <c:tx>
            <c:strRef>
              <c:f>' Piezo levels (edited)'!$D$19</c:f>
              <c:strCache>
                <c:ptCount val="1"/>
                <c:pt idx="0">
                  <c:v>Piezometer #22592 @ 1081.4 m</c:v>
                </c:pt>
              </c:strCache>
            </c:strRef>
          </c:tx>
          <c:xVal>
            <c:numRef>
              <c:f>'Piezo readings'!$EU$3:$GB$3</c:f>
              <c:numCache>
                <c:formatCode>d\-mmm\-yy</c:formatCode>
                <c:ptCount val="11"/>
                <c:pt idx="0">
                  <c:v>41660</c:v>
                </c:pt>
                <c:pt idx="1">
                  <c:v>41687</c:v>
                </c:pt>
                <c:pt idx="2">
                  <c:v>41721</c:v>
                </c:pt>
                <c:pt idx="3">
                  <c:v>41748</c:v>
                </c:pt>
                <c:pt idx="4">
                  <c:v>41778</c:v>
                </c:pt>
                <c:pt idx="5">
                  <c:v>41819</c:v>
                </c:pt>
                <c:pt idx="6">
                  <c:v>41847</c:v>
                </c:pt>
                <c:pt idx="7">
                  <c:v>41882</c:v>
                </c:pt>
                <c:pt idx="8">
                  <c:v>41910</c:v>
                </c:pt>
                <c:pt idx="9">
                  <c:v>41938</c:v>
                </c:pt>
                <c:pt idx="10">
                  <c:v>41980</c:v>
                </c:pt>
              </c:numCache>
            </c:numRef>
          </c:xVal>
          <c:yVal>
            <c:numRef>
              <c:f>'Piezo readings'!$EU$16:$GB$16</c:f>
              <c:numCache>
                <c:formatCode>0.0</c:formatCode>
                <c:ptCount val="11"/>
                <c:pt idx="0" formatCode="General">
                  <c:v>10.3</c:v>
                </c:pt>
                <c:pt idx="1">
                  <c:v>10</c:v>
                </c:pt>
                <c:pt idx="2" formatCode="General">
                  <c:v>9.6</c:v>
                </c:pt>
                <c:pt idx="3">
                  <c:v>9.1</c:v>
                </c:pt>
                <c:pt idx="4" formatCode="General">
                  <c:v>8.6999999999999993</c:v>
                </c:pt>
                <c:pt idx="5">
                  <c:v>9.1</c:v>
                </c:pt>
                <c:pt idx="6" formatCode="General">
                  <c:v>9.6</c:v>
                </c:pt>
                <c:pt idx="7">
                  <c:v>9.8000000000000007</c:v>
                </c:pt>
                <c:pt idx="8" formatCode="General">
                  <c:v>9.8000000000000007</c:v>
                </c:pt>
                <c:pt idx="9">
                  <c:v>9.9</c:v>
                </c:pt>
                <c:pt idx="10" formatCode="General">
                  <c:v>10</c:v>
                </c:pt>
              </c:numCache>
            </c:numRef>
          </c:yVal>
          <c:smooth val="0"/>
        </c:ser>
        <c:ser>
          <c:idx val="3"/>
          <c:order val="3"/>
          <c:tx>
            <c:strRef>
              <c:f>' Piezo levels (edited)'!$D$20</c:f>
              <c:strCache>
                <c:ptCount val="1"/>
                <c:pt idx="0">
                  <c:v>Piezometer #22793 @ 1077.4 m</c:v>
                </c:pt>
              </c:strCache>
            </c:strRef>
          </c:tx>
          <c:xVal>
            <c:numRef>
              <c:f>'Piezo readings'!$EU$3:$GB$3</c:f>
              <c:numCache>
                <c:formatCode>d\-mmm\-yy</c:formatCode>
                <c:ptCount val="11"/>
                <c:pt idx="0">
                  <c:v>41660</c:v>
                </c:pt>
                <c:pt idx="1">
                  <c:v>41687</c:v>
                </c:pt>
                <c:pt idx="2">
                  <c:v>41721</c:v>
                </c:pt>
                <c:pt idx="3">
                  <c:v>41748</c:v>
                </c:pt>
                <c:pt idx="4">
                  <c:v>41778</c:v>
                </c:pt>
                <c:pt idx="5">
                  <c:v>41819</c:v>
                </c:pt>
                <c:pt idx="6">
                  <c:v>41847</c:v>
                </c:pt>
                <c:pt idx="7">
                  <c:v>41882</c:v>
                </c:pt>
                <c:pt idx="8">
                  <c:v>41910</c:v>
                </c:pt>
                <c:pt idx="9">
                  <c:v>41938</c:v>
                </c:pt>
                <c:pt idx="10">
                  <c:v>41980</c:v>
                </c:pt>
              </c:numCache>
            </c:numRef>
          </c:xVal>
          <c:yVal>
            <c:numRef>
              <c:f>'Piezo readings'!$EU$17:$GB$17</c:f>
              <c:numCache>
                <c:formatCode>General</c:formatCode>
                <c:ptCount val="11"/>
                <c:pt idx="1">
                  <c:v>15.6</c:v>
                </c:pt>
                <c:pt idx="2">
                  <c:v>14.8</c:v>
                </c:pt>
                <c:pt idx="3">
                  <c:v>14.4</c:v>
                </c:pt>
                <c:pt idx="4">
                  <c:v>14.2</c:v>
                </c:pt>
                <c:pt idx="5">
                  <c:v>14.4</c:v>
                </c:pt>
                <c:pt idx="6">
                  <c:v>15.8</c:v>
                </c:pt>
                <c:pt idx="7">
                  <c:v>14.9</c:v>
                </c:pt>
                <c:pt idx="8">
                  <c:v>15.1</c:v>
                </c:pt>
                <c:pt idx="9">
                  <c:v>15.2</c:v>
                </c:pt>
                <c:pt idx="10">
                  <c:v>15.2</c:v>
                </c:pt>
              </c:numCache>
            </c:numRef>
          </c:yVal>
          <c:smooth val="0"/>
        </c:ser>
        <c:dLbls>
          <c:showLegendKey val="0"/>
          <c:showVal val="0"/>
          <c:showCatName val="0"/>
          <c:showSerName val="0"/>
          <c:showPercent val="0"/>
          <c:showBubbleSize val="0"/>
        </c:dLbls>
        <c:axId val="370736048"/>
        <c:axId val="370737224"/>
      </c:scatterChart>
      <c:valAx>
        <c:axId val="37073604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CA"/>
                  <a:t>Date (month/year)</a:t>
                </a:r>
              </a:p>
            </c:rich>
          </c:tx>
          <c:layout>
            <c:manualLayout>
              <c:xMode val="edge"/>
              <c:yMode val="edge"/>
              <c:x val="0.51255552190591569"/>
              <c:y val="0.95746817095624248"/>
            </c:manualLayout>
          </c:layout>
          <c:overlay val="0"/>
          <c:spPr>
            <a:noFill/>
            <a:ln w="25400">
              <a:noFill/>
            </a:ln>
          </c:spPr>
        </c:title>
        <c:numFmt formatCode="m/yy"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370737224"/>
        <c:crosses val="autoZero"/>
        <c:crossBetween val="midCat"/>
        <c:majorUnit val="62"/>
      </c:valAx>
      <c:valAx>
        <c:axId val="370737224"/>
        <c:scaling>
          <c:orientation val="minMax"/>
        </c:scaling>
        <c:delete val="0"/>
        <c:axPos val="l"/>
        <c:majorGridlines>
          <c:spPr>
            <a:ln w="3175">
              <a:solidFill>
                <a:srgbClr val="000000"/>
              </a:solidFill>
              <a:prstDash val="lgDash"/>
            </a:ln>
          </c:spPr>
        </c:majorGridlines>
        <c:title>
          <c:tx>
            <c:rich>
              <a:bodyPr/>
              <a:lstStyle/>
              <a:p>
                <a:pPr>
                  <a:defRPr sz="1200" b="1" i="0" u="none" strike="noStrike" baseline="0">
                    <a:solidFill>
                      <a:srgbClr val="000000"/>
                    </a:solidFill>
                    <a:latin typeface="Arial"/>
                    <a:ea typeface="Arial"/>
                    <a:cs typeface="Arial"/>
                  </a:defRPr>
                </a:pPr>
                <a:r>
                  <a:rPr lang="en-CA"/>
                  <a:t>Piezometric Elevation (m)</a:t>
                </a:r>
              </a:p>
            </c:rich>
          </c:tx>
          <c:layout>
            <c:manualLayout>
              <c:xMode val="edge"/>
              <c:yMode val="edge"/>
              <c:x val="1.4770979560812818E-2"/>
              <c:y val="0.343187866442067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70736048"/>
        <c:crossesAt val="35886"/>
        <c:crossBetween val="midCat"/>
        <c:majorUnit val="1"/>
      </c:valAx>
      <c:spPr>
        <a:noFill/>
        <a:ln w="25400">
          <a:noFill/>
        </a:ln>
      </c:spPr>
    </c:plotArea>
    <c:legend>
      <c:legendPos val="r"/>
      <c:layout>
        <c:manualLayout>
          <c:xMode val="edge"/>
          <c:yMode val="edge"/>
          <c:x val="0.6126232912910774"/>
          <c:y val="0.17213930348258705"/>
          <c:w val="0.14649684979988364"/>
          <c:h val="9.8507462686567182E-2"/>
        </c:manualLayout>
      </c:layou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Header>&amp;LW14101749&amp;CMount Nansen Tailings Dam Monitoring
Abandoned Mount Nansen Mine - Carmacks, Yukon</c:oddHeader>
    </c:headerFooter>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wmf"/><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wmf"/><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image" Target="../media/image1.wmf"/><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image" Target="../media/image1.wmf"/><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image" Target="../media/image1.wmf"/><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image" Target="../media/image1.wmf"/><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175260</xdr:colOff>
      <xdr:row>2</xdr:row>
      <xdr:rowOff>45720</xdr:rowOff>
    </xdr:from>
    <xdr:to>
      <xdr:col>20</xdr:col>
      <xdr:colOff>655320</xdr:colOff>
      <xdr:row>48</xdr:row>
      <xdr:rowOff>15240</xdr:rowOff>
    </xdr:to>
    <xdr:graphicFrame macro="">
      <xdr:nvGraphicFramePr>
        <xdr:cNvPr id="21493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48</xdr:row>
      <xdr:rowOff>120650</xdr:rowOff>
    </xdr:from>
    <xdr:to>
      <xdr:col>7</xdr:col>
      <xdr:colOff>104775</xdr:colOff>
      <xdr:row>51</xdr:row>
      <xdr:rowOff>116406</xdr:rowOff>
    </xdr:to>
    <xdr:sp macro="" textlink="">
      <xdr:nvSpPr>
        <xdr:cNvPr id="214019" name="Text 3"/>
        <xdr:cNvSpPr txBox="1">
          <a:spLocks noChangeArrowheads="1"/>
        </xdr:cNvSpPr>
      </xdr:nvSpPr>
      <xdr:spPr bwMode="auto">
        <a:xfrm>
          <a:off x="133350" y="7867650"/>
          <a:ext cx="4238625" cy="6191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Geneva"/>
            </a:rPr>
            <a:t>NOTE: 1) BH Location: Crest of Dam, S End</a:t>
          </a:r>
        </a:p>
        <a:p>
          <a:pPr algn="l" rtl="0">
            <a:defRPr sz="1000"/>
          </a:pPr>
          <a:r>
            <a:rPr lang="en-US" sz="900" b="0" i="0" u="none" strike="noStrike" baseline="0">
              <a:solidFill>
                <a:srgbClr val="000000"/>
              </a:solidFill>
              <a:latin typeface="Geneva"/>
            </a:rPr>
            <a:t>            2) Ground surface: 1099.3 m.</a:t>
          </a:r>
        </a:p>
        <a:p>
          <a:pPr algn="l" rtl="0">
            <a:defRPr sz="1000"/>
          </a:pPr>
          <a:r>
            <a:rPr lang="en-US" sz="900" b="0" i="0" u="none" strike="noStrike" baseline="0">
              <a:solidFill>
                <a:srgbClr val="000000"/>
              </a:solidFill>
              <a:latin typeface="Geneva"/>
            </a:rPr>
            <a:t>            3) Fill and native ground interface: 1137.7 m.</a:t>
          </a:r>
        </a:p>
      </xdr:txBody>
    </xdr:sp>
    <xdr:clientData/>
  </xdr:twoCellAnchor>
  <xdr:twoCellAnchor>
    <xdr:from>
      <xdr:col>0</xdr:col>
      <xdr:colOff>129021</xdr:colOff>
      <xdr:row>51</xdr:row>
      <xdr:rowOff>138546</xdr:rowOff>
    </xdr:from>
    <xdr:to>
      <xdr:col>4</xdr:col>
      <xdr:colOff>71871</xdr:colOff>
      <xdr:row>52</xdr:row>
      <xdr:rowOff>138545</xdr:rowOff>
    </xdr:to>
    <xdr:sp macro="" textlink="">
      <xdr:nvSpPr>
        <xdr:cNvPr id="214020" name="Text 4"/>
        <xdr:cNvSpPr txBox="1">
          <a:spLocks noChangeArrowheads="1"/>
        </xdr:cNvSpPr>
      </xdr:nvSpPr>
      <xdr:spPr bwMode="auto">
        <a:xfrm>
          <a:off x="129021" y="8728364"/>
          <a:ext cx="2436668" cy="19396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0" i="0" u="none" strike="noStrike" baseline="0">
              <a:solidFill>
                <a:srgbClr val="000000"/>
              </a:solidFill>
              <a:latin typeface="Geneva"/>
            </a:rPr>
            <a:t>Date Installed:  98-03-24</a:t>
          </a:r>
        </a:p>
      </xdr:txBody>
    </xdr:sp>
    <xdr:clientData/>
  </xdr:twoCellAnchor>
  <xdr:twoCellAnchor editAs="oneCell">
    <xdr:from>
      <xdr:col>19</xdr:col>
      <xdr:colOff>640080</xdr:colOff>
      <xdr:row>54</xdr:row>
      <xdr:rowOff>60960</xdr:rowOff>
    </xdr:from>
    <xdr:to>
      <xdr:col>20</xdr:col>
      <xdr:colOff>670560</xdr:colOff>
      <xdr:row>55</xdr:row>
      <xdr:rowOff>160020</xdr:rowOff>
    </xdr:to>
    <xdr:pic>
      <xdr:nvPicPr>
        <xdr:cNvPr id="214933"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22480" y="9227820"/>
          <a:ext cx="89916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0.09535</cdr:x>
      <cdr:y>0.18048</cdr:y>
    </cdr:from>
    <cdr:to>
      <cdr:x>0.18987</cdr:x>
      <cdr:y>0.23431</cdr:y>
    </cdr:to>
    <cdr:sp macro="" textlink="">
      <cdr:nvSpPr>
        <cdr:cNvPr id="2" name="TextBox 1"/>
        <cdr:cNvSpPr txBox="1"/>
      </cdr:nvSpPr>
      <cdr:spPr>
        <a:xfrm xmlns:a="http://schemas.openxmlformats.org/drawingml/2006/main">
          <a:off x="1018435" y="1411645"/>
          <a:ext cx="1244705" cy="41626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100"/>
            <a:t>TAILINGS</a:t>
          </a:r>
          <a:r>
            <a:rPr lang="en-CA" sz="1100" baseline="0"/>
            <a:t> DAM SURFACE</a:t>
          </a:r>
          <a:endParaRPr lang="en-CA" sz="1100"/>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137160</xdr:colOff>
      <xdr:row>2</xdr:row>
      <xdr:rowOff>22860</xdr:rowOff>
    </xdr:from>
    <xdr:to>
      <xdr:col>20</xdr:col>
      <xdr:colOff>617220</xdr:colOff>
      <xdr:row>48</xdr:row>
      <xdr:rowOff>0</xdr:rowOff>
    </xdr:to>
    <xdr:graphicFrame macro="">
      <xdr:nvGraphicFramePr>
        <xdr:cNvPr id="21703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47</xdr:row>
      <xdr:rowOff>104775</xdr:rowOff>
    </xdr:from>
    <xdr:to>
      <xdr:col>7</xdr:col>
      <xdr:colOff>285750</xdr:colOff>
      <xdr:row>51</xdr:row>
      <xdr:rowOff>152400</xdr:rowOff>
    </xdr:to>
    <xdr:sp macro="" textlink="">
      <xdr:nvSpPr>
        <xdr:cNvPr id="216067" name="Text 3"/>
        <xdr:cNvSpPr txBox="1">
          <a:spLocks noChangeArrowheads="1"/>
        </xdr:cNvSpPr>
      </xdr:nvSpPr>
      <xdr:spPr bwMode="auto">
        <a:xfrm>
          <a:off x="152400" y="8143875"/>
          <a:ext cx="4467225" cy="819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US" sz="900" b="0" i="0" u="none" strike="noStrike" baseline="0">
              <a:solidFill>
                <a:srgbClr val="000000"/>
              </a:solidFill>
              <a:latin typeface="Geneva"/>
            </a:rPr>
            <a:t>NOTE: 1) BH Location: Crest of Dam, Centre</a:t>
          </a:r>
        </a:p>
        <a:p>
          <a:pPr algn="l" rtl="0">
            <a:defRPr sz="1000"/>
          </a:pPr>
          <a:r>
            <a:rPr lang="en-US" sz="900" b="0" i="0" u="none" strike="noStrike" baseline="0">
              <a:solidFill>
                <a:srgbClr val="000000"/>
              </a:solidFill>
              <a:latin typeface="Geneva"/>
            </a:rPr>
            <a:t>            2) Ground surface: 1099.4  m.</a:t>
          </a:r>
        </a:p>
        <a:p>
          <a:pPr algn="l" rtl="0">
            <a:defRPr sz="1000"/>
          </a:pPr>
          <a:r>
            <a:rPr lang="en-US" sz="900" b="0" i="0" u="none" strike="noStrike" baseline="0">
              <a:solidFill>
                <a:srgbClr val="000000"/>
              </a:solidFill>
              <a:latin typeface="Geneva"/>
            </a:rPr>
            <a:t>            3) Fill and native ground interface: 1080.3 m.</a:t>
          </a:r>
        </a:p>
        <a:p>
          <a:pPr algn="l" rtl="0">
            <a:defRPr sz="1000"/>
          </a:pPr>
          <a:r>
            <a:rPr lang="en-US" sz="900" b="0" i="0" u="none" strike="noStrike" baseline="0">
              <a:solidFill>
                <a:srgbClr val="000000"/>
              </a:solidFill>
              <a:latin typeface="Geneva"/>
            </a:rPr>
            <a:t>            4) Piezometer not functioning/abandoned July 2012.</a:t>
          </a:r>
        </a:p>
      </xdr:txBody>
    </xdr:sp>
    <xdr:clientData/>
  </xdr:twoCellAnchor>
  <xdr:twoCellAnchor>
    <xdr:from>
      <xdr:col>0</xdr:col>
      <xdr:colOff>142875</xdr:colOff>
      <xdr:row>52</xdr:row>
      <xdr:rowOff>0</xdr:rowOff>
    </xdr:from>
    <xdr:to>
      <xdr:col>4</xdr:col>
      <xdr:colOff>85725</xdr:colOff>
      <xdr:row>53</xdr:row>
      <xdr:rowOff>0</xdr:rowOff>
    </xdr:to>
    <xdr:sp macro="" textlink="">
      <xdr:nvSpPr>
        <xdr:cNvPr id="216068" name="Text 4"/>
        <xdr:cNvSpPr txBox="1">
          <a:spLocks noChangeArrowheads="1"/>
        </xdr:cNvSpPr>
      </xdr:nvSpPr>
      <xdr:spPr bwMode="auto">
        <a:xfrm>
          <a:off x="142875" y="8946776"/>
          <a:ext cx="2452968" cy="17033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0" i="0" u="none" strike="noStrike" baseline="0">
              <a:solidFill>
                <a:srgbClr val="000000"/>
              </a:solidFill>
              <a:latin typeface="Geneva"/>
            </a:rPr>
            <a:t>Date Installed:  98-03-25</a:t>
          </a:r>
        </a:p>
      </xdr:txBody>
    </xdr:sp>
    <xdr:clientData/>
  </xdr:twoCellAnchor>
  <xdr:twoCellAnchor editAs="oneCell">
    <xdr:from>
      <xdr:col>19</xdr:col>
      <xdr:colOff>693420</xdr:colOff>
      <xdr:row>54</xdr:row>
      <xdr:rowOff>45720</xdr:rowOff>
    </xdr:from>
    <xdr:to>
      <xdr:col>20</xdr:col>
      <xdr:colOff>716280</xdr:colOff>
      <xdr:row>55</xdr:row>
      <xdr:rowOff>137160</xdr:rowOff>
    </xdr:to>
    <xdr:pic>
      <xdr:nvPicPr>
        <xdr:cNvPr id="21703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18745" y="8951595"/>
          <a:ext cx="91821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368876</xdr:colOff>
      <xdr:row>23</xdr:row>
      <xdr:rowOff>145472</xdr:rowOff>
    </xdr:from>
    <xdr:to>
      <xdr:col>19</xdr:col>
      <xdr:colOff>243147</xdr:colOff>
      <xdr:row>26</xdr:row>
      <xdr:rowOff>96842</xdr:rowOff>
    </xdr:to>
    <xdr:sp macro="" textlink="">
      <xdr:nvSpPr>
        <xdr:cNvPr id="2" name="TextBox 1"/>
        <xdr:cNvSpPr txBox="1"/>
      </xdr:nvSpPr>
      <xdr:spPr>
        <a:xfrm>
          <a:off x="8473785" y="3997036"/>
          <a:ext cx="3614998" cy="4501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2000" b="1"/>
            <a:t>Cable Abandoned</a:t>
          </a:r>
          <a:r>
            <a:rPr lang="en-CA" sz="2000" b="1" baseline="0"/>
            <a:t> March 2012</a:t>
          </a:r>
          <a:endParaRPr lang="en-CA" sz="2000" b="1"/>
        </a:p>
      </xdr:txBody>
    </xdr:sp>
    <xdr:clientData/>
  </xdr:twoCellAnchor>
</xdr:wsDr>
</file>

<file path=xl/drawings/drawing4.xml><?xml version="1.0" encoding="utf-8"?>
<c:userShapes xmlns:c="http://schemas.openxmlformats.org/drawingml/2006/chart">
  <cdr:relSizeAnchor xmlns:cdr="http://schemas.openxmlformats.org/drawingml/2006/chartDrawing">
    <cdr:from>
      <cdr:x>0.10793</cdr:x>
      <cdr:y>0.17664</cdr:y>
    </cdr:from>
    <cdr:to>
      <cdr:x>0.1757</cdr:x>
      <cdr:y>0.30058</cdr:y>
    </cdr:to>
    <cdr:sp macro="" textlink="">
      <cdr:nvSpPr>
        <cdr:cNvPr id="2" name="TextBox 1"/>
        <cdr:cNvSpPr txBox="1"/>
      </cdr:nvSpPr>
      <cdr:spPr>
        <a:xfrm xmlns:a="http://schemas.openxmlformats.org/drawingml/2006/main">
          <a:off x="1083525" y="1313353"/>
          <a:ext cx="927147" cy="925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CA" sz="1100"/>
            <a:t>TAILINGS DAM</a:t>
          </a:r>
          <a:r>
            <a:rPr lang="en-CA" sz="1100" baseline="0"/>
            <a:t> SURFACE</a:t>
          </a:r>
          <a:endParaRPr lang="en-CA" sz="1100"/>
        </a:p>
      </cdr:txBody>
    </cdr:sp>
  </cdr:relSizeAnchor>
  <cdr:relSizeAnchor xmlns:cdr="http://schemas.openxmlformats.org/drawingml/2006/chartDrawing">
    <cdr:from>
      <cdr:x>0.7671</cdr:x>
      <cdr:y>0.56812</cdr:y>
    </cdr:from>
    <cdr:to>
      <cdr:x>0.76758</cdr:x>
      <cdr:y>0.90575</cdr:y>
    </cdr:to>
    <cdr:cxnSp macro="">
      <cdr:nvCxnSpPr>
        <cdr:cNvPr id="4" name="Straight Arrow Connector 3"/>
        <cdr:cNvCxnSpPr/>
      </cdr:nvCxnSpPr>
      <cdr:spPr bwMode="auto">
        <a:xfrm xmlns:a="http://schemas.openxmlformats.org/drawingml/2006/main" rot="10800000" flipV="1">
          <a:off x="10349112" y="4207846"/>
          <a:ext cx="6476" cy="2500704"/>
        </a:xfrm>
        <a:prstGeom xmlns:a="http://schemas.openxmlformats.org/drawingml/2006/main" prst="straightConnector1">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5.xml><?xml version="1.0" encoding="utf-8"?>
<xdr:wsDr xmlns:xdr="http://schemas.openxmlformats.org/drawingml/2006/spreadsheetDrawing" xmlns:a="http://schemas.openxmlformats.org/drawingml/2006/main">
  <xdr:twoCellAnchor>
    <xdr:from>
      <xdr:col>0</xdr:col>
      <xdr:colOff>137160</xdr:colOff>
      <xdr:row>2</xdr:row>
      <xdr:rowOff>22860</xdr:rowOff>
    </xdr:from>
    <xdr:to>
      <xdr:col>20</xdr:col>
      <xdr:colOff>617220</xdr:colOff>
      <xdr:row>48</xdr:row>
      <xdr:rowOff>0</xdr:rowOff>
    </xdr:to>
    <xdr:graphicFrame macro="">
      <xdr:nvGraphicFramePr>
        <xdr:cNvPr id="152894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48</xdr:row>
      <xdr:rowOff>120650</xdr:rowOff>
    </xdr:from>
    <xdr:to>
      <xdr:col>6</xdr:col>
      <xdr:colOff>266700</xdr:colOff>
      <xdr:row>52</xdr:row>
      <xdr:rowOff>139239</xdr:rowOff>
    </xdr:to>
    <xdr:sp macro="" textlink="">
      <xdr:nvSpPr>
        <xdr:cNvPr id="217091" name="Text 3"/>
        <xdr:cNvSpPr txBox="1">
          <a:spLocks noChangeArrowheads="1"/>
        </xdr:cNvSpPr>
      </xdr:nvSpPr>
      <xdr:spPr bwMode="auto">
        <a:xfrm>
          <a:off x="133350" y="7867650"/>
          <a:ext cx="3790950" cy="8286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US" sz="900" b="0" i="0" u="none" strike="noStrike" baseline="0">
              <a:solidFill>
                <a:srgbClr val="000000"/>
              </a:solidFill>
              <a:latin typeface="Geneva"/>
            </a:rPr>
            <a:t>NOTE: 1) BH Location: Crest of Dam, N End</a:t>
          </a:r>
        </a:p>
        <a:p>
          <a:pPr algn="l" rtl="0">
            <a:defRPr sz="1000"/>
          </a:pPr>
          <a:r>
            <a:rPr lang="en-US" sz="900" b="0" i="0" u="none" strike="noStrike" baseline="0">
              <a:solidFill>
                <a:srgbClr val="000000"/>
              </a:solidFill>
              <a:latin typeface="Geneva"/>
            </a:rPr>
            <a:t>            2) Ground surface: 1099.6 m.</a:t>
          </a:r>
        </a:p>
        <a:p>
          <a:pPr algn="l" rtl="0">
            <a:defRPr sz="1000"/>
          </a:pPr>
          <a:r>
            <a:rPr lang="en-US" sz="900" b="0" i="0" u="none" strike="noStrike" baseline="0">
              <a:solidFill>
                <a:srgbClr val="000000"/>
              </a:solidFill>
              <a:latin typeface="Geneva"/>
            </a:rPr>
            <a:t>            3) Fill and native ground interface: unknown.</a:t>
          </a:r>
        </a:p>
        <a:p>
          <a:pPr algn="l" rtl="0">
            <a:defRPr sz="1000"/>
          </a:pPr>
          <a:r>
            <a:rPr lang="en-US" sz="900" b="0" i="0" u="none" strike="noStrike" baseline="0">
              <a:solidFill>
                <a:srgbClr val="000000"/>
              </a:solidFill>
              <a:latin typeface="Geneva"/>
            </a:rPr>
            <a:t>           </a:t>
          </a:r>
        </a:p>
      </xdr:txBody>
    </xdr:sp>
    <xdr:clientData/>
  </xdr:twoCellAnchor>
  <xdr:twoCellAnchor>
    <xdr:from>
      <xdr:col>0</xdr:col>
      <xdr:colOff>142875</xdr:colOff>
      <xdr:row>52</xdr:row>
      <xdr:rowOff>126365</xdr:rowOff>
    </xdr:from>
    <xdr:to>
      <xdr:col>4</xdr:col>
      <xdr:colOff>85778</xdr:colOff>
      <xdr:row>53</xdr:row>
      <xdr:rowOff>108760</xdr:rowOff>
    </xdr:to>
    <xdr:sp macro="" textlink="">
      <xdr:nvSpPr>
        <xdr:cNvPr id="217092" name="Text 4"/>
        <xdr:cNvSpPr txBox="1">
          <a:spLocks noChangeArrowheads="1"/>
        </xdr:cNvSpPr>
      </xdr:nvSpPr>
      <xdr:spPr bwMode="auto">
        <a:xfrm>
          <a:off x="142875" y="8667750"/>
          <a:ext cx="238125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0" i="0" u="none" strike="noStrike" baseline="0">
              <a:solidFill>
                <a:srgbClr val="000000"/>
              </a:solidFill>
              <a:latin typeface="Geneva"/>
            </a:rPr>
            <a:t>Date Installed:  98-03-31</a:t>
          </a:r>
        </a:p>
      </xdr:txBody>
    </xdr:sp>
    <xdr:clientData/>
  </xdr:twoCellAnchor>
  <xdr:twoCellAnchor>
    <xdr:from>
      <xdr:col>1</xdr:col>
      <xdr:colOff>356878</xdr:colOff>
      <xdr:row>10</xdr:row>
      <xdr:rowOff>92801</xdr:rowOff>
    </xdr:from>
    <xdr:to>
      <xdr:col>4</xdr:col>
      <xdr:colOff>126046</xdr:colOff>
      <xdr:row>13</xdr:row>
      <xdr:rowOff>79373</xdr:rowOff>
    </xdr:to>
    <xdr:sp macro="" textlink="">
      <xdr:nvSpPr>
        <xdr:cNvPr id="6" name="TextBox 1"/>
        <xdr:cNvSpPr txBox="1"/>
      </xdr:nvSpPr>
      <xdr:spPr>
        <a:xfrm>
          <a:off x="967839" y="1752600"/>
          <a:ext cx="1640113" cy="48225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CA" sz="1100"/>
            <a:t>TAILINGS DAM</a:t>
          </a:r>
          <a:r>
            <a:rPr lang="en-CA" sz="1100" baseline="0"/>
            <a:t> SURFACE</a:t>
          </a:r>
          <a:endParaRPr lang="en-CA" sz="1100"/>
        </a:p>
      </xdr:txBody>
    </xdr:sp>
    <xdr:clientData/>
  </xdr:twoCellAnchor>
  <xdr:twoCellAnchor editAs="oneCell">
    <xdr:from>
      <xdr:col>19</xdr:col>
      <xdr:colOff>693420</xdr:colOff>
      <xdr:row>54</xdr:row>
      <xdr:rowOff>60960</xdr:rowOff>
    </xdr:from>
    <xdr:to>
      <xdr:col>20</xdr:col>
      <xdr:colOff>716280</xdr:colOff>
      <xdr:row>55</xdr:row>
      <xdr:rowOff>144780</xdr:rowOff>
    </xdr:to>
    <xdr:pic>
      <xdr:nvPicPr>
        <xdr:cNvPr id="1528953"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75820" y="9227820"/>
          <a:ext cx="89154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137160</xdr:colOff>
      <xdr:row>2</xdr:row>
      <xdr:rowOff>22860</xdr:rowOff>
    </xdr:from>
    <xdr:to>
      <xdr:col>20</xdr:col>
      <xdr:colOff>617220</xdr:colOff>
      <xdr:row>48</xdr:row>
      <xdr:rowOff>0</xdr:rowOff>
    </xdr:to>
    <xdr:graphicFrame macro="">
      <xdr:nvGraphicFramePr>
        <xdr:cNvPr id="153509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48</xdr:row>
      <xdr:rowOff>113030</xdr:rowOff>
    </xdr:from>
    <xdr:to>
      <xdr:col>7</xdr:col>
      <xdr:colOff>478971</xdr:colOff>
      <xdr:row>51</xdr:row>
      <xdr:rowOff>113128</xdr:rowOff>
    </xdr:to>
    <xdr:sp macro="" textlink="">
      <xdr:nvSpPr>
        <xdr:cNvPr id="218115" name="Text 3"/>
        <xdr:cNvSpPr txBox="1">
          <a:spLocks noChangeArrowheads="1"/>
        </xdr:cNvSpPr>
      </xdr:nvSpPr>
      <xdr:spPr bwMode="auto">
        <a:xfrm>
          <a:off x="133350" y="7961630"/>
          <a:ext cx="4689021" cy="60969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lnSpc>
              <a:spcPts val="900"/>
            </a:lnSpc>
            <a:defRPr sz="1000"/>
          </a:pPr>
          <a:r>
            <a:rPr lang="en-US" sz="900" b="0" i="0" u="none" strike="noStrike" baseline="0">
              <a:solidFill>
                <a:srgbClr val="000000"/>
              </a:solidFill>
              <a:latin typeface="Geneva"/>
            </a:rPr>
            <a:t>NOTE: 1) BH Location: Crest of Toe Berm, Centre</a:t>
          </a:r>
        </a:p>
        <a:p>
          <a:pPr algn="l" rtl="0">
            <a:lnSpc>
              <a:spcPts val="900"/>
            </a:lnSpc>
            <a:defRPr sz="1000"/>
          </a:pPr>
          <a:r>
            <a:rPr lang="en-US" sz="900" b="0" i="0" u="none" strike="noStrike" baseline="0">
              <a:solidFill>
                <a:srgbClr val="000000"/>
              </a:solidFill>
              <a:latin typeface="Geneva"/>
            </a:rPr>
            <a:t>            2) Ground surface: 1087.8 m.</a:t>
          </a:r>
        </a:p>
        <a:p>
          <a:pPr algn="l" rtl="0">
            <a:defRPr sz="1000"/>
          </a:pPr>
          <a:r>
            <a:rPr lang="en-US" sz="900" b="0" i="0" u="none" strike="noStrike" baseline="0">
              <a:solidFill>
                <a:srgbClr val="000000"/>
              </a:solidFill>
              <a:latin typeface="Geneva"/>
            </a:rPr>
            <a:t>            3) Fill and native ground interface: 1080.5 m.</a:t>
          </a:r>
        </a:p>
        <a:p>
          <a:pPr algn="l" rtl="0">
            <a:lnSpc>
              <a:spcPts val="700"/>
            </a:lnSpc>
            <a:defRPr sz="1000"/>
          </a:pPr>
          <a:r>
            <a:rPr lang="en-US" sz="900" b="0" i="0" u="none" strike="noStrike" baseline="0">
              <a:solidFill>
                <a:srgbClr val="000000"/>
              </a:solidFill>
              <a:latin typeface="Geneva"/>
            </a:rPr>
            <a:t>    </a:t>
          </a:r>
        </a:p>
        <a:p>
          <a:pPr algn="l" rtl="0">
            <a:lnSpc>
              <a:spcPts val="800"/>
            </a:lnSpc>
            <a:defRPr sz="1000"/>
          </a:pPr>
          <a:r>
            <a:rPr lang="en-US" sz="900" b="0" i="0" u="none" strike="noStrike" baseline="0">
              <a:solidFill>
                <a:srgbClr val="000000"/>
              </a:solidFill>
              <a:latin typeface="Geneva"/>
            </a:rPr>
            <a:t>           </a:t>
          </a:r>
        </a:p>
      </xdr:txBody>
    </xdr:sp>
    <xdr:clientData/>
  </xdr:twoCellAnchor>
  <xdr:twoCellAnchor>
    <xdr:from>
      <xdr:col>0</xdr:col>
      <xdr:colOff>142875</xdr:colOff>
      <xdr:row>51</xdr:row>
      <xdr:rowOff>177165</xdr:rowOff>
    </xdr:from>
    <xdr:to>
      <xdr:col>4</xdr:col>
      <xdr:colOff>85778</xdr:colOff>
      <xdr:row>53</xdr:row>
      <xdr:rowOff>8371</xdr:rowOff>
    </xdr:to>
    <xdr:sp macro="" textlink="">
      <xdr:nvSpPr>
        <xdr:cNvPr id="218116" name="Text 4"/>
        <xdr:cNvSpPr txBox="1">
          <a:spLocks noChangeArrowheads="1"/>
        </xdr:cNvSpPr>
      </xdr:nvSpPr>
      <xdr:spPr bwMode="auto">
        <a:xfrm>
          <a:off x="142875" y="8543925"/>
          <a:ext cx="238125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0" i="0" u="none" strike="noStrike" baseline="0">
              <a:solidFill>
                <a:srgbClr val="000000"/>
              </a:solidFill>
              <a:latin typeface="Geneva"/>
            </a:rPr>
            <a:t>Date Installed:  98-03-28</a:t>
          </a:r>
        </a:p>
      </xdr:txBody>
    </xdr:sp>
    <xdr:clientData/>
  </xdr:twoCellAnchor>
  <xdr:twoCellAnchor>
    <xdr:from>
      <xdr:col>1</xdr:col>
      <xdr:colOff>542925</xdr:colOff>
      <xdr:row>29</xdr:row>
      <xdr:rowOff>65315</xdr:rowOff>
    </xdr:from>
    <xdr:to>
      <xdr:col>4</xdr:col>
      <xdr:colOff>536635</xdr:colOff>
      <xdr:row>32</xdr:row>
      <xdr:rowOff>45171</xdr:rowOff>
    </xdr:to>
    <xdr:sp macro="" textlink="">
      <xdr:nvSpPr>
        <xdr:cNvPr id="6" name="TextBox 1"/>
        <xdr:cNvSpPr txBox="1"/>
      </xdr:nvSpPr>
      <xdr:spPr>
        <a:xfrm>
          <a:off x="1172936" y="4811486"/>
          <a:ext cx="1845582" cy="4793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CA" sz="1100"/>
            <a:t>TOE BERM</a:t>
          </a:r>
          <a:r>
            <a:rPr lang="en-CA" sz="1100" baseline="0"/>
            <a:t> SURFACE</a:t>
          </a:r>
          <a:endParaRPr lang="en-CA" sz="1100"/>
        </a:p>
      </xdr:txBody>
    </xdr:sp>
    <xdr:clientData/>
  </xdr:twoCellAnchor>
  <xdr:twoCellAnchor editAs="oneCell">
    <xdr:from>
      <xdr:col>19</xdr:col>
      <xdr:colOff>693420</xdr:colOff>
      <xdr:row>54</xdr:row>
      <xdr:rowOff>60960</xdr:rowOff>
    </xdr:from>
    <xdr:to>
      <xdr:col>20</xdr:col>
      <xdr:colOff>729887</xdr:colOff>
      <xdr:row>55</xdr:row>
      <xdr:rowOff>144780</xdr:rowOff>
    </xdr:to>
    <xdr:pic>
      <xdr:nvPicPr>
        <xdr:cNvPr id="1535095"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44599" y="9041674"/>
          <a:ext cx="920931" cy="247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217716</xdr:colOff>
      <xdr:row>37</xdr:row>
      <xdr:rowOff>130629</xdr:rowOff>
    </xdr:from>
    <xdr:to>
      <xdr:col>20</xdr:col>
      <xdr:colOff>326572</xdr:colOff>
      <xdr:row>39</xdr:row>
      <xdr:rowOff>65314</xdr:rowOff>
    </xdr:to>
    <xdr:sp macro="" textlink="">
      <xdr:nvSpPr>
        <xdr:cNvPr id="2" name="TextBox 1"/>
        <xdr:cNvSpPr txBox="1"/>
      </xdr:nvSpPr>
      <xdr:spPr>
        <a:xfrm>
          <a:off x="10765973" y="6183086"/>
          <a:ext cx="2231570" cy="2612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PZ</a:t>
          </a:r>
          <a:r>
            <a:rPr lang="en-US" sz="1100" b="1" baseline="0"/>
            <a:t> #22720 Abandoned March 2015</a:t>
          </a:r>
          <a:endParaRPr lang="en-US" sz="1100" b="1"/>
        </a:p>
      </xdr:txBody>
    </xdr:sp>
    <xdr:clientData/>
  </xdr:twoCellAnchor>
  <xdr:twoCellAnchor>
    <xdr:from>
      <xdr:col>19</xdr:col>
      <xdr:colOff>326571</xdr:colOff>
      <xdr:row>39</xdr:row>
      <xdr:rowOff>87085</xdr:rowOff>
    </xdr:from>
    <xdr:to>
      <xdr:col>19</xdr:col>
      <xdr:colOff>326571</xdr:colOff>
      <xdr:row>41</xdr:row>
      <xdr:rowOff>119743</xdr:rowOff>
    </xdr:to>
    <xdr:cxnSp macro="">
      <xdr:nvCxnSpPr>
        <xdr:cNvPr id="4" name="Straight Arrow Connector 3"/>
        <xdr:cNvCxnSpPr/>
      </xdr:nvCxnSpPr>
      <xdr:spPr bwMode="auto">
        <a:xfrm>
          <a:off x="12115800" y="6466114"/>
          <a:ext cx="0" cy="359229"/>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137160</xdr:colOff>
      <xdr:row>2</xdr:row>
      <xdr:rowOff>22860</xdr:rowOff>
    </xdr:from>
    <xdr:to>
      <xdr:col>20</xdr:col>
      <xdr:colOff>617220</xdr:colOff>
      <xdr:row>48</xdr:row>
      <xdr:rowOff>0</xdr:rowOff>
    </xdr:to>
    <xdr:graphicFrame macro="">
      <xdr:nvGraphicFramePr>
        <xdr:cNvPr id="153816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48</xdr:row>
      <xdr:rowOff>120650</xdr:rowOff>
    </xdr:from>
    <xdr:to>
      <xdr:col>7</xdr:col>
      <xdr:colOff>381000</xdr:colOff>
      <xdr:row>51</xdr:row>
      <xdr:rowOff>154387</xdr:rowOff>
    </xdr:to>
    <xdr:sp macro="" textlink="">
      <xdr:nvSpPr>
        <xdr:cNvPr id="219139" name="Text 3"/>
        <xdr:cNvSpPr txBox="1">
          <a:spLocks noChangeArrowheads="1"/>
        </xdr:cNvSpPr>
      </xdr:nvSpPr>
      <xdr:spPr bwMode="auto">
        <a:xfrm>
          <a:off x="133350" y="7936593"/>
          <a:ext cx="4591050" cy="64333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US" sz="900" b="0" i="0" u="none" strike="noStrike" baseline="0">
              <a:solidFill>
                <a:srgbClr val="000000"/>
              </a:solidFill>
              <a:latin typeface="Geneva"/>
            </a:rPr>
            <a:t>NOTE:   1) BH Location: North Abutment north of Toe Berm</a:t>
          </a:r>
        </a:p>
        <a:p>
          <a:pPr algn="l" rtl="0">
            <a:lnSpc>
              <a:spcPts val="800"/>
            </a:lnSpc>
            <a:defRPr sz="1000"/>
          </a:pPr>
          <a:r>
            <a:rPr lang="en-US" sz="900" b="0" i="0" u="none" strike="noStrike" baseline="0">
              <a:solidFill>
                <a:srgbClr val="000000"/>
              </a:solidFill>
              <a:latin typeface="Geneva"/>
            </a:rPr>
            <a:t>              2) Ground surface: 1091.4 m.</a:t>
          </a:r>
        </a:p>
        <a:p>
          <a:pPr algn="l" rtl="0">
            <a:defRPr sz="1000"/>
          </a:pPr>
          <a:r>
            <a:rPr lang="en-US" sz="900" b="0" i="0" u="none" strike="noStrike" baseline="0">
              <a:solidFill>
                <a:srgbClr val="000000"/>
              </a:solidFill>
              <a:latin typeface="Geneva"/>
            </a:rPr>
            <a:t>              3) Fill and native ground interface: 1090.8 m.          </a:t>
          </a:r>
        </a:p>
        <a:p>
          <a:pPr algn="l" rtl="0">
            <a:lnSpc>
              <a:spcPts val="500"/>
            </a:lnSpc>
            <a:defRPr sz="1000"/>
          </a:pPr>
          <a:r>
            <a:rPr lang="en-US" sz="900" b="0" i="0" u="none" strike="noStrike" baseline="0">
              <a:solidFill>
                <a:srgbClr val="000000"/>
              </a:solidFill>
              <a:latin typeface="Geneva"/>
            </a:rPr>
            <a:t>           </a:t>
          </a:r>
        </a:p>
      </xdr:txBody>
    </xdr:sp>
    <xdr:clientData/>
  </xdr:twoCellAnchor>
  <xdr:twoCellAnchor>
    <xdr:from>
      <xdr:col>0</xdr:col>
      <xdr:colOff>142875</xdr:colOff>
      <xdr:row>51</xdr:row>
      <xdr:rowOff>173355</xdr:rowOff>
    </xdr:from>
    <xdr:to>
      <xdr:col>4</xdr:col>
      <xdr:colOff>85725</xdr:colOff>
      <xdr:row>52</xdr:row>
      <xdr:rowOff>177568</xdr:rowOff>
    </xdr:to>
    <xdr:sp macro="" textlink="">
      <xdr:nvSpPr>
        <xdr:cNvPr id="219140" name="Text 4"/>
        <xdr:cNvSpPr txBox="1">
          <a:spLocks noChangeArrowheads="1"/>
        </xdr:cNvSpPr>
      </xdr:nvSpPr>
      <xdr:spPr bwMode="auto">
        <a:xfrm>
          <a:off x="142875" y="8543925"/>
          <a:ext cx="238125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0" i="0" u="none" strike="noStrike" baseline="0">
              <a:solidFill>
                <a:srgbClr val="000000"/>
              </a:solidFill>
              <a:latin typeface="Geneva"/>
            </a:rPr>
            <a:t>Date Installed:  98-03-31</a:t>
          </a:r>
        </a:p>
      </xdr:txBody>
    </xdr:sp>
    <xdr:clientData/>
  </xdr:twoCellAnchor>
  <xdr:twoCellAnchor>
    <xdr:from>
      <xdr:col>1</xdr:col>
      <xdr:colOff>540807</xdr:colOff>
      <xdr:row>23</xdr:row>
      <xdr:rowOff>160535</xdr:rowOff>
    </xdr:from>
    <xdr:to>
      <xdr:col>5</xdr:col>
      <xdr:colOff>49760</xdr:colOff>
      <xdr:row>27</xdr:row>
      <xdr:rowOff>124734</xdr:rowOff>
    </xdr:to>
    <xdr:sp macro="" textlink="">
      <xdr:nvSpPr>
        <xdr:cNvPr id="6" name="TextBox 1"/>
        <xdr:cNvSpPr txBox="1"/>
      </xdr:nvSpPr>
      <xdr:spPr>
        <a:xfrm>
          <a:off x="1167340" y="4070774"/>
          <a:ext cx="2024593" cy="58589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CA" sz="1100"/>
            <a:t>GROUND</a:t>
          </a:r>
          <a:r>
            <a:rPr lang="en-CA" sz="1100" baseline="0"/>
            <a:t> SURFACE</a:t>
          </a:r>
          <a:endParaRPr lang="en-CA" sz="1100"/>
        </a:p>
      </xdr:txBody>
    </xdr:sp>
    <xdr:clientData/>
  </xdr:twoCellAnchor>
  <xdr:twoCellAnchor editAs="oneCell">
    <xdr:from>
      <xdr:col>19</xdr:col>
      <xdr:colOff>952500</xdr:colOff>
      <xdr:row>54</xdr:row>
      <xdr:rowOff>38100</xdr:rowOff>
    </xdr:from>
    <xdr:to>
      <xdr:col>20</xdr:col>
      <xdr:colOff>716280</xdr:colOff>
      <xdr:row>55</xdr:row>
      <xdr:rowOff>137160</xdr:rowOff>
    </xdr:to>
    <xdr:pic>
      <xdr:nvPicPr>
        <xdr:cNvPr id="1538166"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017500" y="8785225"/>
          <a:ext cx="890905" cy="257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137160</xdr:colOff>
      <xdr:row>2</xdr:row>
      <xdr:rowOff>22860</xdr:rowOff>
    </xdr:from>
    <xdr:to>
      <xdr:col>20</xdr:col>
      <xdr:colOff>617220</xdr:colOff>
      <xdr:row>48</xdr:row>
      <xdr:rowOff>0</xdr:rowOff>
    </xdr:to>
    <xdr:graphicFrame macro="">
      <xdr:nvGraphicFramePr>
        <xdr:cNvPr id="160053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19</xdr:col>
      <xdr:colOff>952500</xdr:colOff>
      <xdr:row>54</xdr:row>
      <xdr:rowOff>38100</xdr:rowOff>
    </xdr:from>
    <xdr:to>
      <xdr:col>20</xdr:col>
      <xdr:colOff>716280</xdr:colOff>
      <xdr:row>55</xdr:row>
      <xdr:rowOff>137160</xdr:rowOff>
    </xdr:to>
    <xdr:pic>
      <xdr:nvPicPr>
        <xdr:cNvPr id="160053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34900" y="9204960"/>
          <a:ext cx="86106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2036"/>
  <sheetViews>
    <sheetView topLeftCell="J223" zoomScale="90" zoomScaleNormal="90" workbookViewId="0">
      <selection activeCell="T256" sqref="T256"/>
    </sheetView>
  </sheetViews>
  <sheetFormatPr defaultRowHeight="12.75" x14ac:dyDescent="0.2"/>
  <cols>
    <col min="1" max="1" width="10.42578125" style="18" customWidth="1"/>
    <col min="2" max="2" width="9.28515625" style="16" customWidth="1"/>
    <col min="3" max="3" width="19" style="16" customWidth="1"/>
    <col min="4" max="4" width="5" style="12" customWidth="1"/>
    <col min="5" max="5" width="10.42578125" style="12" customWidth="1"/>
    <col min="6" max="6" width="9.28515625" style="12" customWidth="1"/>
    <col min="7" max="7" width="18.42578125" style="12" customWidth="1"/>
    <col min="8" max="8" width="12.28515625" style="12" customWidth="1"/>
    <col min="9" max="9" width="4.5703125" style="12" customWidth="1"/>
    <col min="10" max="10" width="10.42578125" style="12" customWidth="1"/>
    <col min="11" max="11" width="9.28515625" style="16" customWidth="1"/>
    <col min="12" max="12" width="17.7109375" style="16" customWidth="1"/>
    <col min="13" max="13" width="13.7109375" style="12" customWidth="1"/>
    <col min="14" max="14" width="4.28515625" style="12" customWidth="1"/>
    <col min="15" max="15" width="12.7109375" style="12" customWidth="1"/>
    <col min="16" max="16" width="9.28515625" style="12" customWidth="1"/>
    <col min="17" max="17" width="15.7109375" style="12" customWidth="1"/>
    <col min="18" max="18" width="10.42578125" style="12" customWidth="1"/>
    <col min="19" max="19" width="11" style="12" customWidth="1"/>
    <col min="20" max="20" width="24.7109375" style="12" customWidth="1"/>
    <col min="21" max="22" width="9.28515625" style="12" customWidth="1"/>
    <col min="23" max="23" width="12.5703125" style="12" customWidth="1"/>
    <col min="24" max="24" width="9.28515625" style="12" customWidth="1"/>
    <col min="25" max="25" width="18" style="12" customWidth="1"/>
    <col min="26" max="42" width="9.28515625" style="12" customWidth="1"/>
  </cols>
  <sheetData>
    <row r="1" spans="1:42" ht="15.75" x14ac:dyDescent="0.25">
      <c r="A1" s="36" t="s">
        <v>35</v>
      </c>
      <c r="E1" s="38" t="s">
        <v>38</v>
      </c>
      <c r="J1" s="38" t="s">
        <v>49</v>
      </c>
      <c r="O1" s="43" t="s">
        <v>50</v>
      </c>
      <c r="S1" s="48" t="s">
        <v>43</v>
      </c>
      <c r="T1" s="15"/>
      <c r="W1" s="12" t="s">
        <v>51</v>
      </c>
    </row>
    <row r="2" spans="1:42" x14ac:dyDescent="0.2">
      <c r="A2" s="37" t="s">
        <v>36</v>
      </c>
      <c r="E2" s="39" t="s">
        <v>39</v>
      </c>
      <c r="J2" s="39" t="s">
        <v>40</v>
      </c>
      <c r="O2" s="42" t="s">
        <v>42</v>
      </c>
      <c r="P2" s="16"/>
      <c r="S2" s="15"/>
      <c r="T2" s="49"/>
    </row>
    <row r="3" spans="1:42" s="11" customFormat="1" x14ac:dyDescent="0.2">
      <c r="A3" s="33" t="s">
        <v>31</v>
      </c>
      <c r="B3" s="34" t="s">
        <v>32</v>
      </c>
      <c r="C3" s="15" t="s">
        <v>16</v>
      </c>
      <c r="D3" s="15"/>
      <c r="E3" s="33" t="s">
        <v>31</v>
      </c>
      <c r="F3" s="34" t="s">
        <v>32</v>
      </c>
      <c r="G3" s="15" t="s">
        <v>16</v>
      </c>
      <c r="H3" s="15" t="s">
        <v>37</v>
      </c>
      <c r="I3" s="15"/>
      <c r="J3" s="33" t="s">
        <v>31</v>
      </c>
      <c r="K3" s="34" t="s">
        <v>32</v>
      </c>
      <c r="L3" s="34" t="s">
        <v>16</v>
      </c>
      <c r="M3" s="40" t="s">
        <v>41</v>
      </c>
      <c r="N3" s="15"/>
      <c r="O3" s="33" t="s">
        <v>31</v>
      </c>
      <c r="P3" s="34" t="s">
        <v>32</v>
      </c>
      <c r="Q3" s="15" t="s">
        <v>16</v>
      </c>
      <c r="R3" s="15"/>
      <c r="S3" s="44" t="s">
        <v>31</v>
      </c>
      <c r="T3" s="49" t="s">
        <v>45</v>
      </c>
      <c r="U3" s="15"/>
      <c r="V3" s="15"/>
      <c r="W3" s="33" t="s">
        <v>31</v>
      </c>
      <c r="X3" s="34" t="s">
        <v>32</v>
      </c>
      <c r="Y3" s="15" t="s">
        <v>16</v>
      </c>
      <c r="Z3" s="15"/>
      <c r="AA3" s="15"/>
      <c r="AB3" s="15"/>
      <c r="AC3" s="15"/>
      <c r="AD3" s="15"/>
      <c r="AE3" s="15"/>
      <c r="AF3" s="15"/>
      <c r="AG3" s="15"/>
      <c r="AH3" s="15"/>
      <c r="AI3" s="15"/>
      <c r="AJ3" s="15"/>
      <c r="AK3" s="15"/>
      <c r="AL3" s="15"/>
      <c r="AM3" s="15"/>
      <c r="AN3" s="15"/>
      <c r="AO3" s="15"/>
      <c r="AP3" s="15"/>
    </row>
    <row r="4" spans="1:42" s="6" customFormat="1" x14ac:dyDescent="0.2">
      <c r="A4" s="22">
        <v>35502</v>
      </c>
      <c r="B4" s="17"/>
      <c r="C4" s="17">
        <v>1093.8</v>
      </c>
      <c r="D4" s="20"/>
      <c r="E4" s="18">
        <v>36678</v>
      </c>
      <c r="F4" s="16"/>
      <c r="G4" s="16">
        <v>1098</v>
      </c>
      <c r="H4" s="12"/>
      <c r="I4" s="12"/>
      <c r="J4" s="22">
        <v>36706</v>
      </c>
      <c r="K4" s="17"/>
      <c r="L4" s="17">
        <v>1097.9399999999998</v>
      </c>
      <c r="M4" s="41">
        <v>1145.94</v>
      </c>
      <c r="O4" s="22">
        <v>35502</v>
      </c>
      <c r="P4" s="17"/>
      <c r="Q4" s="17">
        <v>1093.8</v>
      </c>
      <c r="R4" s="17"/>
      <c r="S4" s="46">
        <v>35720</v>
      </c>
      <c r="T4" s="47">
        <v>1098.163</v>
      </c>
      <c r="U4" s="17"/>
      <c r="V4" s="20"/>
      <c r="W4" s="18">
        <v>38138</v>
      </c>
      <c r="X4" s="20">
        <v>1.53</v>
      </c>
      <c r="Z4" s="20"/>
      <c r="AA4" s="20"/>
      <c r="AB4" s="20"/>
      <c r="AC4" s="20"/>
      <c r="AD4" s="20"/>
      <c r="AE4" s="20"/>
      <c r="AF4" s="20"/>
      <c r="AG4" s="20"/>
      <c r="AH4" s="20"/>
      <c r="AI4" s="20"/>
      <c r="AJ4" s="20"/>
      <c r="AK4" s="20"/>
      <c r="AL4" s="20"/>
      <c r="AM4" s="20"/>
      <c r="AN4" s="20"/>
      <c r="AO4" s="20"/>
      <c r="AP4" s="20"/>
    </row>
    <row r="5" spans="1:42" s="6" customFormat="1" x14ac:dyDescent="0.2">
      <c r="A5" s="22">
        <v>35515</v>
      </c>
      <c r="B5" s="17"/>
      <c r="C5" s="17">
        <v>1094.1799999999998</v>
      </c>
      <c r="D5" s="20"/>
      <c r="E5" s="18">
        <v>36693</v>
      </c>
      <c r="F5" s="16"/>
      <c r="G5" s="16">
        <v>1097.9499999999998</v>
      </c>
      <c r="H5" s="12"/>
      <c r="I5" s="12"/>
      <c r="J5" s="22">
        <v>36710</v>
      </c>
      <c r="K5" s="17">
        <v>3.84</v>
      </c>
      <c r="L5" s="17">
        <v>1097.8799999999999</v>
      </c>
      <c r="M5" s="20"/>
      <c r="N5" s="20"/>
      <c r="O5" s="22">
        <v>35515</v>
      </c>
      <c r="P5" s="17"/>
      <c r="Q5" s="17">
        <v>1094.1799999999998</v>
      </c>
      <c r="R5" s="17"/>
      <c r="S5" s="46">
        <v>35866</v>
      </c>
      <c r="T5" s="47">
        <v>1097.77</v>
      </c>
      <c r="U5" s="17"/>
      <c r="V5" s="20"/>
      <c r="W5" s="18">
        <v>38170</v>
      </c>
      <c r="X5" s="20">
        <v>1.27</v>
      </c>
      <c r="Z5" s="20"/>
      <c r="AA5" s="20"/>
      <c r="AB5" s="20"/>
      <c r="AC5" s="20"/>
      <c r="AD5" s="20"/>
      <c r="AE5" s="20"/>
      <c r="AF5" s="20"/>
      <c r="AG5" s="20"/>
      <c r="AH5" s="20"/>
      <c r="AI5" s="20"/>
      <c r="AJ5" s="20"/>
      <c r="AK5" s="20"/>
      <c r="AL5" s="20"/>
      <c r="AM5" s="20"/>
      <c r="AN5" s="20"/>
      <c r="AO5" s="20"/>
      <c r="AP5" s="20"/>
    </row>
    <row r="6" spans="1:42" s="6" customFormat="1" x14ac:dyDescent="0.2">
      <c r="A6" s="22">
        <v>35536</v>
      </c>
      <c r="B6" s="20"/>
      <c r="C6" s="16">
        <v>1095.2539999999999</v>
      </c>
      <c r="D6" s="20"/>
      <c r="E6" s="18">
        <v>36707</v>
      </c>
      <c r="F6" s="16"/>
      <c r="G6" s="16">
        <v>1097.9399999999998</v>
      </c>
      <c r="H6" s="12"/>
      <c r="I6" s="12"/>
      <c r="J6" s="22">
        <v>36713</v>
      </c>
      <c r="K6" s="17">
        <v>3.81</v>
      </c>
      <c r="L6" s="17">
        <v>1097.8499999999999</v>
      </c>
      <c r="M6" s="20"/>
      <c r="N6" s="20"/>
      <c r="O6" s="22">
        <v>35536</v>
      </c>
      <c r="P6" s="20"/>
      <c r="Q6" s="16">
        <v>1095.2539999999999</v>
      </c>
      <c r="R6" s="17"/>
      <c r="S6" s="45"/>
      <c r="T6" s="45"/>
      <c r="U6" s="17"/>
      <c r="V6" s="20"/>
      <c r="W6" s="18">
        <v>38213</v>
      </c>
      <c r="X6" s="20">
        <v>1.27</v>
      </c>
      <c r="Z6" s="20"/>
      <c r="AA6" s="20"/>
      <c r="AB6" s="20"/>
      <c r="AC6" s="20"/>
      <c r="AD6" s="20"/>
      <c r="AE6" s="20"/>
      <c r="AF6" s="20"/>
      <c r="AG6" s="20"/>
      <c r="AH6" s="20"/>
      <c r="AI6" s="20"/>
      <c r="AJ6" s="20"/>
      <c r="AK6" s="20"/>
      <c r="AL6" s="20"/>
      <c r="AM6" s="20"/>
      <c r="AN6" s="20"/>
      <c r="AO6" s="20"/>
      <c r="AP6" s="20"/>
    </row>
    <row r="7" spans="1:42" s="6" customFormat="1" x14ac:dyDescent="0.2">
      <c r="A7" s="22">
        <v>35548</v>
      </c>
      <c r="B7" s="20"/>
      <c r="C7" s="16">
        <v>1096.03</v>
      </c>
      <c r="D7" s="20"/>
      <c r="E7" s="18">
        <v>36713</v>
      </c>
      <c r="F7" s="16"/>
      <c r="G7" s="16">
        <v>1097.8499999999999</v>
      </c>
      <c r="H7" s="12"/>
      <c r="I7" s="12"/>
      <c r="J7" s="22">
        <v>36717</v>
      </c>
      <c r="K7" s="17">
        <v>3.74</v>
      </c>
      <c r="L7" s="17">
        <v>1097.78</v>
      </c>
      <c r="M7" s="20"/>
      <c r="N7" s="20"/>
      <c r="O7" s="22">
        <v>35548</v>
      </c>
      <c r="P7" s="20"/>
      <c r="Q7" s="16">
        <v>1096.03</v>
      </c>
      <c r="R7" s="17"/>
      <c r="S7" s="46">
        <v>36010</v>
      </c>
      <c r="T7" s="47">
        <v>1097.6499999999999</v>
      </c>
      <c r="U7" s="17"/>
      <c r="V7" s="20"/>
      <c r="W7" s="18">
        <v>38238</v>
      </c>
      <c r="X7" s="20">
        <v>1.01</v>
      </c>
      <c r="Z7" s="20"/>
      <c r="AA7" s="20"/>
      <c r="AB7" s="20"/>
      <c r="AC7" s="20"/>
      <c r="AD7" s="20"/>
      <c r="AE7" s="20"/>
      <c r="AF7" s="20"/>
      <c r="AG7" s="20"/>
      <c r="AH7" s="20"/>
      <c r="AI7" s="20"/>
      <c r="AJ7" s="20"/>
      <c r="AK7" s="20"/>
      <c r="AL7" s="20"/>
      <c r="AM7" s="20"/>
      <c r="AN7" s="20"/>
      <c r="AO7" s="20"/>
      <c r="AP7" s="20"/>
    </row>
    <row r="8" spans="1:42" s="6" customFormat="1" x14ac:dyDescent="0.2">
      <c r="A8" s="22">
        <v>35554</v>
      </c>
      <c r="B8" s="17"/>
      <c r="C8" s="17">
        <v>1096.4599999999998</v>
      </c>
      <c r="D8" s="20"/>
      <c r="E8" s="18">
        <v>36718</v>
      </c>
      <c r="F8" s="16"/>
      <c r="G8" s="16">
        <v>1097.78</v>
      </c>
      <c r="H8" s="12"/>
      <c r="I8" s="12"/>
      <c r="J8" s="22">
        <v>36721</v>
      </c>
      <c r="K8" s="17">
        <v>3.79</v>
      </c>
      <c r="L8" s="17">
        <v>1097.83</v>
      </c>
      <c r="M8" s="20"/>
      <c r="N8" s="20"/>
      <c r="O8" s="22">
        <v>35554</v>
      </c>
      <c r="P8" s="17"/>
      <c r="Q8" s="17">
        <v>1096.4599999999998</v>
      </c>
      <c r="R8" s="17"/>
      <c r="S8" s="46">
        <v>36180</v>
      </c>
      <c r="T8" s="47">
        <v>1097.8999999999999</v>
      </c>
      <c r="U8" s="17"/>
      <c r="V8" s="20"/>
      <c r="W8" s="18">
        <v>38266</v>
      </c>
      <c r="X8" s="20">
        <v>1.397</v>
      </c>
      <c r="Z8" s="20"/>
      <c r="AA8" s="20"/>
      <c r="AB8" s="20"/>
      <c r="AC8" s="20"/>
      <c r="AD8" s="20"/>
      <c r="AE8" s="20"/>
      <c r="AF8" s="20"/>
      <c r="AG8" s="20"/>
      <c r="AH8" s="20"/>
      <c r="AI8" s="20"/>
      <c r="AJ8" s="20"/>
      <c r="AK8" s="20"/>
      <c r="AL8" s="20"/>
      <c r="AM8" s="20"/>
      <c r="AN8" s="20"/>
      <c r="AO8" s="20"/>
      <c r="AP8" s="20"/>
    </row>
    <row r="9" spans="1:42" s="6" customFormat="1" x14ac:dyDescent="0.2">
      <c r="A9" s="22">
        <v>35560</v>
      </c>
      <c r="B9" s="17"/>
      <c r="C9" s="17">
        <v>1096.7099999999998</v>
      </c>
      <c r="D9" s="20"/>
      <c r="E9" s="18">
        <v>36735</v>
      </c>
      <c r="F9" s="16"/>
      <c r="G9" s="16">
        <v>1097.6899999999998</v>
      </c>
      <c r="H9" s="12"/>
      <c r="I9" s="12"/>
      <c r="J9" s="22">
        <v>36723</v>
      </c>
      <c r="K9" s="17">
        <v>3.78</v>
      </c>
      <c r="L9" s="17">
        <v>1097.82</v>
      </c>
      <c r="M9" s="20"/>
      <c r="N9" s="20"/>
      <c r="O9" s="22">
        <v>35560</v>
      </c>
      <c r="P9" s="17"/>
      <c r="Q9" s="17">
        <v>1096.7099999999998</v>
      </c>
      <c r="R9" s="17"/>
      <c r="S9" s="45"/>
      <c r="T9" s="45"/>
      <c r="U9" s="17"/>
      <c r="V9" s="20"/>
      <c r="W9" s="18">
        <v>38502</v>
      </c>
      <c r="X9" s="20">
        <v>1.27</v>
      </c>
      <c r="Z9" s="20"/>
      <c r="AA9" s="20"/>
      <c r="AB9" s="20"/>
      <c r="AC9" s="20"/>
      <c r="AD9" s="20"/>
      <c r="AE9" s="20"/>
      <c r="AF9" s="20"/>
      <c r="AG9" s="20"/>
      <c r="AH9" s="20"/>
      <c r="AI9" s="20"/>
      <c r="AJ9" s="20"/>
      <c r="AK9" s="20"/>
      <c r="AL9" s="20"/>
      <c r="AM9" s="20"/>
      <c r="AN9" s="20"/>
      <c r="AO9" s="20"/>
      <c r="AP9" s="20"/>
    </row>
    <row r="10" spans="1:42" s="6" customFormat="1" x14ac:dyDescent="0.2">
      <c r="A10" s="22">
        <v>35566</v>
      </c>
      <c r="B10" s="17"/>
      <c r="C10" s="17">
        <v>1096.6299999999999</v>
      </c>
      <c r="D10" s="20"/>
      <c r="E10" s="18">
        <v>36740</v>
      </c>
      <c r="F10" s="16"/>
      <c r="G10" s="16">
        <v>1097.5999999999999</v>
      </c>
      <c r="H10" s="12"/>
      <c r="I10" s="12"/>
      <c r="J10" s="22">
        <v>36728</v>
      </c>
      <c r="K10" s="17">
        <v>3.74</v>
      </c>
      <c r="L10" s="17">
        <v>1097.78</v>
      </c>
      <c r="M10" s="20"/>
      <c r="N10" s="20"/>
      <c r="O10" s="22">
        <v>35566</v>
      </c>
      <c r="P10" s="17"/>
      <c r="Q10" s="17">
        <v>1096.6299999999999</v>
      </c>
      <c r="R10" s="17"/>
      <c r="S10" s="46">
        <v>36497</v>
      </c>
      <c r="T10" s="47">
        <v>1097.6999999999998</v>
      </c>
      <c r="U10" s="17"/>
      <c r="V10" s="20"/>
      <c r="W10" s="18">
        <v>38586</v>
      </c>
      <c r="X10" s="20">
        <v>1.2949999999999999</v>
      </c>
      <c r="Z10" s="20"/>
      <c r="AA10" s="20"/>
      <c r="AB10" s="20"/>
      <c r="AC10" s="20"/>
      <c r="AD10" s="20"/>
      <c r="AE10" s="20"/>
      <c r="AF10" s="20"/>
      <c r="AG10" s="20"/>
      <c r="AH10" s="20"/>
      <c r="AI10" s="20"/>
      <c r="AJ10" s="20"/>
      <c r="AK10" s="20"/>
      <c r="AL10" s="20"/>
      <c r="AM10" s="20"/>
      <c r="AN10" s="20"/>
      <c r="AO10" s="20"/>
      <c r="AP10" s="20"/>
    </row>
    <row r="11" spans="1:42" s="6" customFormat="1" x14ac:dyDescent="0.2">
      <c r="A11" s="22">
        <v>35570</v>
      </c>
      <c r="B11" s="17"/>
      <c r="C11" s="17">
        <v>1096.82</v>
      </c>
      <c r="D11" s="20"/>
      <c r="E11" s="18">
        <v>36748</v>
      </c>
      <c r="F11" s="16"/>
      <c r="G11" s="16">
        <v>1097.56</v>
      </c>
      <c r="H11" s="12"/>
      <c r="I11" s="12"/>
      <c r="J11" s="22">
        <v>36730</v>
      </c>
      <c r="K11" s="17">
        <v>3.7</v>
      </c>
      <c r="L11" s="17">
        <v>1097.74</v>
      </c>
      <c r="M11" s="20"/>
      <c r="N11" s="20"/>
      <c r="O11" s="22">
        <v>35570</v>
      </c>
      <c r="P11" s="17"/>
      <c r="Q11" s="17">
        <v>1096.82</v>
      </c>
      <c r="R11" s="17"/>
      <c r="S11" s="46">
        <v>36678</v>
      </c>
      <c r="T11" s="47">
        <v>1098</v>
      </c>
      <c r="U11" s="17"/>
      <c r="V11" s="20"/>
      <c r="W11" s="18">
        <v>38674</v>
      </c>
      <c r="X11" s="20"/>
      <c r="Y11" s="20"/>
      <c r="Z11" s="20"/>
      <c r="AA11" s="20"/>
      <c r="AB11" s="20"/>
      <c r="AC11" s="20"/>
      <c r="AD11" s="20"/>
      <c r="AE11" s="20"/>
      <c r="AF11" s="20"/>
      <c r="AG11" s="20"/>
      <c r="AH11" s="20"/>
      <c r="AI11" s="20"/>
      <c r="AJ11" s="20"/>
      <c r="AK11" s="20"/>
      <c r="AL11" s="20"/>
      <c r="AM11" s="20"/>
      <c r="AN11" s="20"/>
      <c r="AO11" s="20"/>
      <c r="AP11" s="20"/>
    </row>
    <row r="12" spans="1:42" s="6" customFormat="1" x14ac:dyDescent="0.2">
      <c r="A12" s="22">
        <v>35576</v>
      </c>
      <c r="B12" s="17"/>
      <c r="C12" s="17">
        <v>1096.9299999999998</v>
      </c>
      <c r="D12" s="20"/>
      <c r="E12" s="18">
        <v>36753</v>
      </c>
      <c r="F12" s="16"/>
      <c r="G12" s="16">
        <v>1097.56</v>
      </c>
      <c r="H12" s="12"/>
      <c r="I12" s="12"/>
      <c r="J12" s="22">
        <v>36732</v>
      </c>
      <c r="K12" s="17">
        <v>3.68</v>
      </c>
      <c r="L12" s="17">
        <v>1097.72</v>
      </c>
      <c r="M12" s="20"/>
      <c r="N12" s="20"/>
      <c r="O12" s="22">
        <v>35576</v>
      </c>
      <c r="P12" s="17"/>
      <c r="Q12" s="17">
        <v>1096.9299999999998</v>
      </c>
      <c r="R12" s="17"/>
      <c r="S12" s="45"/>
      <c r="T12" s="45"/>
      <c r="U12" s="17"/>
      <c r="V12" s="20"/>
      <c r="W12" s="20"/>
      <c r="X12" s="20"/>
      <c r="Y12" s="20"/>
      <c r="Z12" s="20"/>
      <c r="AA12" s="20"/>
      <c r="AB12" s="20"/>
      <c r="AC12" s="20"/>
      <c r="AD12" s="20"/>
      <c r="AE12" s="20"/>
      <c r="AF12" s="20"/>
      <c r="AG12" s="20"/>
      <c r="AH12" s="20"/>
      <c r="AI12" s="20"/>
      <c r="AJ12" s="20"/>
      <c r="AK12" s="20"/>
      <c r="AL12" s="20"/>
      <c r="AM12" s="20"/>
      <c r="AN12" s="20"/>
      <c r="AO12" s="20"/>
      <c r="AP12" s="20"/>
    </row>
    <row r="13" spans="1:42" s="6" customFormat="1" x14ac:dyDescent="0.2">
      <c r="A13" s="22">
        <v>35583</v>
      </c>
      <c r="B13" s="17"/>
      <c r="C13" s="17">
        <v>1097.03</v>
      </c>
      <c r="D13" s="20"/>
      <c r="E13" s="18">
        <v>36762</v>
      </c>
      <c r="F13" s="16"/>
      <c r="G13" s="16">
        <v>1097.6099999999999</v>
      </c>
      <c r="H13" s="12"/>
      <c r="I13" s="12"/>
      <c r="J13" s="22">
        <v>36734</v>
      </c>
      <c r="K13" s="17">
        <v>3.65</v>
      </c>
      <c r="L13" s="17">
        <v>1097.69</v>
      </c>
      <c r="M13" s="20"/>
      <c r="N13" s="20"/>
      <c r="O13" s="22">
        <v>35583</v>
      </c>
      <c r="P13" s="17"/>
      <c r="Q13" s="17">
        <v>1097.03</v>
      </c>
      <c r="R13" s="17"/>
      <c r="S13" s="46">
        <v>36707</v>
      </c>
      <c r="T13" s="47">
        <v>1097.9399999999998</v>
      </c>
      <c r="U13" s="17"/>
      <c r="V13" s="20"/>
      <c r="W13" s="20"/>
      <c r="X13" s="20"/>
      <c r="Y13" s="20"/>
      <c r="Z13" s="20"/>
      <c r="AA13" s="20"/>
      <c r="AB13" s="20"/>
      <c r="AC13" s="20"/>
      <c r="AD13" s="20"/>
      <c r="AE13" s="20"/>
      <c r="AF13" s="20"/>
      <c r="AG13" s="20"/>
      <c r="AH13" s="20"/>
      <c r="AI13" s="20"/>
      <c r="AJ13" s="20"/>
      <c r="AK13" s="20"/>
      <c r="AL13" s="20"/>
      <c r="AM13" s="20"/>
      <c r="AN13" s="20"/>
      <c r="AO13" s="20"/>
      <c r="AP13" s="20"/>
    </row>
    <row r="14" spans="1:42" s="6" customFormat="1" x14ac:dyDescent="0.2">
      <c r="A14" s="22">
        <v>35591</v>
      </c>
      <c r="B14" s="17"/>
      <c r="C14" s="17">
        <v>1097.1799999999998</v>
      </c>
      <c r="D14" s="20"/>
      <c r="E14" s="18">
        <v>36766</v>
      </c>
      <c r="F14" s="16"/>
      <c r="G14" s="16">
        <v>1097.6399999999999</v>
      </c>
      <c r="H14" s="12"/>
      <c r="I14" s="12"/>
      <c r="J14" s="22">
        <v>36738</v>
      </c>
      <c r="K14" s="17">
        <v>3.6</v>
      </c>
      <c r="L14" s="17">
        <v>1097.6399999999999</v>
      </c>
      <c r="M14" s="20"/>
      <c r="N14" s="20"/>
      <c r="O14" s="22">
        <v>35591</v>
      </c>
      <c r="P14" s="17"/>
      <c r="Q14" s="17">
        <v>1097.1799999999998</v>
      </c>
      <c r="R14" s="17"/>
      <c r="S14" s="46">
        <v>36710</v>
      </c>
      <c r="T14" s="47">
        <v>1097.8799999999999</v>
      </c>
      <c r="U14" s="17"/>
      <c r="V14" s="20"/>
      <c r="W14" s="20"/>
      <c r="X14" s="20"/>
      <c r="Y14" s="20"/>
      <c r="Z14" s="20"/>
      <c r="AA14" s="20"/>
      <c r="AB14" s="20"/>
      <c r="AC14" s="20"/>
      <c r="AD14" s="20"/>
      <c r="AE14" s="20"/>
      <c r="AF14" s="20"/>
      <c r="AG14" s="20"/>
      <c r="AH14" s="20"/>
      <c r="AI14" s="20"/>
      <c r="AJ14" s="20"/>
      <c r="AK14" s="20"/>
      <c r="AL14" s="20"/>
      <c r="AM14" s="20"/>
      <c r="AN14" s="20"/>
      <c r="AO14" s="20"/>
      <c r="AP14" s="20"/>
    </row>
    <row r="15" spans="1:42" s="6" customFormat="1" x14ac:dyDescent="0.2">
      <c r="A15" s="22">
        <v>35598</v>
      </c>
      <c r="B15" s="17"/>
      <c r="C15" s="17">
        <v>1097.1599999999999</v>
      </c>
      <c r="D15" s="20"/>
      <c r="E15" s="18">
        <v>36779</v>
      </c>
      <c r="F15" s="16"/>
      <c r="G15" s="16">
        <v>1097.55</v>
      </c>
      <c r="H15" s="12"/>
      <c r="I15" s="12"/>
      <c r="J15" s="22">
        <v>36740</v>
      </c>
      <c r="K15" s="17">
        <v>3.56</v>
      </c>
      <c r="L15" s="17">
        <v>1097.5999999999999</v>
      </c>
      <c r="M15" s="20"/>
      <c r="N15" s="20"/>
      <c r="O15" s="22">
        <v>35598</v>
      </c>
      <c r="P15" s="17"/>
      <c r="Q15" s="17">
        <v>1097.1599999999999</v>
      </c>
      <c r="R15" s="17"/>
      <c r="S15" s="45"/>
      <c r="T15" s="45"/>
      <c r="U15" s="17"/>
      <c r="V15" s="20"/>
      <c r="W15" s="20"/>
      <c r="X15" s="20"/>
      <c r="Y15" s="20"/>
      <c r="Z15" s="20"/>
      <c r="AA15" s="20"/>
      <c r="AB15" s="20"/>
      <c r="AC15" s="20"/>
      <c r="AD15" s="20"/>
      <c r="AE15" s="20"/>
      <c r="AF15" s="20"/>
      <c r="AG15" s="20"/>
      <c r="AH15" s="20"/>
      <c r="AI15" s="20"/>
      <c r="AJ15" s="20"/>
      <c r="AK15" s="20"/>
      <c r="AL15" s="20"/>
      <c r="AM15" s="20"/>
      <c r="AN15" s="20"/>
      <c r="AO15" s="20"/>
      <c r="AP15" s="20"/>
    </row>
    <row r="16" spans="1:42" s="6" customFormat="1" x14ac:dyDescent="0.2">
      <c r="A16" s="22">
        <v>35604</v>
      </c>
      <c r="B16" s="17"/>
      <c r="C16" s="17">
        <v>1097.26</v>
      </c>
      <c r="D16" s="20"/>
      <c r="E16" s="18">
        <v>36798</v>
      </c>
      <c r="F16" s="16"/>
      <c r="G16" s="16">
        <v>1097.55</v>
      </c>
      <c r="H16" s="12"/>
      <c r="I16" s="12"/>
      <c r="J16" s="22">
        <v>36742</v>
      </c>
      <c r="K16" s="17">
        <v>3.53</v>
      </c>
      <c r="L16" s="17">
        <v>1097.57</v>
      </c>
      <c r="M16" s="20"/>
      <c r="N16" s="20"/>
      <c r="O16" s="22">
        <v>35604</v>
      </c>
      <c r="P16" s="17"/>
      <c r="Q16" s="17">
        <v>1097.26</v>
      </c>
      <c r="R16" s="17"/>
      <c r="S16" s="46">
        <v>36817</v>
      </c>
      <c r="T16" s="45">
        <v>1097.4399999999998</v>
      </c>
      <c r="U16" s="17"/>
      <c r="V16" s="20"/>
      <c r="W16" s="20"/>
      <c r="X16" s="20"/>
      <c r="Y16" s="20"/>
      <c r="Z16" s="20"/>
      <c r="AA16" s="20"/>
      <c r="AB16" s="20"/>
      <c r="AC16" s="20"/>
      <c r="AD16" s="20"/>
      <c r="AE16" s="20"/>
      <c r="AF16" s="20"/>
      <c r="AG16" s="20"/>
      <c r="AH16" s="20"/>
      <c r="AI16" s="20"/>
      <c r="AJ16" s="20"/>
      <c r="AK16" s="20"/>
      <c r="AL16" s="20"/>
      <c r="AM16" s="20"/>
      <c r="AN16" s="20"/>
      <c r="AO16" s="20"/>
      <c r="AP16" s="20"/>
    </row>
    <row r="17" spans="1:42" s="6" customFormat="1" x14ac:dyDescent="0.2">
      <c r="A17" s="22">
        <v>35611</v>
      </c>
      <c r="B17" s="17"/>
      <c r="C17" s="17">
        <v>1097.3699999999999</v>
      </c>
      <c r="D17" s="20"/>
      <c r="E17" s="18">
        <v>36809</v>
      </c>
      <c r="F17" s="16"/>
      <c r="G17" s="16">
        <v>1097.5</v>
      </c>
      <c r="H17" s="12"/>
      <c r="I17" s="12"/>
      <c r="J17" s="22">
        <v>36745</v>
      </c>
      <c r="K17" s="17">
        <v>3.55</v>
      </c>
      <c r="L17" s="17">
        <v>1097.5899999999999</v>
      </c>
      <c r="M17" s="20"/>
      <c r="N17" s="20"/>
      <c r="O17" s="22">
        <v>35611</v>
      </c>
      <c r="P17" s="17"/>
      <c r="Q17" s="17">
        <v>1097.3699999999999</v>
      </c>
      <c r="R17" s="17"/>
      <c r="S17" s="46">
        <v>36867</v>
      </c>
      <c r="T17" s="45">
        <v>1097.3</v>
      </c>
      <c r="U17" s="17"/>
      <c r="V17" s="20"/>
      <c r="W17" s="20"/>
      <c r="X17" s="20"/>
      <c r="Y17" s="20"/>
      <c r="Z17" s="20"/>
      <c r="AA17" s="20"/>
      <c r="AB17" s="20"/>
      <c r="AC17" s="20"/>
      <c r="AD17" s="20"/>
      <c r="AE17" s="20"/>
      <c r="AF17" s="20"/>
      <c r="AG17" s="20"/>
      <c r="AH17" s="20"/>
      <c r="AI17" s="20"/>
      <c r="AJ17" s="20"/>
      <c r="AK17" s="20"/>
      <c r="AL17" s="20"/>
      <c r="AM17" s="20"/>
      <c r="AN17" s="20"/>
      <c r="AO17" s="20"/>
      <c r="AP17" s="20"/>
    </row>
    <row r="18" spans="1:42" s="6" customFormat="1" x14ac:dyDescent="0.2">
      <c r="A18" s="22">
        <v>35615</v>
      </c>
      <c r="B18" s="17"/>
      <c r="C18" s="17">
        <v>1097.4299999999998</v>
      </c>
      <c r="D18" s="20"/>
      <c r="E18" s="18">
        <v>36816</v>
      </c>
      <c r="F18" s="16"/>
      <c r="G18" s="16"/>
      <c r="H18" s="12" t="s">
        <v>34</v>
      </c>
      <c r="I18" s="12"/>
      <c r="J18" s="22">
        <v>36748</v>
      </c>
      <c r="K18" s="17">
        <v>3.52</v>
      </c>
      <c r="L18" s="17">
        <v>1097.56</v>
      </c>
      <c r="M18" s="20"/>
      <c r="N18" s="20"/>
      <c r="O18" s="22">
        <v>35615</v>
      </c>
      <c r="P18" s="17"/>
      <c r="Q18" s="17">
        <v>1097.4299999999998</v>
      </c>
      <c r="R18" s="17"/>
      <c r="S18" s="45"/>
      <c r="T18" s="45"/>
      <c r="U18" s="17"/>
      <c r="V18" s="20"/>
      <c r="W18" s="20"/>
      <c r="X18" s="20"/>
      <c r="Y18" s="20"/>
      <c r="Z18" s="20"/>
      <c r="AA18" s="20"/>
      <c r="AB18" s="20"/>
      <c r="AC18" s="20"/>
      <c r="AD18" s="20"/>
      <c r="AE18" s="20"/>
      <c r="AF18" s="20"/>
      <c r="AG18" s="20"/>
      <c r="AH18" s="20"/>
      <c r="AI18" s="20"/>
      <c r="AJ18" s="20"/>
      <c r="AK18" s="20"/>
      <c r="AL18" s="20"/>
      <c r="AM18" s="20"/>
      <c r="AN18" s="20"/>
      <c r="AO18" s="20"/>
      <c r="AP18" s="20"/>
    </row>
    <row r="19" spans="1:42" s="6" customFormat="1" x14ac:dyDescent="0.2">
      <c r="A19" s="22">
        <v>35618</v>
      </c>
      <c r="B19" s="17"/>
      <c r="C19" s="17">
        <v>1097.54</v>
      </c>
      <c r="D19" s="20"/>
      <c r="E19" s="18">
        <v>36823</v>
      </c>
      <c r="F19" s="16"/>
      <c r="G19" s="16"/>
      <c r="H19" s="12" t="s">
        <v>34</v>
      </c>
      <c r="I19" s="12"/>
      <c r="J19" s="22">
        <v>36749</v>
      </c>
      <c r="K19" s="17">
        <v>3.5</v>
      </c>
      <c r="L19" s="17">
        <v>1097.54</v>
      </c>
      <c r="M19" s="20"/>
      <c r="N19" s="20"/>
      <c r="O19" s="22">
        <v>35618</v>
      </c>
      <c r="P19" s="17"/>
      <c r="Q19" s="17">
        <v>1097.54</v>
      </c>
      <c r="R19" s="17"/>
      <c r="S19" s="46">
        <v>36881</v>
      </c>
      <c r="T19" s="45">
        <v>1097.3</v>
      </c>
      <c r="U19" s="17"/>
      <c r="V19" s="20"/>
      <c r="W19" s="20"/>
      <c r="X19" s="20"/>
      <c r="Y19" s="20"/>
      <c r="Z19" s="20"/>
      <c r="AA19" s="20"/>
      <c r="AB19" s="20"/>
      <c r="AC19" s="20"/>
      <c r="AD19" s="20"/>
      <c r="AE19" s="20"/>
      <c r="AF19" s="20"/>
      <c r="AG19" s="20"/>
      <c r="AH19" s="20"/>
      <c r="AI19" s="20"/>
      <c r="AJ19" s="20"/>
      <c r="AK19" s="20"/>
      <c r="AL19" s="20"/>
      <c r="AM19" s="20"/>
      <c r="AN19" s="20"/>
      <c r="AO19" s="20"/>
      <c r="AP19" s="20"/>
    </row>
    <row r="20" spans="1:42" s="6" customFormat="1" x14ac:dyDescent="0.2">
      <c r="A20" s="22">
        <v>35627</v>
      </c>
      <c r="B20" s="17"/>
      <c r="C20" s="17">
        <v>1097.48</v>
      </c>
      <c r="D20" s="20"/>
      <c r="E20" s="18">
        <v>36837</v>
      </c>
      <c r="F20" s="16"/>
      <c r="G20" s="16"/>
      <c r="H20" s="12" t="s">
        <v>34</v>
      </c>
      <c r="I20" s="12"/>
      <c r="J20" s="22">
        <v>36752</v>
      </c>
      <c r="K20" s="17">
        <v>3.49</v>
      </c>
      <c r="L20" s="17">
        <v>1097.53</v>
      </c>
      <c r="M20" s="20"/>
      <c r="N20" s="20"/>
      <c r="O20" s="22">
        <v>35627</v>
      </c>
      <c r="P20" s="17"/>
      <c r="Q20" s="17">
        <v>1097.48</v>
      </c>
      <c r="R20" s="17"/>
      <c r="S20" s="46">
        <v>36991</v>
      </c>
      <c r="T20" s="45">
        <v>1097.1999999999998</v>
      </c>
      <c r="U20" s="17"/>
      <c r="V20" s="20"/>
      <c r="W20" s="20"/>
      <c r="X20" s="20"/>
      <c r="Y20" s="20"/>
      <c r="Z20" s="20"/>
      <c r="AA20" s="20"/>
      <c r="AB20" s="20"/>
      <c r="AC20" s="20"/>
      <c r="AD20" s="20"/>
      <c r="AE20" s="20"/>
      <c r="AF20" s="20"/>
      <c r="AG20" s="20"/>
      <c r="AH20" s="20"/>
      <c r="AI20" s="20"/>
      <c r="AJ20" s="20"/>
      <c r="AK20" s="20"/>
      <c r="AL20" s="20"/>
      <c r="AM20" s="20"/>
      <c r="AN20" s="20"/>
      <c r="AO20" s="20"/>
      <c r="AP20" s="20"/>
    </row>
    <row r="21" spans="1:42" s="6" customFormat="1" x14ac:dyDescent="0.2">
      <c r="A21" s="22">
        <v>35633</v>
      </c>
      <c r="B21" s="17"/>
      <c r="C21" s="17">
        <v>1097.6099999999999</v>
      </c>
      <c r="D21" s="20"/>
      <c r="E21" s="18">
        <v>36849</v>
      </c>
      <c r="F21" s="16"/>
      <c r="G21" s="16">
        <v>1096.6999999999998</v>
      </c>
      <c r="H21" s="12" t="s">
        <v>34</v>
      </c>
      <c r="I21" s="12"/>
      <c r="J21" s="22">
        <v>36755</v>
      </c>
      <c r="K21" s="17">
        <v>3.51</v>
      </c>
      <c r="L21" s="17">
        <v>1097.55</v>
      </c>
      <c r="M21" s="12"/>
      <c r="N21" s="20"/>
      <c r="O21" s="22">
        <v>35633</v>
      </c>
      <c r="P21" s="17"/>
      <c r="Q21" s="17">
        <v>1097.6099999999999</v>
      </c>
      <c r="R21" s="17"/>
      <c r="S21" s="20"/>
      <c r="T21" s="20"/>
      <c r="U21" s="17"/>
      <c r="V21" s="20"/>
      <c r="W21" s="20"/>
      <c r="X21" s="20"/>
      <c r="Y21" s="20"/>
      <c r="Z21" s="20"/>
      <c r="AA21" s="20"/>
      <c r="AB21" s="20"/>
      <c r="AC21" s="20"/>
      <c r="AD21" s="20"/>
      <c r="AE21" s="20"/>
      <c r="AF21" s="20"/>
      <c r="AG21" s="20"/>
      <c r="AH21" s="20"/>
      <c r="AI21" s="20"/>
      <c r="AJ21" s="20"/>
      <c r="AK21" s="20"/>
      <c r="AL21" s="20"/>
      <c r="AM21" s="20"/>
      <c r="AN21" s="20"/>
      <c r="AO21" s="20"/>
      <c r="AP21" s="20"/>
    </row>
    <row r="22" spans="1:42" s="6" customFormat="1" x14ac:dyDescent="0.2">
      <c r="A22" s="22">
        <v>35640</v>
      </c>
      <c r="B22" s="17"/>
      <c r="C22" s="17">
        <v>1097.6599999999999</v>
      </c>
      <c r="D22" s="20"/>
      <c r="E22" s="18">
        <v>36867</v>
      </c>
      <c r="F22" s="16"/>
      <c r="G22" s="16">
        <v>1097.3</v>
      </c>
      <c r="H22" s="12" t="s">
        <v>34</v>
      </c>
      <c r="I22" s="12"/>
      <c r="J22" s="22">
        <v>36757</v>
      </c>
      <c r="K22" s="17">
        <v>3.5</v>
      </c>
      <c r="L22" s="17">
        <v>1097.54</v>
      </c>
      <c r="M22" s="12"/>
      <c r="N22" s="20"/>
      <c r="O22" s="22">
        <v>35640</v>
      </c>
      <c r="P22" s="17"/>
      <c r="Q22" s="17">
        <v>1097.6599999999999</v>
      </c>
      <c r="R22" s="17"/>
      <c r="S22" s="67">
        <v>37197</v>
      </c>
      <c r="T22" s="68">
        <v>1096.83</v>
      </c>
      <c r="U22" s="17"/>
      <c r="V22" s="20"/>
      <c r="W22" s="20"/>
      <c r="X22" s="20"/>
      <c r="Y22" s="20"/>
      <c r="Z22" s="20"/>
      <c r="AA22" s="20"/>
      <c r="AB22" s="20"/>
      <c r="AC22" s="20"/>
      <c r="AD22" s="20"/>
      <c r="AE22" s="20"/>
      <c r="AF22" s="20"/>
      <c r="AG22" s="20"/>
      <c r="AH22" s="20"/>
      <c r="AI22" s="20"/>
      <c r="AJ22" s="20"/>
      <c r="AK22" s="20"/>
      <c r="AL22" s="20"/>
      <c r="AM22" s="20"/>
      <c r="AN22" s="20"/>
      <c r="AO22" s="20"/>
    </row>
    <row r="23" spans="1:42" s="6" customFormat="1" x14ac:dyDescent="0.2">
      <c r="A23" s="22">
        <v>35649</v>
      </c>
      <c r="B23" s="17"/>
      <c r="C23" s="17">
        <v>1097.74</v>
      </c>
      <c r="D23" s="20"/>
      <c r="E23" s="18">
        <v>36881</v>
      </c>
      <c r="F23" s="16"/>
      <c r="G23" s="16">
        <v>1097.3</v>
      </c>
      <c r="H23" s="12" t="s">
        <v>34</v>
      </c>
      <c r="I23" s="12"/>
      <c r="J23" s="22">
        <v>36758</v>
      </c>
      <c r="K23" s="17">
        <v>3.54</v>
      </c>
      <c r="L23" s="17">
        <v>1097.58</v>
      </c>
      <c r="M23" s="12"/>
      <c r="N23" s="20"/>
      <c r="O23" s="22">
        <v>35649</v>
      </c>
      <c r="P23" s="17"/>
      <c r="Q23" s="17">
        <v>1097.74</v>
      </c>
      <c r="R23" s="17"/>
      <c r="S23" s="67">
        <v>37396</v>
      </c>
      <c r="T23" s="68">
        <v>1097.1399999999999</v>
      </c>
      <c r="U23" s="17"/>
      <c r="V23" s="20"/>
      <c r="W23" s="20"/>
      <c r="X23" s="20"/>
      <c r="Y23" s="20"/>
      <c r="Z23" s="20"/>
      <c r="AA23" s="20"/>
      <c r="AB23" s="20"/>
      <c r="AC23" s="20"/>
      <c r="AD23" s="20"/>
      <c r="AE23" s="20"/>
      <c r="AF23" s="20"/>
      <c r="AG23" s="20"/>
      <c r="AH23" s="20"/>
      <c r="AI23" s="20"/>
      <c r="AJ23" s="20"/>
      <c r="AK23" s="20"/>
      <c r="AL23" s="20"/>
      <c r="AM23" s="20"/>
      <c r="AN23" s="20"/>
      <c r="AO23" s="20"/>
    </row>
    <row r="24" spans="1:42" s="6" customFormat="1" x14ac:dyDescent="0.2">
      <c r="A24" s="22">
        <v>35655</v>
      </c>
      <c r="B24" s="17"/>
      <c r="C24" s="17">
        <v>1098.1299999999999</v>
      </c>
      <c r="D24" s="20"/>
      <c r="E24" s="18">
        <v>36951</v>
      </c>
      <c r="F24" s="16"/>
      <c r="G24" s="16"/>
      <c r="H24" s="12"/>
      <c r="I24" s="12"/>
      <c r="J24" s="22">
        <v>36759</v>
      </c>
      <c r="K24" s="17">
        <v>3.55</v>
      </c>
      <c r="L24" s="17">
        <v>1097.5899999999999</v>
      </c>
      <c r="M24" s="12"/>
      <c r="N24" s="20"/>
      <c r="O24" s="22">
        <v>35655</v>
      </c>
      <c r="P24" s="17"/>
      <c r="Q24" s="17">
        <v>1098.1299999999999</v>
      </c>
      <c r="R24" s="17"/>
      <c r="S24" s="67"/>
      <c r="T24" s="68"/>
      <c r="U24" s="17"/>
      <c r="V24" s="20"/>
      <c r="W24" s="20"/>
      <c r="X24" s="20"/>
      <c r="Y24" s="20"/>
      <c r="Z24" s="20"/>
      <c r="AA24" s="20"/>
      <c r="AB24" s="20"/>
      <c r="AC24" s="20"/>
      <c r="AD24" s="20"/>
      <c r="AE24" s="20"/>
      <c r="AF24" s="20"/>
      <c r="AG24" s="20"/>
      <c r="AH24" s="20"/>
      <c r="AI24" s="20"/>
      <c r="AJ24" s="20"/>
      <c r="AK24" s="20"/>
      <c r="AL24" s="20"/>
      <c r="AM24" s="20"/>
      <c r="AN24" s="20"/>
      <c r="AO24" s="20"/>
    </row>
    <row r="25" spans="1:42" s="6" customFormat="1" x14ac:dyDescent="0.2">
      <c r="A25" s="22">
        <v>35669</v>
      </c>
      <c r="B25" s="17"/>
      <c r="C25" s="17">
        <v>1097.83</v>
      </c>
      <c r="D25" s="20"/>
      <c r="E25" s="18">
        <v>36971</v>
      </c>
      <c r="F25" s="16"/>
      <c r="G25" s="16"/>
      <c r="H25" s="12"/>
      <c r="I25" s="12"/>
      <c r="J25" s="22">
        <v>36760</v>
      </c>
      <c r="K25" s="17">
        <v>3.57</v>
      </c>
      <c r="L25" s="17">
        <v>1097.6099999999999</v>
      </c>
      <c r="M25" s="12"/>
      <c r="N25" s="20"/>
      <c r="O25" s="22">
        <v>35669</v>
      </c>
      <c r="P25" s="17"/>
      <c r="Q25" s="17">
        <v>1097.83</v>
      </c>
      <c r="R25" s="17"/>
      <c r="S25" s="67">
        <v>37516</v>
      </c>
      <c r="T25" s="68">
        <v>1096.1599999999999</v>
      </c>
      <c r="U25" s="17"/>
      <c r="V25" s="20"/>
      <c r="W25" s="20"/>
      <c r="X25" s="20"/>
      <c r="Y25" s="20"/>
      <c r="Z25" s="20"/>
      <c r="AA25" s="20"/>
      <c r="AB25" s="20"/>
      <c r="AC25" s="20"/>
      <c r="AD25" s="20"/>
      <c r="AE25" s="20"/>
      <c r="AF25" s="20"/>
      <c r="AG25" s="20"/>
      <c r="AH25" s="20"/>
      <c r="AI25" s="20"/>
      <c r="AJ25" s="20"/>
      <c r="AK25" s="20"/>
      <c r="AL25" s="20"/>
      <c r="AM25" s="20"/>
      <c r="AN25" s="20"/>
      <c r="AO25" s="20"/>
    </row>
    <row r="26" spans="1:42" s="6" customFormat="1" x14ac:dyDescent="0.2">
      <c r="A26" s="22">
        <v>35688</v>
      </c>
      <c r="B26" s="17"/>
      <c r="C26" s="17">
        <v>1097.83</v>
      </c>
      <c r="D26" s="20"/>
      <c r="E26" s="18">
        <v>36991</v>
      </c>
      <c r="F26" s="16"/>
      <c r="G26" s="16">
        <v>1097.1999999999998</v>
      </c>
      <c r="H26" s="12"/>
      <c r="I26" s="12"/>
      <c r="J26" s="22">
        <v>36761</v>
      </c>
      <c r="K26" s="17">
        <v>3.58</v>
      </c>
      <c r="L26" s="17">
        <v>1097.6199999999999</v>
      </c>
      <c r="M26" s="12"/>
      <c r="N26" s="20"/>
      <c r="O26" s="22">
        <v>35688</v>
      </c>
      <c r="P26" s="17"/>
      <c r="Q26" s="17">
        <v>1097.83</v>
      </c>
      <c r="R26" s="17"/>
      <c r="S26" s="67">
        <v>37745</v>
      </c>
      <c r="T26" s="68">
        <v>1096.54</v>
      </c>
      <c r="U26" s="17"/>
      <c r="V26" s="20"/>
      <c r="W26" s="20"/>
      <c r="X26" s="20"/>
      <c r="Y26" s="20"/>
      <c r="Z26" s="20"/>
      <c r="AA26" s="20"/>
      <c r="AB26" s="20"/>
      <c r="AC26" s="20"/>
      <c r="AD26" s="20"/>
      <c r="AE26" s="20"/>
      <c r="AF26" s="20"/>
      <c r="AG26" s="20"/>
      <c r="AH26" s="20"/>
      <c r="AI26" s="20"/>
      <c r="AJ26" s="20"/>
      <c r="AK26" s="20"/>
      <c r="AL26" s="20"/>
      <c r="AM26" s="20"/>
      <c r="AN26" s="20"/>
      <c r="AO26" s="20"/>
    </row>
    <row r="27" spans="1:42" s="6" customFormat="1" x14ac:dyDescent="0.2">
      <c r="A27" s="22">
        <v>35720</v>
      </c>
      <c r="B27" s="20"/>
      <c r="C27" s="16">
        <v>1098.163</v>
      </c>
      <c r="D27" s="20"/>
      <c r="E27" s="18"/>
      <c r="F27" s="16"/>
      <c r="G27" s="16"/>
      <c r="H27" s="12"/>
      <c r="I27" s="12"/>
      <c r="J27" s="22">
        <v>36762</v>
      </c>
      <c r="K27" s="17">
        <v>3.57</v>
      </c>
      <c r="L27" s="17">
        <v>1097.6099999999999</v>
      </c>
      <c r="M27" s="12"/>
      <c r="N27" s="20"/>
      <c r="O27" s="22">
        <v>35720</v>
      </c>
      <c r="P27" s="20"/>
      <c r="Q27" s="16">
        <v>1098.163</v>
      </c>
      <c r="R27" s="17"/>
      <c r="S27" s="67"/>
      <c r="T27" s="68"/>
      <c r="U27" s="20"/>
      <c r="V27" s="20"/>
      <c r="W27" s="20"/>
      <c r="X27" s="20"/>
      <c r="Y27" s="20"/>
      <c r="Z27" s="20"/>
      <c r="AA27" s="20"/>
      <c r="AB27" s="20"/>
      <c r="AC27" s="20"/>
      <c r="AD27" s="20"/>
      <c r="AE27" s="20"/>
      <c r="AF27" s="20"/>
      <c r="AG27" s="20"/>
      <c r="AH27" s="20"/>
      <c r="AI27" s="20"/>
      <c r="AJ27" s="20"/>
      <c r="AK27" s="20"/>
      <c r="AL27" s="20"/>
      <c r="AM27" s="20"/>
      <c r="AN27" s="20"/>
      <c r="AO27" s="20"/>
    </row>
    <row r="28" spans="1:42" s="6" customFormat="1" x14ac:dyDescent="0.2">
      <c r="A28" s="22">
        <v>35866</v>
      </c>
      <c r="B28" s="17"/>
      <c r="C28" s="17">
        <v>1097.77</v>
      </c>
      <c r="D28" s="20"/>
      <c r="E28" s="20"/>
      <c r="F28" s="20"/>
      <c r="G28" s="20"/>
      <c r="H28" s="20"/>
      <c r="I28" s="20"/>
      <c r="J28" s="22">
        <v>36763</v>
      </c>
      <c r="K28" s="17">
        <v>3.58</v>
      </c>
      <c r="L28" s="17">
        <v>1097.6199999999999</v>
      </c>
      <c r="M28" s="12"/>
      <c r="N28" s="20"/>
      <c r="O28" s="22">
        <v>35721</v>
      </c>
      <c r="R28" s="17"/>
      <c r="S28" s="69"/>
      <c r="T28" s="70"/>
      <c r="U28" s="20"/>
      <c r="V28" s="20"/>
      <c r="W28" s="20"/>
      <c r="X28" s="20"/>
      <c r="Y28" s="20"/>
      <c r="Z28" s="20"/>
      <c r="AA28" s="20"/>
      <c r="AB28" s="20"/>
      <c r="AC28" s="20"/>
      <c r="AD28" s="20"/>
      <c r="AE28" s="20"/>
      <c r="AF28" s="20"/>
      <c r="AG28" s="20"/>
      <c r="AH28" s="20"/>
      <c r="AI28" s="20"/>
      <c r="AJ28" s="20"/>
      <c r="AK28" s="20"/>
      <c r="AL28" s="20"/>
      <c r="AM28" s="20"/>
      <c r="AN28" s="20"/>
      <c r="AO28" s="20"/>
    </row>
    <row r="29" spans="1:42" s="6" customFormat="1" x14ac:dyDescent="0.2">
      <c r="A29" s="22">
        <v>35871</v>
      </c>
      <c r="B29" s="17"/>
      <c r="C29" s="17">
        <v>1097.75</v>
      </c>
      <c r="D29" s="20"/>
      <c r="E29" s="20"/>
      <c r="F29" s="20"/>
      <c r="G29" s="20"/>
      <c r="H29" s="20"/>
      <c r="I29" s="20"/>
      <c r="J29" s="22">
        <v>36764</v>
      </c>
      <c r="K29" s="17">
        <v>3.6</v>
      </c>
      <c r="L29" s="17">
        <v>1097.6399999999999</v>
      </c>
      <c r="M29" s="12"/>
      <c r="N29" s="20"/>
      <c r="O29" s="22">
        <v>35866</v>
      </c>
      <c r="P29" s="17"/>
      <c r="Q29" s="17">
        <v>1097.77</v>
      </c>
      <c r="R29" s="17"/>
      <c r="T29" s="20"/>
      <c r="U29" s="20"/>
      <c r="V29" s="20"/>
      <c r="W29" s="20"/>
      <c r="X29" s="20"/>
      <c r="Y29" s="20"/>
      <c r="Z29" s="20"/>
      <c r="AA29" s="20"/>
      <c r="AB29" s="20"/>
      <c r="AC29" s="20"/>
      <c r="AD29" s="20"/>
      <c r="AE29" s="20"/>
      <c r="AF29" s="20"/>
      <c r="AG29" s="20"/>
      <c r="AH29" s="20"/>
      <c r="AI29" s="20"/>
      <c r="AJ29" s="20"/>
      <c r="AK29" s="20"/>
      <c r="AL29" s="20"/>
      <c r="AM29" s="20"/>
      <c r="AN29" s="20"/>
      <c r="AO29" s="20"/>
    </row>
    <row r="30" spans="1:42" s="6" customFormat="1" x14ac:dyDescent="0.2">
      <c r="A30" s="22">
        <v>35874</v>
      </c>
      <c r="B30" s="17"/>
      <c r="C30" s="17">
        <v>1097.74</v>
      </c>
      <c r="D30" s="20"/>
      <c r="E30" s="20"/>
      <c r="F30" s="20"/>
      <c r="G30" s="20"/>
      <c r="H30" s="20"/>
      <c r="I30" s="20"/>
      <c r="J30" s="22">
        <v>36765</v>
      </c>
      <c r="K30" s="17">
        <v>3.6</v>
      </c>
      <c r="L30" s="17">
        <v>1097.6399999999999</v>
      </c>
      <c r="M30" s="12"/>
      <c r="N30" s="20"/>
      <c r="O30" s="22">
        <v>35871</v>
      </c>
      <c r="P30" s="17"/>
      <c r="Q30" s="17">
        <v>1097.75</v>
      </c>
      <c r="R30" s="17"/>
      <c r="T30" s="20"/>
      <c r="U30" s="20"/>
      <c r="V30" s="20"/>
      <c r="W30" s="20"/>
      <c r="X30" s="20"/>
      <c r="Y30" s="20"/>
      <c r="Z30" s="20"/>
      <c r="AA30" s="20"/>
      <c r="AB30" s="20"/>
      <c r="AC30" s="20"/>
      <c r="AD30" s="20"/>
      <c r="AE30" s="20"/>
      <c r="AF30" s="20"/>
      <c r="AG30" s="20"/>
      <c r="AH30" s="20"/>
      <c r="AI30" s="20"/>
      <c r="AJ30" s="20"/>
      <c r="AK30" s="20"/>
      <c r="AL30" s="20"/>
      <c r="AM30" s="20"/>
      <c r="AN30" s="20"/>
      <c r="AO30" s="20"/>
    </row>
    <row r="31" spans="1:42" s="6" customFormat="1" x14ac:dyDescent="0.2">
      <c r="A31" s="22">
        <v>35877</v>
      </c>
      <c r="B31" s="20"/>
      <c r="C31" s="16">
        <v>1097.761</v>
      </c>
      <c r="D31" s="20"/>
      <c r="E31" s="20"/>
      <c r="F31" s="20"/>
      <c r="G31" s="20"/>
      <c r="H31" s="20"/>
      <c r="I31" s="20"/>
      <c r="J31" s="22">
        <v>36766</v>
      </c>
      <c r="K31" s="17">
        <v>3.61</v>
      </c>
      <c r="L31" s="17">
        <v>1097.6499999999999</v>
      </c>
      <c r="M31" s="12"/>
      <c r="N31" s="20"/>
      <c r="O31" s="22">
        <v>35874</v>
      </c>
      <c r="P31" s="17"/>
      <c r="Q31" s="17">
        <v>1097.74</v>
      </c>
      <c r="R31" s="17"/>
      <c r="T31" s="17"/>
      <c r="U31" s="20"/>
      <c r="V31" s="20"/>
      <c r="W31" s="20"/>
      <c r="X31" s="20"/>
      <c r="Y31" s="20"/>
      <c r="Z31" s="20"/>
      <c r="AA31" s="20"/>
      <c r="AB31" s="20"/>
      <c r="AC31" s="20"/>
      <c r="AD31" s="20"/>
      <c r="AE31" s="20"/>
      <c r="AF31" s="20"/>
      <c r="AG31" s="20"/>
      <c r="AH31" s="20"/>
      <c r="AI31" s="20"/>
      <c r="AJ31" s="20"/>
      <c r="AK31" s="20"/>
      <c r="AL31" s="20"/>
      <c r="AM31" s="20"/>
      <c r="AN31" s="20"/>
      <c r="AO31" s="20"/>
    </row>
    <row r="32" spans="1:42" s="6" customFormat="1" x14ac:dyDescent="0.2">
      <c r="A32" s="22">
        <v>35879</v>
      </c>
      <c r="B32" s="17"/>
      <c r="C32" s="17">
        <v>1097.81</v>
      </c>
      <c r="D32" s="20"/>
      <c r="E32" s="20"/>
      <c r="F32" s="20"/>
      <c r="G32" s="20"/>
      <c r="H32" s="20"/>
      <c r="I32" s="20"/>
      <c r="J32" s="22">
        <v>36767</v>
      </c>
      <c r="K32" s="17">
        <v>3.6</v>
      </c>
      <c r="L32" s="17">
        <v>1097.6399999999999</v>
      </c>
      <c r="M32" s="12"/>
      <c r="N32" s="20"/>
      <c r="O32" s="22">
        <v>35877</v>
      </c>
      <c r="P32" s="20"/>
      <c r="Q32" s="16">
        <v>1097.761</v>
      </c>
      <c r="R32" s="17"/>
      <c r="T32" s="20"/>
      <c r="U32" s="20"/>
      <c r="V32" s="20"/>
      <c r="W32" s="20"/>
      <c r="X32" s="20"/>
      <c r="Y32" s="20"/>
      <c r="Z32" s="20"/>
      <c r="AA32" s="20"/>
      <c r="AB32" s="20"/>
      <c r="AC32" s="20"/>
      <c r="AD32" s="20"/>
      <c r="AE32" s="20"/>
      <c r="AF32" s="20"/>
      <c r="AG32" s="20"/>
      <c r="AH32" s="20"/>
      <c r="AI32" s="20"/>
      <c r="AJ32" s="20"/>
      <c r="AK32" s="20"/>
      <c r="AL32" s="20"/>
      <c r="AM32" s="20"/>
      <c r="AN32" s="20"/>
      <c r="AO32" s="20"/>
    </row>
    <row r="33" spans="1:42" s="6" customFormat="1" x14ac:dyDescent="0.2">
      <c r="A33" s="22">
        <v>35886</v>
      </c>
      <c r="B33" s="20"/>
      <c r="C33" s="16">
        <v>1097.8119999999999</v>
      </c>
      <c r="D33" s="20"/>
      <c r="E33" s="20"/>
      <c r="F33" s="20"/>
      <c r="G33" s="20"/>
      <c r="H33" s="20"/>
      <c r="I33" s="20"/>
      <c r="J33" s="22">
        <v>36768</v>
      </c>
      <c r="K33" s="17">
        <v>3.6</v>
      </c>
      <c r="L33" s="17">
        <v>1097.6399999999999</v>
      </c>
      <c r="M33" s="12"/>
      <c r="N33" s="20"/>
      <c r="O33" s="22">
        <v>35879</v>
      </c>
      <c r="P33" s="17"/>
      <c r="Q33" s="17">
        <v>1097.81</v>
      </c>
      <c r="R33" s="17"/>
      <c r="T33" s="20"/>
      <c r="U33" s="20"/>
      <c r="V33" s="20"/>
      <c r="W33" s="20"/>
      <c r="X33" s="20"/>
      <c r="Y33" s="20"/>
      <c r="Z33" s="20"/>
      <c r="AA33" s="20"/>
      <c r="AB33" s="20"/>
      <c r="AC33" s="20"/>
      <c r="AD33" s="20"/>
      <c r="AE33" s="20"/>
      <c r="AF33" s="20"/>
      <c r="AG33" s="20"/>
      <c r="AH33" s="20"/>
      <c r="AI33" s="20"/>
      <c r="AJ33" s="20"/>
      <c r="AK33" s="20"/>
      <c r="AL33" s="20"/>
      <c r="AM33" s="20"/>
      <c r="AN33" s="20"/>
      <c r="AO33" s="20"/>
    </row>
    <row r="34" spans="1:42" s="6" customFormat="1" x14ac:dyDescent="0.2">
      <c r="A34" s="22">
        <v>35888</v>
      </c>
      <c r="B34" s="17"/>
      <c r="C34" s="17">
        <v>1097.79</v>
      </c>
      <c r="D34" s="20"/>
      <c r="E34" s="20"/>
      <c r="F34" s="20"/>
      <c r="G34" s="20"/>
      <c r="H34" s="20"/>
      <c r="I34" s="20"/>
      <c r="J34" s="22">
        <v>36769</v>
      </c>
      <c r="K34" s="17">
        <v>3.58</v>
      </c>
      <c r="L34" s="17">
        <v>1097.6199999999999</v>
      </c>
      <c r="M34" s="12"/>
      <c r="N34" s="20"/>
      <c r="O34" s="22">
        <v>35886</v>
      </c>
      <c r="P34" s="20"/>
      <c r="Q34" s="16">
        <v>1097.8119999999999</v>
      </c>
      <c r="R34" s="17"/>
      <c r="T34" s="20"/>
      <c r="U34" s="20"/>
      <c r="V34" s="20"/>
      <c r="W34" s="20"/>
      <c r="X34" s="20"/>
      <c r="Y34" s="20"/>
      <c r="Z34" s="20"/>
      <c r="AA34" s="20"/>
      <c r="AB34" s="20"/>
      <c r="AC34" s="20"/>
      <c r="AD34" s="20"/>
      <c r="AE34" s="20"/>
      <c r="AF34" s="20"/>
      <c r="AG34" s="20"/>
      <c r="AH34" s="20"/>
      <c r="AI34" s="20"/>
      <c r="AJ34" s="20"/>
      <c r="AK34" s="20"/>
      <c r="AL34" s="20"/>
      <c r="AM34" s="20"/>
      <c r="AN34" s="20"/>
      <c r="AO34" s="20"/>
    </row>
    <row r="35" spans="1:42" s="6" customFormat="1" x14ac:dyDescent="0.2">
      <c r="A35" s="22">
        <v>35890</v>
      </c>
      <c r="B35" s="20"/>
      <c r="C35" s="16">
        <v>1097.79</v>
      </c>
      <c r="D35" s="20"/>
      <c r="E35" s="20"/>
      <c r="F35" s="20"/>
      <c r="G35" s="20"/>
      <c r="H35" s="20"/>
      <c r="I35" s="20"/>
      <c r="J35" s="22">
        <v>36770</v>
      </c>
      <c r="K35" s="17">
        <v>3.58</v>
      </c>
      <c r="L35" s="17">
        <v>1097.6199999999999</v>
      </c>
      <c r="M35" s="12"/>
      <c r="N35" s="20"/>
      <c r="O35" s="22">
        <v>35888</v>
      </c>
      <c r="P35" s="17"/>
      <c r="Q35" s="17">
        <v>1097.79</v>
      </c>
      <c r="R35" s="17"/>
      <c r="S35" s="12"/>
      <c r="T35" s="20"/>
      <c r="U35" s="20"/>
      <c r="V35" s="20"/>
      <c r="W35" s="20"/>
      <c r="X35" s="20"/>
      <c r="Y35" s="20"/>
      <c r="Z35" s="20"/>
      <c r="AA35" s="20"/>
      <c r="AB35" s="20"/>
      <c r="AC35" s="20"/>
      <c r="AD35" s="20"/>
      <c r="AE35" s="20"/>
      <c r="AF35" s="20"/>
      <c r="AG35" s="20"/>
      <c r="AH35" s="20"/>
      <c r="AI35" s="20"/>
      <c r="AJ35" s="20"/>
      <c r="AK35" s="20"/>
      <c r="AL35" s="20"/>
      <c r="AM35" s="20"/>
      <c r="AN35" s="20"/>
      <c r="AO35" s="20"/>
    </row>
    <row r="36" spans="1:42" s="6" customFormat="1" x14ac:dyDescent="0.2">
      <c r="A36" s="22">
        <v>35893</v>
      </c>
      <c r="B36" s="17"/>
      <c r="C36" s="17">
        <v>1097.75</v>
      </c>
      <c r="D36" s="20"/>
      <c r="E36" s="20"/>
      <c r="F36" s="20"/>
      <c r="G36" s="20"/>
      <c r="H36" s="20"/>
      <c r="I36" s="20"/>
      <c r="J36" s="22">
        <v>36771</v>
      </c>
      <c r="K36" s="17">
        <v>3.57</v>
      </c>
      <c r="L36" s="17">
        <v>1097.6099999999999</v>
      </c>
      <c r="M36" s="12"/>
      <c r="N36" s="20"/>
      <c r="O36" s="22">
        <v>35890</v>
      </c>
      <c r="P36" s="20"/>
      <c r="Q36" s="16">
        <v>1097.79</v>
      </c>
      <c r="R36" s="17"/>
      <c r="S36" s="12"/>
      <c r="T36" s="20"/>
      <c r="U36" s="20"/>
      <c r="V36" s="20"/>
      <c r="W36" s="20"/>
      <c r="X36" s="20"/>
      <c r="Y36" s="20"/>
      <c r="Z36" s="20"/>
      <c r="AA36" s="20"/>
      <c r="AB36" s="20"/>
      <c r="AC36" s="20"/>
      <c r="AD36" s="20"/>
      <c r="AE36" s="20"/>
      <c r="AF36" s="20"/>
      <c r="AG36" s="20"/>
      <c r="AH36" s="20"/>
      <c r="AI36" s="20"/>
      <c r="AJ36" s="20"/>
      <c r="AK36" s="20"/>
      <c r="AL36" s="20"/>
      <c r="AM36" s="20"/>
      <c r="AN36" s="20"/>
      <c r="AO36" s="20"/>
    </row>
    <row r="37" spans="1:42" s="6" customFormat="1" x14ac:dyDescent="0.2">
      <c r="A37" s="22">
        <v>35900</v>
      </c>
      <c r="B37" s="17"/>
      <c r="C37" s="17">
        <v>1097.6999999999998</v>
      </c>
      <c r="D37" s="20"/>
      <c r="E37" s="20"/>
      <c r="F37" s="20"/>
      <c r="G37" s="20"/>
      <c r="H37" s="20"/>
      <c r="I37" s="20"/>
      <c r="J37" s="22">
        <v>36772</v>
      </c>
      <c r="K37" s="17">
        <v>3.56</v>
      </c>
      <c r="L37" s="17">
        <v>1097.5999999999999</v>
      </c>
      <c r="M37" s="12"/>
      <c r="N37" s="20"/>
      <c r="O37" s="22">
        <v>35893</v>
      </c>
      <c r="P37" s="17"/>
      <c r="Q37" s="17">
        <v>1097.75</v>
      </c>
      <c r="R37" s="17"/>
      <c r="S37" s="12"/>
      <c r="T37" s="20"/>
      <c r="U37" s="20"/>
      <c r="V37" s="20"/>
      <c r="W37" s="20"/>
      <c r="X37" s="20"/>
      <c r="Y37" s="20"/>
      <c r="Z37" s="20"/>
      <c r="AA37" s="20"/>
      <c r="AB37" s="20"/>
      <c r="AC37" s="20"/>
      <c r="AD37" s="20"/>
      <c r="AE37" s="20"/>
      <c r="AF37" s="20"/>
      <c r="AG37" s="20"/>
      <c r="AH37" s="20"/>
      <c r="AI37" s="20"/>
      <c r="AJ37" s="20"/>
      <c r="AK37" s="20"/>
      <c r="AL37" s="20"/>
      <c r="AM37" s="20"/>
      <c r="AN37" s="20"/>
      <c r="AO37" s="20"/>
      <c r="AP37" s="20"/>
    </row>
    <row r="38" spans="1:42" s="6" customFormat="1" x14ac:dyDescent="0.2">
      <c r="A38" s="22">
        <v>35902</v>
      </c>
      <c r="B38" s="20"/>
      <c r="C38" s="16">
        <v>1097.723</v>
      </c>
      <c r="D38" s="20"/>
      <c r="E38" s="20"/>
      <c r="F38" s="20"/>
      <c r="G38" s="20"/>
      <c r="H38" s="20"/>
      <c r="I38" s="20"/>
      <c r="J38" s="22">
        <v>36773</v>
      </c>
      <c r="K38" s="17">
        <v>3.55</v>
      </c>
      <c r="L38" s="17">
        <v>1097.5899999999999</v>
      </c>
      <c r="M38" s="12"/>
      <c r="N38" s="20"/>
      <c r="O38" s="22">
        <v>35900</v>
      </c>
      <c r="P38" s="17"/>
      <c r="Q38" s="17">
        <v>1097.6999999999998</v>
      </c>
      <c r="R38" s="17"/>
      <c r="S38" s="12"/>
      <c r="T38" s="20"/>
      <c r="U38" s="20"/>
      <c r="V38" s="20"/>
      <c r="W38" s="20"/>
      <c r="X38" s="20"/>
      <c r="Y38" s="20"/>
      <c r="Z38" s="20"/>
      <c r="AA38" s="20"/>
      <c r="AB38" s="20"/>
      <c r="AC38" s="20"/>
      <c r="AD38" s="20"/>
      <c r="AE38" s="20"/>
      <c r="AF38" s="20"/>
      <c r="AG38" s="20"/>
      <c r="AH38" s="20"/>
      <c r="AI38" s="20"/>
      <c r="AJ38" s="20"/>
      <c r="AK38" s="20"/>
      <c r="AL38" s="20"/>
      <c r="AM38" s="20"/>
      <c r="AN38" s="20"/>
      <c r="AO38" s="20"/>
      <c r="AP38" s="20"/>
    </row>
    <row r="39" spans="1:42" s="6" customFormat="1" x14ac:dyDescent="0.2">
      <c r="A39" s="22">
        <v>35904</v>
      </c>
      <c r="B39" s="20"/>
      <c r="C39" s="16">
        <v>1097.7459999999999</v>
      </c>
      <c r="D39" s="20"/>
      <c r="E39" s="20"/>
      <c r="F39" s="20"/>
      <c r="G39" s="20"/>
      <c r="H39" s="20"/>
      <c r="I39" s="20"/>
      <c r="J39" s="22">
        <v>36774</v>
      </c>
      <c r="K39" s="17">
        <v>3.54</v>
      </c>
      <c r="L39" s="17">
        <v>1097.58</v>
      </c>
      <c r="M39" s="12"/>
      <c r="N39" s="20"/>
      <c r="O39" s="22">
        <v>35902</v>
      </c>
      <c r="P39" s="20"/>
      <c r="Q39" s="16">
        <v>1097.723</v>
      </c>
      <c r="R39" s="17"/>
      <c r="S39" s="12"/>
      <c r="T39" s="20"/>
      <c r="U39" s="20"/>
      <c r="V39" s="20"/>
      <c r="W39" s="20"/>
      <c r="X39" s="20"/>
      <c r="Y39" s="20"/>
      <c r="Z39" s="20"/>
      <c r="AA39" s="20"/>
      <c r="AB39" s="20"/>
      <c r="AC39" s="20"/>
      <c r="AD39" s="20"/>
      <c r="AE39" s="20"/>
      <c r="AF39" s="20"/>
      <c r="AG39" s="20"/>
      <c r="AH39" s="20"/>
      <c r="AI39" s="20"/>
      <c r="AJ39" s="20"/>
      <c r="AK39" s="20"/>
      <c r="AL39" s="20"/>
      <c r="AM39" s="20"/>
      <c r="AN39" s="20"/>
      <c r="AO39" s="20"/>
      <c r="AP39" s="20"/>
    </row>
    <row r="40" spans="1:42" s="6" customFormat="1" x14ac:dyDescent="0.2">
      <c r="A40" s="22">
        <v>35906</v>
      </c>
      <c r="B40" s="17"/>
      <c r="C40" s="17">
        <v>1097.78</v>
      </c>
      <c r="D40" s="20"/>
      <c r="E40" s="20"/>
      <c r="F40" s="20"/>
      <c r="G40" s="20"/>
      <c r="H40" s="20"/>
      <c r="I40" s="20"/>
      <c r="J40" s="22">
        <v>36775</v>
      </c>
      <c r="K40" s="17">
        <v>3.53</v>
      </c>
      <c r="L40" s="17">
        <v>1097.57</v>
      </c>
      <c r="M40" s="12"/>
      <c r="N40" s="20"/>
      <c r="O40" s="22">
        <v>35904</v>
      </c>
      <c r="P40" s="20"/>
      <c r="Q40" s="16">
        <v>1097.7459999999999</v>
      </c>
      <c r="R40" s="17"/>
      <c r="S40" s="12"/>
      <c r="T40" s="20"/>
      <c r="U40" s="20"/>
      <c r="V40" s="20"/>
      <c r="W40" s="20"/>
      <c r="X40" s="20"/>
      <c r="Y40" s="20"/>
      <c r="Z40" s="20"/>
      <c r="AA40" s="20"/>
      <c r="AB40" s="20"/>
      <c r="AC40" s="20"/>
      <c r="AD40" s="20"/>
      <c r="AE40" s="20"/>
      <c r="AF40" s="20"/>
      <c r="AG40" s="20"/>
      <c r="AH40" s="20"/>
      <c r="AI40" s="20"/>
      <c r="AJ40" s="20"/>
      <c r="AK40" s="20"/>
      <c r="AL40" s="20"/>
      <c r="AM40" s="20"/>
      <c r="AN40" s="20"/>
      <c r="AO40" s="20"/>
      <c r="AP40" s="20"/>
    </row>
    <row r="41" spans="1:42" s="6" customFormat="1" x14ac:dyDescent="0.2">
      <c r="A41" s="22">
        <v>35913</v>
      </c>
      <c r="B41" s="17"/>
      <c r="C41" s="17">
        <v>1097.83</v>
      </c>
      <c r="D41" s="20"/>
      <c r="E41" s="20"/>
      <c r="F41" s="20"/>
      <c r="G41" s="20"/>
      <c r="H41" s="20"/>
      <c r="I41" s="20"/>
      <c r="J41" s="22">
        <v>36776</v>
      </c>
      <c r="K41" s="17">
        <v>3.53</v>
      </c>
      <c r="L41" s="17">
        <v>1097.57</v>
      </c>
      <c r="M41" s="12"/>
      <c r="N41" s="20"/>
      <c r="O41" s="22">
        <v>35906</v>
      </c>
      <c r="P41" s="17"/>
      <c r="Q41" s="17">
        <v>1097.78</v>
      </c>
      <c r="R41" s="17"/>
      <c r="S41" s="12"/>
      <c r="T41" s="12"/>
      <c r="U41" s="20"/>
      <c r="V41" s="20"/>
      <c r="W41" s="20"/>
      <c r="X41" s="20"/>
      <c r="Y41" s="20"/>
      <c r="Z41" s="20"/>
      <c r="AA41" s="20"/>
      <c r="AB41" s="20"/>
      <c r="AC41" s="20"/>
      <c r="AD41" s="20"/>
      <c r="AE41" s="20"/>
      <c r="AF41" s="20"/>
      <c r="AG41" s="20"/>
      <c r="AH41" s="20"/>
      <c r="AI41" s="20"/>
      <c r="AJ41" s="20"/>
      <c r="AK41" s="20"/>
      <c r="AL41" s="20"/>
      <c r="AM41" s="20"/>
      <c r="AN41" s="20"/>
      <c r="AO41" s="20"/>
      <c r="AP41" s="20"/>
    </row>
    <row r="42" spans="1:42" s="6" customFormat="1" x14ac:dyDescent="0.2">
      <c r="A42" s="22">
        <v>35916</v>
      </c>
      <c r="B42" s="17"/>
      <c r="C42" s="17">
        <v>1097.83</v>
      </c>
      <c r="D42" s="20"/>
      <c r="E42" s="20"/>
      <c r="F42" s="20"/>
      <c r="G42" s="20"/>
      <c r="H42" s="20"/>
      <c r="I42" s="20"/>
      <c r="J42" s="22">
        <v>36777</v>
      </c>
      <c r="K42" s="17">
        <v>3.52</v>
      </c>
      <c r="L42" s="17">
        <v>1097.56</v>
      </c>
      <c r="M42" s="12"/>
      <c r="N42" s="20"/>
      <c r="O42" s="22">
        <v>35913</v>
      </c>
      <c r="P42" s="17"/>
      <c r="Q42" s="17">
        <v>1097.83</v>
      </c>
      <c r="R42" s="17"/>
      <c r="S42" s="12"/>
      <c r="T42" s="12"/>
      <c r="U42" s="20"/>
      <c r="V42" s="20"/>
      <c r="W42" s="20"/>
      <c r="X42" s="20"/>
      <c r="Y42" s="20"/>
      <c r="Z42" s="20"/>
      <c r="AA42" s="20"/>
      <c r="AB42" s="20"/>
      <c r="AC42" s="20"/>
      <c r="AD42" s="20"/>
      <c r="AE42" s="20"/>
      <c r="AF42" s="20"/>
      <c r="AG42" s="20"/>
      <c r="AH42" s="20"/>
      <c r="AI42" s="20"/>
      <c r="AJ42" s="20"/>
      <c r="AK42" s="20"/>
      <c r="AL42" s="20"/>
      <c r="AM42" s="20"/>
      <c r="AN42" s="20"/>
      <c r="AO42" s="20"/>
      <c r="AP42" s="20"/>
    </row>
    <row r="43" spans="1:42" s="6" customFormat="1" x14ac:dyDescent="0.2">
      <c r="A43" s="22">
        <v>35921</v>
      </c>
      <c r="B43" s="17"/>
      <c r="C43" s="17">
        <v>1097.9099999999999</v>
      </c>
      <c r="D43" s="20"/>
      <c r="E43" s="20"/>
      <c r="F43" s="20"/>
      <c r="G43" s="20"/>
      <c r="H43" s="20"/>
      <c r="I43" s="20"/>
      <c r="J43" s="22">
        <v>36778</v>
      </c>
      <c r="K43" s="17">
        <v>3.52</v>
      </c>
      <c r="L43" s="17">
        <v>1097.56</v>
      </c>
      <c r="M43" s="12"/>
      <c r="N43" s="20"/>
      <c r="O43" s="22">
        <v>35916</v>
      </c>
      <c r="P43" s="17"/>
      <c r="Q43" s="17">
        <v>1097.83</v>
      </c>
      <c r="R43" s="17"/>
      <c r="S43" s="12"/>
      <c r="T43" s="12"/>
      <c r="U43" s="20"/>
      <c r="V43" s="20"/>
      <c r="W43" s="20"/>
      <c r="X43" s="20"/>
      <c r="Y43" s="20"/>
      <c r="Z43" s="20"/>
      <c r="AA43" s="20"/>
      <c r="AB43" s="20"/>
      <c r="AC43" s="20"/>
      <c r="AD43" s="20"/>
      <c r="AE43" s="20"/>
      <c r="AF43" s="20"/>
      <c r="AG43" s="20"/>
      <c r="AH43" s="20"/>
      <c r="AI43" s="20"/>
      <c r="AJ43" s="20"/>
      <c r="AK43" s="20"/>
      <c r="AL43" s="20"/>
      <c r="AM43" s="20"/>
      <c r="AN43" s="20"/>
      <c r="AO43" s="20"/>
      <c r="AP43" s="20"/>
    </row>
    <row r="44" spans="1:42" s="6" customFormat="1" x14ac:dyDescent="0.2">
      <c r="A44" s="22">
        <v>35926</v>
      </c>
      <c r="B44" s="17"/>
      <c r="C44" s="17">
        <v>1097.9099999999999</v>
      </c>
      <c r="D44" s="20"/>
      <c r="H44" s="20"/>
      <c r="I44" s="20"/>
      <c r="J44" s="22">
        <v>36779</v>
      </c>
      <c r="K44" s="17">
        <v>3.52</v>
      </c>
      <c r="L44" s="17">
        <v>1097.56</v>
      </c>
      <c r="M44" s="12"/>
      <c r="N44" s="20"/>
      <c r="O44" s="22">
        <v>35921</v>
      </c>
      <c r="P44" s="17"/>
      <c r="Q44" s="17">
        <v>1097.9099999999999</v>
      </c>
      <c r="R44" s="17"/>
      <c r="S44" s="12"/>
      <c r="T44" s="12"/>
      <c r="U44" s="20"/>
      <c r="V44" s="20"/>
      <c r="W44" s="20"/>
      <c r="X44" s="20"/>
      <c r="Y44" s="20"/>
      <c r="Z44" s="20"/>
      <c r="AA44" s="20"/>
      <c r="AB44" s="20"/>
      <c r="AC44" s="20"/>
      <c r="AD44" s="20"/>
      <c r="AE44" s="20"/>
      <c r="AF44" s="20"/>
      <c r="AG44" s="20"/>
      <c r="AH44" s="20"/>
      <c r="AI44" s="20"/>
      <c r="AJ44" s="20"/>
      <c r="AK44" s="20"/>
      <c r="AL44" s="20"/>
      <c r="AM44" s="20"/>
      <c r="AN44" s="20"/>
      <c r="AO44" s="20"/>
      <c r="AP44" s="20"/>
    </row>
    <row r="45" spans="1:42" s="6" customFormat="1" x14ac:dyDescent="0.2">
      <c r="A45" s="22">
        <v>35938</v>
      </c>
      <c r="B45" s="17"/>
      <c r="C45" s="17">
        <v>1097.9499999999998</v>
      </c>
      <c r="D45" s="20"/>
      <c r="H45" s="20"/>
      <c r="I45" s="20"/>
      <c r="J45" s="22">
        <v>36780</v>
      </c>
      <c r="K45" s="17">
        <v>3.52</v>
      </c>
      <c r="L45" s="17">
        <v>1097.56</v>
      </c>
      <c r="M45" s="12"/>
      <c r="N45" s="20"/>
      <c r="O45" s="22">
        <v>35926</v>
      </c>
      <c r="P45" s="17"/>
      <c r="Q45" s="17">
        <v>1097.9099999999999</v>
      </c>
      <c r="R45" s="17"/>
      <c r="S45" s="12"/>
      <c r="T45" s="12"/>
      <c r="U45" s="20"/>
      <c r="V45" s="20"/>
      <c r="W45" s="20"/>
      <c r="X45" s="20"/>
      <c r="Y45" s="20"/>
      <c r="Z45" s="20"/>
      <c r="AA45" s="20"/>
      <c r="AB45" s="20"/>
      <c r="AC45" s="20"/>
      <c r="AD45" s="20"/>
      <c r="AE45" s="20"/>
      <c r="AF45" s="20"/>
      <c r="AG45" s="20"/>
      <c r="AH45" s="20"/>
      <c r="AI45" s="20"/>
      <c r="AJ45" s="20"/>
      <c r="AK45" s="20"/>
      <c r="AL45" s="20"/>
      <c r="AM45" s="20"/>
      <c r="AN45" s="20"/>
      <c r="AO45" s="20"/>
      <c r="AP45" s="20"/>
    </row>
    <row r="46" spans="1:42" s="6" customFormat="1" x14ac:dyDescent="0.2">
      <c r="A46" s="22">
        <v>35942</v>
      </c>
      <c r="B46" s="17"/>
      <c r="C46" s="17">
        <v>1097.9399999999998</v>
      </c>
      <c r="D46" s="20"/>
      <c r="H46" s="20"/>
      <c r="I46" s="20"/>
      <c r="J46" s="22">
        <v>36781</v>
      </c>
      <c r="K46" s="17">
        <v>3.51</v>
      </c>
      <c r="L46" s="17">
        <v>1097.55</v>
      </c>
      <c r="M46" s="12"/>
      <c r="N46" s="20"/>
      <c r="O46" s="22">
        <v>35938</v>
      </c>
      <c r="P46" s="17"/>
      <c r="Q46" s="17">
        <v>1097.9499999999998</v>
      </c>
      <c r="R46" s="17"/>
      <c r="S46" s="12"/>
      <c r="T46" s="12"/>
      <c r="U46" s="20"/>
      <c r="V46" s="20"/>
      <c r="W46" s="20"/>
      <c r="X46" s="20"/>
      <c r="Y46" s="20"/>
      <c r="Z46" s="20"/>
      <c r="AA46" s="20"/>
      <c r="AB46" s="20"/>
      <c r="AC46" s="20"/>
      <c r="AD46" s="20"/>
      <c r="AE46" s="20"/>
      <c r="AF46" s="20"/>
      <c r="AG46" s="20"/>
      <c r="AH46" s="20"/>
      <c r="AI46" s="20"/>
      <c r="AJ46" s="20"/>
      <c r="AK46" s="20"/>
      <c r="AL46" s="20"/>
      <c r="AM46" s="20"/>
      <c r="AN46" s="20"/>
      <c r="AO46" s="20"/>
      <c r="AP46" s="20"/>
    </row>
    <row r="47" spans="1:42" s="6" customFormat="1" ht="11.25" customHeight="1" x14ac:dyDescent="0.2">
      <c r="A47" s="22">
        <v>35950</v>
      </c>
      <c r="B47" s="17"/>
      <c r="C47" s="17">
        <v>1097.8799999999999</v>
      </c>
      <c r="D47" s="20"/>
      <c r="H47" s="20"/>
      <c r="I47" s="20"/>
      <c r="J47" s="22">
        <v>36782</v>
      </c>
      <c r="K47" s="17">
        <v>3.5</v>
      </c>
      <c r="L47" s="17">
        <v>1097.54</v>
      </c>
      <c r="M47" s="12"/>
      <c r="N47" s="20"/>
      <c r="O47" s="22">
        <v>35942</v>
      </c>
      <c r="P47" s="17"/>
      <c r="Q47" s="17">
        <v>1097.9399999999998</v>
      </c>
      <c r="R47" s="17"/>
      <c r="S47" s="12"/>
      <c r="T47" s="12"/>
      <c r="U47" s="20"/>
      <c r="V47" s="20"/>
      <c r="W47" s="20"/>
      <c r="X47" s="20"/>
      <c r="Y47" s="20"/>
      <c r="Z47" s="20"/>
      <c r="AA47" s="20"/>
      <c r="AB47" s="20"/>
      <c r="AC47" s="20"/>
      <c r="AD47" s="20"/>
      <c r="AE47" s="20"/>
      <c r="AF47" s="20"/>
      <c r="AG47" s="20"/>
      <c r="AH47" s="20"/>
      <c r="AI47" s="20"/>
      <c r="AJ47" s="20"/>
      <c r="AK47" s="20"/>
      <c r="AL47" s="20"/>
      <c r="AM47" s="20"/>
      <c r="AN47" s="20"/>
      <c r="AO47" s="20"/>
      <c r="AP47" s="20"/>
    </row>
    <row r="48" spans="1:42" s="6" customFormat="1" x14ac:dyDescent="0.2">
      <c r="A48" s="22">
        <v>35956</v>
      </c>
      <c r="B48" s="17"/>
      <c r="C48" s="17">
        <v>1097.83</v>
      </c>
      <c r="D48" s="20"/>
      <c r="H48" s="20"/>
      <c r="I48" s="20"/>
      <c r="J48" s="22">
        <v>36783</v>
      </c>
      <c r="K48" s="17">
        <v>3.5</v>
      </c>
      <c r="L48" s="17">
        <v>1097.54</v>
      </c>
      <c r="M48" s="12"/>
      <c r="N48" s="20"/>
      <c r="O48" s="22">
        <v>35950</v>
      </c>
      <c r="P48" s="17"/>
      <c r="Q48" s="17">
        <v>1097.8799999999999</v>
      </c>
      <c r="R48" s="17"/>
      <c r="S48" s="12"/>
      <c r="T48" s="12"/>
      <c r="U48" s="20"/>
      <c r="V48" s="20"/>
      <c r="W48" s="20"/>
      <c r="X48" s="20"/>
      <c r="Y48" s="20"/>
      <c r="Z48" s="20"/>
      <c r="AA48" s="20"/>
      <c r="AB48" s="20"/>
      <c r="AC48" s="20"/>
      <c r="AD48" s="20"/>
      <c r="AE48" s="20"/>
      <c r="AF48" s="20"/>
      <c r="AG48" s="20"/>
      <c r="AH48" s="20"/>
      <c r="AI48" s="20"/>
      <c r="AJ48" s="20"/>
      <c r="AK48" s="20"/>
      <c r="AL48" s="20"/>
      <c r="AM48" s="20"/>
      <c r="AN48" s="20"/>
      <c r="AO48" s="20"/>
      <c r="AP48" s="20"/>
    </row>
    <row r="49" spans="1:42" s="6" customFormat="1" x14ac:dyDescent="0.2">
      <c r="A49" s="22">
        <v>35963</v>
      </c>
      <c r="B49" s="17"/>
      <c r="C49" s="17">
        <v>1097.8999999999999</v>
      </c>
      <c r="D49" s="20"/>
      <c r="H49" s="20"/>
      <c r="I49" s="20"/>
      <c r="J49" s="22">
        <v>36784</v>
      </c>
      <c r="K49" s="17">
        <v>3.49</v>
      </c>
      <c r="L49" s="17">
        <v>1097.53</v>
      </c>
      <c r="M49" s="12"/>
      <c r="N49" s="20"/>
      <c r="O49" s="22">
        <v>35956</v>
      </c>
      <c r="P49" s="17"/>
      <c r="Q49" s="17">
        <v>1097.83</v>
      </c>
      <c r="R49" s="17"/>
      <c r="S49" s="12"/>
      <c r="T49" s="12"/>
      <c r="U49" s="20"/>
      <c r="V49" s="20"/>
      <c r="W49" s="20"/>
      <c r="X49" s="20"/>
      <c r="Y49" s="20"/>
      <c r="Z49" s="20"/>
      <c r="AA49" s="20"/>
      <c r="AB49" s="20"/>
      <c r="AC49" s="20"/>
      <c r="AD49" s="20"/>
      <c r="AE49" s="20"/>
      <c r="AF49" s="20"/>
      <c r="AG49" s="20"/>
      <c r="AH49" s="20"/>
      <c r="AI49" s="20"/>
      <c r="AJ49" s="20"/>
      <c r="AK49" s="20"/>
      <c r="AL49" s="20"/>
      <c r="AM49" s="20"/>
      <c r="AN49" s="20"/>
      <c r="AO49" s="20"/>
      <c r="AP49" s="20"/>
    </row>
    <row r="50" spans="1:42" s="6" customFormat="1" x14ac:dyDescent="0.2">
      <c r="A50" s="22">
        <v>35969</v>
      </c>
      <c r="B50" s="17"/>
      <c r="C50" s="17">
        <v>1097.98</v>
      </c>
      <c r="D50" s="20"/>
      <c r="H50" s="20"/>
      <c r="I50" s="20"/>
      <c r="J50" s="22">
        <v>36785</v>
      </c>
      <c r="K50" s="17">
        <v>3.47</v>
      </c>
      <c r="L50" s="17">
        <v>1097.51</v>
      </c>
      <c r="M50" s="12"/>
      <c r="N50" s="20"/>
      <c r="O50" s="22">
        <v>35963</v>
      </c>
      <c r="P50" s="17"/>
      <c r="Q50" s="17">
        <v>1097.8999999999999</v>
      </c>
      <c r="R50" s="17"/>
      <c r="S50" s="12"/>
      <c r="T50" s="12"/>
      <c r="U50" s="20"/>
      <c r="V50" s="20"/>
      <c r="W50" s="20"/>
      <c r="X50" s="20"/>
      <c r="Y50" s="20"/>
      <c r="Z50" s="20"/>
      <c r="AA50" s="20"/>
      <c r="AB50" s="20"/>
      <c r="AC50" s="20"/>
      <c r="AD50" s="20"/>
      <c r="AE50" s="20"/>
      <c r="AF50" s="20"/>
      <c r="AG50" s="20"/>
      <c r="AH50" s="20"/>
      <c r="AI50" s="20"/>
      <c r="AJ50" s="20"/>
      <c r="AK50" s="20"/>
      <c r="AL50" s="20"/>
      <c r="AM50" s="20"/>
      <c r="AN50" s="20"/>
      <c r="AO50" s="20"/>
      <c r="AP50" s="20"/>
    </row>
    <row r="51" spans="1:42" x14ac:dyDescent="0.2">
      <c r="A51" s="22">
        <v>35978</v>
      </c>
      <c r="B51" s="17"/>
      <c r="C51" s="17">
        <v>1097.8599999999999</v>
      </c>
      <c r="J51" s="22">
        <v>36786</v>
      </c>
      <c r="K51" s="16">
        <v>3.51</v>
      </c>
      <c r="L51" s="17">
        <v>1097.55</v>
      </c>
      <c r="O51" s="22">
        <v>35969</v>
      </c>
      <c r="P51" s="17"/>
      <c r="Q51" s="17">
        <v>1097.98</v>
      </c>
      <c r="R51" s="17"/>
    </row>
    <row r="52" spans="1:42" x14ac:dyDescent="0.2">
      <c r="A52" s="22">
        <v>35982</v>
      </c>
      <c r="B52" s="17"/>
      <c r="C52" s="17">
        <v>1097.8899999999999</v>
      </c>
      <c r="J52" s="22">
        <v>36787</v>
      </c>
      <c r="K52" s="16">
        <v>3.5</v>
      </c>
      <c r="L52" s="17">
        <v>1097.54</v>
      </c>
      <c r="O52" s="22">
        <v>35978</v>
      </c>
      <c r="P52" s="17"/>
      <c r="Q52" s="17">
        <v>1097.8599999999999</v>
      </c>
      <c r="R52" s="17"/>
    </row>
    <row r="53" spans="1:42" x14ac:dyDescent="0.2">
      <c r="A53" s="22">
        <v>35986</v>
      </c>
      <c r="B53" s="17"/>
      <c r="C53" s="17">
        <v>1097.8999999999999</v>
      </c>
      <c r="J53" s="22">
        <v>36788</v>
      </c>
      <c r="K53" s="16">
        <v>3.48</v>
      </c>
      <c r="L53" s="17">
        <v>1097.52</v>
      </c>
      <c r="O53" s="22">
        <v>35982</v>
      </c>
      <c r="P53" s="17"/>
      <c r="Q53" s="17">
        <v>1097.8899999999999</v>
      </c>
      <c r="R53" s="17"/>
    </row>
    <row r="54" spans="1:42" x14ac:dyDescent="0.2">
      <c r="A54" s="22">
        <v>35996</v>
      </c>
      <c r="B54" s="17"/>
      <c r="C54" s="17">
        <v>1097.79</v>
      </c>
      <c r="J54" s="22">
        <v>36789</v>
      </c>
      <c r="K54" s="16">
        <v>3.46</v>
      </c>
      <c r="L54" s="17">
        <v>1097.5</v>
      </c>
      <c r="O54" s="22">
        <v>35986</v>
      </c>
      <c r="P54" s="17"/>
      <c r="Q54" s="17">
        <v>1097.8999999999999</v>
      </c>
      <c r="R54" s="17"/>
    </row>
    <row r="55" spans="1:42" x14ac:dyDescent="0.2">
      <c r="A55" s="22">
        <v>36006</v>
      </c>
      <c r="B55" s="17"/>
      <c r="C55" s="17">
        <v>1097.6799999999998</v>
      </c>
      <c r="J55" s="22">
        <v>36790</v>
      </c>
      <c r="K55" s="16">
        <v>3.44</v>
      </c>
      <c r="L55" s="17">
        <v>1097.48</v>
      </c>
      <c r="O55" s="22">
        <v>35996</v>
      </c>
      <c r="P55" s="17"/>
      <c r="Q55" s="17">
        <v>1097.79</v>
      </c>
      <c r="R55" s="17"/>
    </row>
    <row r="56" spans="1:42" x14ac:dyDescent="0.2">
      <c r="A56" s="22">
        <v>36010</v>
      </c>
      <c r="B56" s="17"/>
      <c r="C56" s="17">
        <v>1097.6499999999999</v>
      </c>
      <c r="J56" s="22">
        <v>36791</v>
      </c>
      <c r="K56" s="16">
        <v>3.4</v>
      </c>
      <c r="L56" s="17">
        <v>1097.44</v>
      </c>
      <c r="O56" s="22">
        <v>36006</v>
      </c>
      <c r="P56" s="17"/>
      <c r="Q56" s="17">
        <v>1097.6799999999998</v>
      </c>
      <c r="R56" s="17"/>
    </row>
    <row r="57" spans="1:42" x14ac:dyDescent="0.2">
      <c r="A57" s="22">
        <v>36180</v>
      </c>
      <c r="B57" s="17"/>
      <c r="C57" s="17">
        <v>1097.8999999999999</v>
      </c>
      <c r="J57" s="22">
        <v>36793</v>
      </c>
      <c r="K57" s="16">
        <v>3.48</v>
      </c>
      <c r="L57" s="17">
        <v>1097.52</v>
      </c>
      <c r="O57" s="22">
        <v>36010</v>
      </c>
      <c r="P57" s="17"/>
      <c r="Q57" s="17">
        <v>1097.6499999999999</v>
      </c>
      <c r="R57" s="17"/>
    </row>
    <row r="58" spans="1:42" x14ac:dyDescent="0.2">
      <c r="A58" s="22">
        <v>36199</v>
      </c>
      <c r="B58" s="17"/>
      <c r="C58" s="17">
        <v>1097.26</v>
      </c>
      <c r="J58" s="22">
        <v>36794</v>
      </c>
      <c r="K58" s="16">
        <v>3.49</v>
      </c>
      <c r="L58" s="17">
        <v>1097.53</v>
      </c>
      <c r="O58" s="22">
        <v>36011</v>
      </c>
      <c r="R58" s="17"/>
    </row>
    <row r="59" spans="1:42" x14ac:dyDescent="0.2">
      <c r="A59" s="18">
        <v>36271</v>
      </c>
      <c r="B59" s="16">
        <v>3.54</v>
      </c>
      <c r="C59" s="16">
        <v>1097.8699999999999</v>
      </c>
      <c r="J59" s="22">
        <v>36795</v>
      </c>
      <c r="K59" s="16">
        <v>3.5</v>
      </c>
      <c r="L59" s="17">
        <v>1097.54</v>
      </c>
      <c r="O59" s="22">
        <v>36180</v>
      </c>
      <c r="P59" s="17"/>
      <c r="Q59" s="17">
        <v>1097.8999999999999</v>
      </c>
      <c r="R59" s="17"/>
    </row>
    <row r="60" spans="1:42" x14ac:dyDescent="0.2">
      <c r="A60" s="18">
        <v>36285</v>
      </c>
      <c r="B60" s="16">
        <v>3.5</v>
      </c>
      <c r="C60" s="16">
        <v>1097.83</v>
      </c>
      <c r="J60" s="22">
        <v>36796</v>
      </c>
      <c r="K60" s="16">
        <v>3.52</v>
      </c>
      <c r="L60" s="17">
        <v>1097.56</v>
      </c>
      <c r="O60" s="22">
        <v>36199</v>
      </c>
      <c r="P60" s="17"/>
      <c r="Q60" s="17">
        <v>1097.26</v>
      </c>
      <c r="R60" s="17"/>
    </row>
    <row r="61" spans="1:42" x14ac:dyDescent="0.2">
      <c r="A61" s="18">
        <v>36296</v>
      </c>
      <c r="B61" s="16">
        <v>3.66</v>
      </c>
      <c r="C61" s="16">
        <v>1097.99</v>
      </c>
      <c r="J61" s="22">
        <v>36797</v>
      </c>
      <c r="K61" s="16">
        <v>3.52</v>
      </c>
      <c r="L61" s="17">
        <v>1097.56</v>
      </c>
      <c r="O61" s="18">
        <v>36271</v>
      </c>
      <c r="P61" s="16">
        <v>3.54</v>
      </c>
      <c r="Q61" s="16">
        <v>1097.8699999999999</v>
      </c>
      <c r="R61" s="17"/>
    </row>
    <row r="62" spans="1:42" x14ac:dyDescent="0.2">
      <c r="A62" s="18">
        <v>36302</v>
      </c>
      <c r="B62" s="16">
        <v>3.73</v>
      </c>
      <c r="C62" s="16">
        <v>1098.06</v>
      </c>
      <c r="D62" s="16"/>
      <c r="E62" s="16"/>
      <c r="F62" s="16"/>
      <c r="G62" s="16"/>
      <c r="H62" s="16"/>
      <c r="I62" s="16"/>
      <c r="J62" s="22">
        <v>36798</v>
      </c>
      <c r="K62" s="16">
        <v>3.51</v>
      </c>
      <c r="L62" s="17">
        <v>1097.55</v>
      </c>
      <c r="O62" s="18">
        <v>36285</v>
      </c>
      <c r="P62" s="16">
        <v>3.5</v>
      </c>
      <c r="Q62" s="16">
        <v>1097.83</v>
      </c>
      <c r="R62" s="17"/>
    </row>
    <row r="63" spans="1:42" x14ac:dyDescent="0.2">
      <c r="A63" s="18">
        <v>36308</v>
      </c>
      <c r="B63" s="16">
        <v>3.75</v>
      </c>
      <c r="C63" s="16">
        <v>1098.08</v>
      </c>
      <c r="J63" s="22">
        <v>36799</v>
      </c>
      <c r="K63" s="16">
        <v>3.51</v>
      </c>
      <c r="L63" s="17">
        <v>1097.55</v>
      </c>
      <c r="O63" s="18">
        <v>36296</v>
      </c>
      <c r="P63" s="16">
        <v>3.66</v>
      </c>
      <c r="Q63" s="16">
        <v>1097.99</v>
      </c>
      <c r="R63" s="17"/>
    </row>
    <row r="64" spans="1:42" x14ac:dyDescent="0.2">
      <c r="A64" s="18">
        <v>36316</v>
      </c>
      <c r="B64" s="16">
        <v>3.78</v>
      </c>
      <c r="C64" s="16">
        <v>1098.1099999999999</v>
      </c>
      <c r="J64" s="22">
        <v>36800</v>
      </c>
      <c r="K64" s="16">
        <v>3.5</v>
      </c>
      <c r="L64" s="17">
        <v>1097.54</v>
      </c>
      <c r="O64" s="18">
        <v>36302</v>
      </c>
      <c r="P64" s="16">
        <v>3.73</v>
      </c>
      <c r="Q64" s="16">
        <v>1098.06</v>
      </c>
      <c r="R64" s="17"/>
    </row>
    <row r="65" spans="1:18" x14ac:dyDescent="0.2">
      <c r="A65" s="18">
        <v>36320</v>
      </c>
      <c r="B65" s="16">
        <v>3.77</v>
      </c>
      <c r="C65" s="16">
        <v>1098.0999999999999</v>
      </c>
      <c r="J65" s="22">
        <v>36801</v>
      </c>
      <c r="K65" s="16">
        <v>3.49</v>
      </c>
      <c r="L65" s="17">
        <v>1097.53</v>
      </c>
      <c r="O65" s="18">
        <v>36308</v>
      </c>
      <c r="P65" s="16">
        <v>3.75</v>
      </c>
      <c r="Q65" s="16">
        <v>1098.08</v>
      </c>
      <c r="R65" s="17"/>
    </row>
    <row r="66" spans="1:18" x14ac:dyDescent="0.2">
      <c r="A66" s="18">
        <v>36327</v>
      </c>
      <c r="B66" s="16">
        <v>3.74</v>
      </c>
      <c r="C66" s="16">
        <v>1098.07</v>
      </c>
      <c r="J66" s="22">
        <v>36805</v>
      </c>
      <c r="K66" s="16">
        <v>3.47</v>
      </c>
      <c r="L66" s="17">
        <v>1097.51</v>
      </c>
      <c r="O66" s="18">
        <v>36316</v>
      </c>
      <c r="P66" s="16">
        <v>3.78</v>
      </c>
      <c r="Q66" s="16">
        <v>1098.1099999999999</v>
      </c>
      <c r="R66" s="17"/>
    </row>
    <row r="67" spans="1:18" x14ac:dyDescent="0.2">
      <c r="A67" s="18">
        <v>36334</v>
      </c>
      <c r="B67" s="16">
        <v>3.77</v>
      </c>
      <c r="C67" s="16">
        <v>1098.0999999999999</v>
      </c>
      <c r="J67" s="22">
        <v>36806</v>
      </c>
      <c r="K67" s="16">
        <v>3.47</v>
      </c>
      <c r="L67" s="17">
        <v>1097.51</v>
      </c>
      <c r="O67" s="18">
        <v>36320</v>
      </c>
      <c r="P67" s="16">
        <v>3.77</v>
      </c>
      <c r="Q67" s="16">
        <v>1098.0999999999999</v>
      </c>
      <c r="R67" s="17"/>
    </row>
    <row r="68" spans="1:18" x14ac:dyDescent="0.2">
      <c r="A68" s="18">
        <v>36345</v>
      </c>
      <c r="B68" s="16">
        <v>3.87</v>
      </c>
      <c r="C68" s="16">
        <v>1098.1999999999998</v>
      </c>
      <c r="J68" s="22">
        <v>36807</v>
      </c>
      <c r="K68" s="16">
        <v>3.47</v>
      </c>
      <c r="L68" s="17">
        <v>1097.51</v>
      </c>
      <c r="O68" s="18">
        <v>36327</v>
      </c>
      <c r="P68" s="16">
        <v>3.74</v>
      </c>
      <c r="Q68" s="16">
        <v>1098.07</v>
      </c>
      <c r="R68" s="17"/>
    </row>
    <row r="69" spans="1:18" x14ac:dyDescent="0.2">
      <c r="A69" s="18">
        <v>36350</v>
      </c>
      <c r="B69" s="16">
        <v>3.83</v>
      </c>
      <c r="C69" s="16">
        <v>1098.1599999999999</v>
      </c>
      <c r="J69" s="22">
        <v>36808</v>
      </c>
      <c r="K69" s="16">
        <v>3.47</v>
      </c>
      <c r="L69" s="17">
        <v>1097.51</v>
      </c>
      <c r="O69" s="18">
        <v>36334</v>
      </c>
      <c r="P69" s="16">
        <v>3.77</v>
      </c>
      <c r="Q69" s="16">
        <v>1098.0999999999999</v>
      </c>
      <c r="R69" s="17"/>
    </row>
    <row r="70" spans="1:18" x14ac:dyDescent="0.2">
      <c r="A70" s="18">
        <v>36356</v>
      </c>
      <c r="B70" s="16">
        <v>3.82</v>
      </c>
      <c r="C70" s="16">
        <v>1098.1499999999999</v>
      </c>
      <c r="J70" s="22">
        <v>36812</v>
      </c>
      <c r="K70" s="16">
        <v>3.45</v>
      </c>
      <c r="L70" s="17">
        <v>1097.49</v>
      </c>
      <c r="O70" s="18">
        <v>36345</v>
      </c>
      <c r="P70" s="16">
        <v>3.87</v>
      </c>
      <c r="Q70" s="16">
        <v>1098.1999999999998</v>
      </c>
      <c r="R70" s="17"/>
    </row>
    <row r="71" spans="1:18" x14ac:dyDescent="0.2">
      <c r="A71" s="18">
        <v>36376</v>
      </c>
      <c r="B71" s="16">
        <v>3.78</v>
      </c>
      <c r="C71" s="16">
        <v>1098.1099999999999</v>
      </c>
      <c r="J71" s="22">
        <v>36814</v>
      </c>
      <c r="K71" s="16">
        <v>3.44</v>
      </c>
      <c r="L71" s="17">
        <v>1097.48</v>
      </c>
      <c r="O71" s="18">
        <v>36350</v>
      </c>
      <c r="P71" s="16">
        <v>3.83</v>
      </c>
      <c r="Q71" s="16">
        <v>1098.1599999999999</v>
      </c>
      <c r="R71" s="17"/>
    </row>
    <row r="72" spans="1:18" x14ac:dyDescent="0.2">
      <c r="A72" s="18">
        <v>36382</v>
      </c>
      <c r="B72" s="16">
        <v>3.76</v>
      </c>
      <c r="C72" s="16">
        <v>1098.0899999999999</v>
      </c>
      <c r="J72" s="22">
        <v>36816</v>
      </c>
      <c r="K72" s="16">
        <v>3.45</v>
      </c>
      <c r="L72" s="17">
        <v>1097.49</v>
      </c>
      <c r="O72" s="18">
        <v>36356</v>
      </c>
      <c r="P72" s="16">
        <v>3.82</v>
      </c>
      <c r="Q72" s="16">
        <v>1098.1499999999999</v>
      </c>
      <c r="R72" s="17"/>
    </row>
    <row r="73" spans="1:18" x14ac:dyDescent="0.2">
      <c r="A73" s="18">
        <v>36390</v>
      </c>
      <c r="B73" s="16">
        <v>3.78</v>
      </c>
      <c r="C73" s="16">
        <v>1098.1099999999999</v>
      </c>
      <c r="J73" s="22">
        <v>36817</v>
      </c>
      <c r="K73" s="16">
        <v>3.4</v>
      </c>
      <c r="L73" s="17">
        <v>1097.44</v>
      </c>
      <c r="O73" s="18">
        <v>36376</v>
      </c>
      <c r="P73" s="16">
        <v>3.78</v>
      </c>
      <c r="Q73" s="16">
        <v>1098.1099999999999</v>
      </c>
      <c r="R73" s="17"/>
    </row>
    <row r="74" spans="1:18" x14ac:dyDescent="0.2">
      <c r="A74" s="18">
        <v>36399</v>
      </c>
      <c r="B74" s="35">
        <v>3.8050000000000002</v>
      </c>
      <c r="C74" s="35">
        <v>1098.135</v>
      </c>
      <c r="J74" s="22">
        <v>36868</v>
      </c>
      <c r="K74" s="16">
        <v>3.25</v>
      </c>
      <c r="L74" s="17">
        <v>1097.29</v>
      </c>
      <c r="O74" s="18">
        <v>36382</v>
      </c>
      <c r="P74" s="16">
        <v>3.76</v>
      </c>
      <c r="Q74" s="16">
        <v>1098.0899999999999</v>
      </c>
      <c r="R74" s="17"/>
    </row>
    <row r="75" spans="1:18" x14ac:dyDescent="0.2">
      <c r="A75" s="18">
        <v>36407</v>
      </c>
      <c r="B75" s="16">
        <v>3.84</v>
      </c>
      <c r="C75" s="16">
        <v>1098.1699999999998</v>
      </c>
      <c r="J75" s="22">
        <v>36869</v>
      </c>
      <c r="L75" s="17">
        <v>-51.9</v>
      </c>
      <c r="O75" s="18">
        <v>36390</v>
      </c>
      <c r="P75" s="16">
        <v>3.78</v>
      </c>
      <c r="Q75" s="16">
        <v>1098.1099999999999</v>
      </c>
      <c r="R75" s="17"/>
    </row>
    <row r="76" spans="1:18" x14ac:dyDescent="0.2">
      <c r="A76" s="18">
        <v>36414</v>
      </c>
      <c r="B76" s="16">
        <v>3.89</v>
      </c>
      <c r="C76" s="16">
        <v>1098.22</v>
      </c>
      <c r="J76" s="22">
        <v>36997</v>
      </c>
      <c r="K76" s="16">
        <v>3.15</v>
      </c>
      <c r="L76" s="17">
        <v>1097.19</v>
      </c>
      <c r="O76" s="18">
        <v>36399</v>
      </c>
      <c r="P76" s="35">
        <v>3.8050000000000002</v>
      </c>
      <c r="Q76" s="35">
        <v>1098.135</v>
      </c>
      <c r="R76" s="17"/>
    </row>
    <row r="77" spans="1:18" x14ac:dyDescent="0.2">
      <c r="A77" s="18">
        <v>36421</v>
      </c>
      <c r="B77" s="16">
        <v>3.9</v>
      </c>
      <c r="C77" s="16">
        <v>1098.23</v>
      </c>
      <c r="J77" s="22">
        <v>37013</v>
      </c>
      <c r="K77" s="16">
        <v>3.25</v>
      </c>
      <c r="L77" s="17">
        <v>1097.29</v>
      </c>
      <c r="O77" s="18">
        <v>36407</v>
      </c>
      <c r="P77" s="16">
        <v>3.84</v>
      </c>
      <c r="Q77" s="16">
        <v>1098.1699999999998</v>
      </c>
      <c r="R77" s="17"/>
    </row>
    <row r="78" spans="1:18" x14ac:dyDescent="0.2">
      <c r="A78" s="18">
        <v>36434</v>
      </c>
      <c r="B78" s="16">
        <v>3.85</v>
      </c>
      <c r="C78" s="16">
        <v>1098.1799999999998</v>
      </c>
      <c r="J78" s="22">
        <v>37022</v>
      </c>
      <c r="K78" s="16">
        <v>3.32</v>
      </c>
      <c r="L78" s="17">
        <v>1097.3599999999999</v>
      </c>
      <c r="O78" s="18">
        <v>36414</v>
      </c>
      <c r="P78" s="16">
        <v>3.89</v>
      </c>
      <c r="Q78" s="16">
        <v>1098.22</v>
      </c>
      <c r="R78" s="17"/>
    </row>
    <row r="79" spans="1:18" x14ac:dyDescent="0.2">
      <c r="A79" s="18">
        <v>36443</v>
      </c>
      <c r="B79" s="16">
        <v>3.8</v>
      </c>
      <c r="C79" s="16">
        <v>1098.1299999999999</v>
      </c>
      <c r="J79" s="22">
        <v>37028</v>
      </c>
      <c r="K79" s="16">
        <v>3.39</v>
      </c>
      <c r="L79" s="17">
        <v>1097.43</v>
      </c>
      <c r="O79" s="18">
        <v>36421</v>
      </c>
      <c r="P79" s="16">
        <v>3.9</v>
      </c>
      <c r="Q79" s="16">
        <v>1098.23</v>
      </c>
      <c r="R79" s="17"/>
    </row>
    <row r="80" spans="1:18" x14ac:dyDescent="0.2">
      <c r="A80" s="18">
        <v>36449</v>
      </c>
      <c r="B80" s="16">
        <v>3.79</v>
      </c>
      <c r="C80" s="16">
        <v>1098.1199999999999</v>
      </c>
      <c r="J80" s="22">
        <v>37033</v>
      </c>
      <c r="K80" s="16">
        <v>3.43</v>
      </c>
      <c r="L80" s="17">
        <v>1097.47</v>
      </c>
      <c r="O80" s="18">
        <v>36434</v>
      </c>
      <c r="P80" s="16">
        <v>3.85</v>
      </c>
      <c r="Q80" s="16">
        <v>1098.1799999999998</v>
      </c>
      <c r="R80" s="17"/>
    </row>
    <row r="81" spans="1:18" x14ac:dyDescent="0.2">
      <c r="A81" s="18">
        <v>36455</v>
      </c>
      <c r="B81" s="16">
        <v>3.73</v>
      </c>
      <c r="C81" s="16">
        <v>1098.06</v>
      </c>
      <c r="J81" s="22">
        <v>37033</v>
      </c>
      <c r="K81" s="16">
        <v>3.45</v>
      </c>
      <c r="L81" s="17">
        <v>1097.49</v>
      </c>
      <c r="O81" s="18">
        <v>36443</v>
      </c>
      <c r="P81" s="16">
        <v>3.8</v>
      </c>
      <c r="Q81" s="16">
        <v>1098.1299999999999</v>
      </c>
      <c r="R81" s="17"/>
    </row>
    <row r="82" spans="1:18" x14ac:dyDescent="0.2">
      <c r="A82" s="18">
        <v>36467</v>
      </c>
      <c r="B82" s="16">
        <v>3.61</v>
      </c>
      <c r="C82" s="16">
        <v>1097.9399999999998</v>
      </c>
      <c r="J82" s="22">
        <v>37042</v>
      </c>
      <c r="K82" s="16">
        <v>3.48</v>
      </c>
      <c r="L82" s="17">
        <v>1097.52</v>
      </c>
      <c r="O82" s="18">
        <v>36449</v>
      </c>
      <c r="P82" s="16">
        <v>3.79</v>
      </c>
      <c r="Q82" s="16">
        <v>1098.1199999999999</v>
      </c>
      <c r="R82" s="17"/>
    </row>
    <row r="83" spans="1:18" x14ac:dyDescent="0.2">
      <c r="A83" s="18">
        <v>36477</v>
      </c>
      <c r="B83" s="16">
        <v>3.52</v>
      </c>
      <c r="C83" s="16">
        <v>1097.8499999999999</v>
      </c>
      <c r="J83" s="22">
        <v>37047</v>
      </c>
      <c r="K83" s="16">
        <v>3.41</v>
      </c>
      <c r="L83" s="17">
        <v>1097.45</v>
      </c>
      <c r="O83" s="18">
        <v>36455</v>
      </c>
      <c r="P83" s="16">
        <v>3.73</v>
      </c>
      <c r="Q83" s="16">
        <v>1098.06</v>
      </c>
      <c r="R83" s="17"/>
    </row>
    <row r="84" spans="1:18" x14ac:dyDescent="0.2">
      <c r="A84" s="18">
        <v>36482</v>
      </c>
      <c r="B84" s="16">
        <v>3.46</v>
      </c>
      <c r="C84" s="16">
        <v>1097.79</v>
      </c>
      <c r="J84" s="22">
        <v>37049</v>
      </c>
      <c r="K84" s="16">
        <v>3.38</v>
      </c>
      <c r="L84" s="17">
        <v>1097.42</v>
      </c>
      <c r="O84" s="18">
        <v>36467</v>
      </c>
      <c r="P84" s="16">
        <v>3.61</v>
      </c>
      <c r="Q84" s="16">
        <v>1097.9399999999998</v>
      </c>
      <c r="R84" s="17"/>
    </row>
    <row r="85" spans="1:18" x14ac:dyDescent="0.2">
      <c r="A85" s="18">
        <v>36485</v>
      </c>
      <c r="B85" s="16">
        <v>3.44</v>
      </c>
      <c r="C85" s="16">
        <v>1097.77</v>
      </c>
      <c r="J85" s="22">
        <v>37052</v>
      </c>
      <c r="K85" s="16">
        <v>3.32</v>
      </c>
      <c r="L85" s="17">
        <v>1097.3599999999999</v>
      </c>
      <c r="O85" s="18">
        <v>36477</v>
      </c>
      <c r="P85" s="16">
        <v>3.52</v>
      </c>
      <c r="Q85" s="16">
        <v>1097.8499999999999</v>
      </c>
      <c r="R85" s="17"/>
    </row>
    <row r="86" spans="1:18" x14ac:dyDescent="0.2">
      <c r="A86" s="18">
        <v>36489</v>
      </c>
      <c r="B86" s="16">
        <v>3.42</v>
      </c>
      <c r="C86" s="16">
        <v>1097.75</v>
      </c>
      <c r="J86" s="22">
        <v>37054</v>
      </c>
      <c r="K86" s="16">
        <v>3.28</v>
      </c>
      <c r="L86" s="17">
        <v>1097.32</v>
      </c>
      <c r="O86" s="18">
        <v>36482</v>
      </c>
      <c r="P86" s="16">
        <v>3.46</v>
      </c>
      <c r="Q86" s="16">
        <v>1097.79</v>
      </c>
      <c r="R86" s="17"/>
    </row>
    <row r="87" spans="1:18" x14ac:dyDescent="0.2">
      <c r="A87" s="18">
        <v>36492</v>
      </c>
      <c r="B87" s="16">
        <v>3.39</v>
      </c>
      <c r="C87" s="16">
        <v>1097.7199999999998</v>
      </c>
      <c r="J87" s="22">
        <v>37055</v>
      </c>
      <c r="K87" s="16">
        <v>3.26</v>
      </c>
      <c r="L87" s="17">
        <v>1097.3</v>
      </c>
      <c r="O87" s="18">
        <v>36485</v>
      </c>
      <c r="P87" s="16">
        <v>3.44</v>
      </c>
      <c r="Q87" s="16">
        <v>1097.77</v>
      </c>
      <c r="R87" s="17"/>
    </row>
    <row r="88" spans="1:18" x14ac:dyDescent="0.2">
      <c r="A88" s="18">
        <v>36497</v>
      </c>
      <c r="B88" s="16">
        <v>3.37</v>
      </c>
      <c r="C88" s="16">
        <v>1097.6999999999998</v>
      </c>
      <c r="J88" s="22">
        <v>37060</v>
      </c>
      <c r="K88" s="16">
        <v>3.33</v>
      </c>
      <c r="L88" s="17">
        <v>1097.3699999999999</v>
      </c>
      <c r="O88" s="18">
        <v>36489</v>
      </c>
      <c r="P88" s="16">
        <v>3.42</v>
      </c>
      <c r="Q88" s="16">
        <v>1097.75</v>
      </c>
      <c r="R88" s="17"/>
    </row>
    <row r="89" spans="1:18" x14ac:dyDescent="0.2">
      <c r="J89" s="22">
        <v>37063</v>
      </c>
      <c r="K89" s="16">
        <v>3.32</v>
      </c>
      <c r="L89" s="17">
        <v>1097.3599999999999</v>
      </c>
      <c r="O89" s="18">
        <v>36492</v>
      </c>
      <c r="P89" s="16">
        <v>3.39</v>
      </c>
      <c r="Q89" s="16">
        <v>1097.7199999999998</v>
      </c>
      <c r="R89" s="17"/>
    </row>
    <row r="90" spans="1:18" x14ac:dyDescent="0.2">
      <c r="J90" s="22">
        <v>37063</v>
      </c>
      <c r="K90" s="16">
        <v>3.24</v>
      </c>
      <c r="L90" s="17">
        <v>1097.28</v>
      </c>
      <c r="M90" s="51" t="s">
        <v>44</v>
      </c>
      <c r="O90" s="18">
        <v>36497</v>
      </c>
      <c r="P90" s="16">
        <v>3.37</v>
      </c>
      <c r="Q90" s="16">
        <v>1097.6999999999998</v>
      </c>
      <c r="R90" s="17"/>
    </row>
    <row r="91" spans="1:18" x14ac:dyDescent="0.2">
      <c r="J91" s="22">
        <v>37068</v>
      </c>
      <c r="K91" s="16">
        <v>3.7</v>
      </c>
      <c r="L91" s="52">
        <v>1097.27</v>
      </c>
      <c r="M91" s="53">
        <v>1145.47</v>
      </c>
      <c r="O91" s="18">
        <v>36498</v>
      </c>
      <c r="R91" s="17"/>
    </row>
    <row r="92" spans="1:18" x14ac:dyDescent="0.2">
      <c r="J92" s="22">
        <v>37070</v>
      </c>
      <c r="K92" s="16">
        <v>3.67</v>
      </c>
      <c r="L92" s="52">
        <v>1097.24</v>
      </c>
      <c r="M92" s="54"/>
      <c r="O92" s="22">
        <v>36678</v>
      </c>
      <c r="P92" s="20"/>
      <c r="Q92" s="16">
        <v>1098</v>
      </c>
      <c r="R92" s="17"/>
    </row>
    <row r="93" spans="1:18" x14ac:dyDescent="0.2">
      <c r="J93" s="22">
        <v>37075</v>
      </c>
      <c r="K93" s="16">
        <v>3.58</v>
      </c>
      <c r="L93" s="52">
        <v>1097.1499999999999</v>
      </c>
      <c r="M93" s="54"/>
      <c r="O93" s="22">
        <v>36693</v>
      </c>
      <c r="P93" s="20"/>
      <c r="Q93" s="16">
        <v>1097.9499999999998</v>
      </c>
      <c r="R93" s="17"/>
    </row>
    <row r="94" spans="1:18" x14ac:dyDescent="0.2">
      <c r="J94" s="22">
        <v>37076</v>
      </c>
      <c r="K94" s="16">
        <v>3.56</v>
      </c>
      <c r="L94" s="52">
        <v>1097.1299999999999</v>
      </c>
      <c r="M94" s="52"/>
      <c r="O94" s="22">
        <v>36706</v>
      </c>
      <c r="P94" s="17"/>
      <c r="Q94" s="17">
        <v>1097.9399999999998</v>
      </c>
      <c r="R94" s="17"/>
    </row>
    <row r="95" spans="1:18" x14ac:dyDescent="0.2">
      <c r="J95" s="22">
        <v>37081</v>
      </c>
      <c r="K95" s="16">
        <v>3.5</v>
      </c>
      <c r="L95" s="52">
        <v>1097.07</v>
      </c>
      <c r="M95" s="54"/>
      <c r="O95" s="22">
        <v>36707</v>
      </c>
      <c r="P95" s="17"/>
      <c r="Q95" s="16">
        <v>1097.9399999999998</v>
      </c>
      <c r="R95" s="17"/>
    </row>
    <row r="96" spans="1:18" x14ac:dyDescent="0.2">
      <c r="J96" s="22">
        <v>37083</v>
      </c>
      <c r="K96" s="16">
        <v>3.43</v>
      </c>
      <c r="L96" s="52">
        <v>1097</v>
      </c>
      <c r="M96" s="54"/>
      <c r="O96" s="22">
        <v>36708</v>
      </c>
      <c r="P96" s="17"/>
      <c r="Q96" s="17"/>
      <c r="R96" s="17"/>
    </row>
    <row r="97" spans="10:18" x14ac:dyDescent="0.2">
      <c r="J97" s="22">
        <v>37088</v>
      </c>
      <c r="K97" s="16">
        <v>3.38</v>
      </c>
      <c r="L97" s="52">
        <v>1096.95</v>
      </c>
      <c r="M97" s="54"/>
      <c r="O97" s="22">
        <v>36710</v>
      </c>
      <c r="P97" s="17">
        <v>3.84</v>
      </c>
      <c r="Q97" s="17">
        <v>1097.8799999999999</v>
      </c>
      <c r="R97" s="17"/>
    </row>
    <row r="98" spans="10:18" x14ac:dyDescent="0.2">
      <c r="J98" s="22">
        <v>37091</v>
      </c>
      <c r="K98" s="16">
        <v>3.33</v>
      </c>
      <c r="L98" s="52">
        <v>1096.8999999999999</v>
      </c>
      <c r="M98" s="54"/>
      <c r="O98" s="22">
        <v>36713</v>
      </c>
      <c r="P98" s="17">
        <v>3.81</v>
      </c>
      <c r="Q98" s="17">
        <v>1097.8499999999999</v>
      </c>
      <c r="R98" s="17"/>
    </row>
    <row r="99" spans="10:18" x14ac:dyDescent="0.2">
      <c r="J99" s="22">
        <v>37092</v>
      </c>
      <c r="K99" s="16">
        <v>3.31</v>
      </c>
      <c r="L99" s="52">
        <v>1096.8799999999999</v>
      </c>
      <c r="M99" s="20" t="s">
        <v>44</v>
      </c>
      <c r="O99" s="22">
        <v>36717</v>
      </c>
      <c r="P99" s="17">
        <v>3.74</v>
      </c>
      <c r="Q99" s="17">
        <v>1097.78</v>
      </c>
      <c r="R99" s="17"/>
    </row>
    <row r="100" spans="10:18" x14ac:dyDescent="0.2">
      <c r="J100" s="22">
        <v>37095</v>
      </c>
      <c r="K100" s="16">
        <v>3.4</v>
      </c>
      <c r="L100" s="55">
        <v>1096.81</v>
      </c>
      <c r="M100" s="56">
        <v>1145.31</v>
      </c>
      <c r="O100" s="22">
        <v>36718</v>
      </c>
      <c r="P100" s="17"/>
      <c r="Q100" s="17">
        <v>1097.78</v>
      </c>
      <c r="R100" s="17"/>
    </row>
    <row r="101" spans="10:18" x14ac:dyDescent="0.2">
      <c r="J101" s="22">
        <v>37096</v>
      </c>
      <c r="K101" s="16">
        <v>3.38</v>
      </c>
      <c r="L101" s="55">
        <v>1096.79</v>
      </c>
      <c r="O101" s="22">
        <v>36721</v>
      </c>
      <c r="P101" s="17">
        <v>3.79</v>
      </c>
      <c r="Q101" s="17">
        <v>1097.83</v>
      </c>
      <c r="R101" s="17"/>
    </row>
    <row r="102" spans="10:18" x14ac:dyDescent="0.2">
      <c r="J102" s="22">
        <v>37098</v>
      </c>
      <c r="K102" s="16">
        <v>3.4</v>
      </c>
      <c r="L102" s="55">
        <v>1096.81</v>
      </c>
      <c r="O102" s="22">
        <v>36723</v>
      </c>
      <c r="P102" s="17">
        <v>3.78</v>
      </c>
      <c r="Q102" s="17">
        <v>1097.82</v>
      </c>
      <c r="R102" s="17"/>
    </row>
    <row r="103" spans="10:18" x14ac:dyDescent="0.2">
      <c r="J103" s="22">
        <v>37103</v>
      </c>
      <c r="K103" s="16">
        <v>3.41</v>
      </c>
      <c r="L103" s="55">
        <v>1096.82</v>
      </c>
      <c r="O103" s="22">
        <v>36728</v>
      </c>
      <c r="P103" s="17">
        <v>3.74</v>
      </c>
      <c r="Q103" s="17">
        <v>1097.78</v>
      </c>
      <c r="R103" s="17"/>
    </row>
    <row r="104" spans="10:18" x14ac:dyDescent="0.2">
      <c r="J104" s="22">
        <v>37104</v>
      </c>
      <c r="K104" s="16">
        <v>3.39</v>
      </c>
      <c r="L104" s="55">
        <v>1096.8</v>
      </c>
      <c r="O104" s="22">
        <v>36730</v>
      </c>
      <c r="P104" s="17">
        <v>3.7</v>
      </c>
      <c r="Q104" s="17">
        <v>1097.74</v>
      </c>
      <c r="R104" s="17"/>
    </row>
    <row r="105" spans="10:18" x14ac:dyDescent="0.2">
      <c r="J105" s="22">
        <v>37107</v>
      </c>
      <c r="K105" s="16">
        <v>3.39</v>
      </c>
      <c r="L105" s="55">
        <v>1096.8</v>
      </c>
      <c r="O105" s="22">
        <v>36732</v>
      </c>
      <c r="P105" s="17">
        <v>3.68</v>
      </c>
      <c r="Q105" s="17">
        <v>1097.7199999999998</v>
      </c>
      <c r="R105" s="17"/>
    </row>
    <row r="106" spans="10:18" x14ac:dyDescent="0.2">
      <c r="J106" s="22">
        <v>37108</v>
      </c>
      <c r="K106" s="16">
        <v>3.44</v>
      </c>
      <c r="L106" s="55">
        <v>1096.8499999999999</v>
      </c>
      <c r="O106" s="22">
        <v>36734</v>
      </c>
      <c r="P106" s="17">
        <v>3.65</v>
      </c>
      <c r="Q106" s="17">
        <v>1097.6899999999998</v>
      </c>
      <c r="R106" s="17"/>
    </row>
    <row r="107" spans="10:18" x14ac:dyDescent="0.2">
      <c r="J107" s="22">
        <v>37115</v>
      </c>
      <c r="K107" s="16">
        <v>3.38</v>
      </c>
      <c r="L107" s="55">
        <v>1096.79</v>
      </c>
      <c r="O107" s="22">
        <v>36735</v>
      </c>
      <c r="P107" s="17"/>
      <c r="Q107" s="17">
        <v>1097.6899999999998</v>
      </c>
      <c r="R107" s="17"/>
    </row>
    <row r="108" spans="10:18" x14ac:dyDescent="0.2">
      <c r="J108" s="22">
        <v>37126</v>
      </c>
      <c r="K108" s="16">
        <v>3.38</v>
      </c>
      <c r="L108" s="55">
        <v>1096.79</v>
      </c>
      <c r="O108" s="22">
        <v>36738</v>
      </c>
      <c r="P108" s="17">
        <v>3.6</v>
      </c>
      <c r="Q108" s="17">
        <v>1097.7</v>
      </c>
      <c r="R108" s="16"/>
    </row>
    <row r="109" spans="10:18" x14ac:dyDescent="0.2">
      <c r="J109" s="22">
        <v>37127</v>
      </c>
      <c r="K109" s="16">
        <v>3.36</v>
      </c>
      <c r="L109" s="55">
        <v>1096.7699999999998</v>
      </c>
      <c r="O109" s="22">
        <v>36740</v>
      </c>
      <c r="P109" s="17">
        <v>3.56</v>
      </c>
      <c r="Q109" s="17"/>
    </row>
    <row r="110" spans="10:18" x14ac:dyDescent="0.2">
      <c r="J110" s="22">
        <v>37130</v>
      </c>
      <c r="K110" s="16">
        <v>3.45</v>
      </c>
      <c r="L110" s="55">
        <v>1096.8599999999999</v>
      </c>
      <c r="O110" s="22">
        <v>36742</v>
      </c>
      <c r="P110" s="17">
        <v>3.53</v>
      </c>
      <c r="Q110" s="17"/>
    </row>
    <row r="111" spans="10:18" x14ac:dyDescent="0.2">
      <c r="J111" s="22">
        <v>37133</v>
      </c>
      <c r="K111" s="16">
        <v>3.46</v>
      </c>
      <c r="L111" s="55">
        <v>1096.8699999999999</v>
      </c>
      <c r="O111" s="22">
        <v>36745</v>
      </c>
      <c r="P111" s="17">
        <v>3.55</v>
      </c>
      <c r="Q111" s="17"/>
    </row>
    <row r="112" spans="10:18" x14ac:dyDescent="0.2">
      <c r="J112" s="22">
        <v>37138</v>
      </c>
      <c r="K112" s="16">
        <v>3.38</v>
      </c>
      <c r="L112" s="55">
        <v>1096.79</v>
      </c>
      <c r="O112" s="22">
        <v>36748</v>
      </c>
      <c r="P112" s="17">
        <v>3.52</v>
      </c>
      <c r="Q112" s="17"/>
    </row>
    <row r="113" spans="10:17" x14ac:dyDescent="0.2">
      <c r="J113" s="22">
        <v>37143</v>
      </c>
      <c r="K113" s="16">
        <v>3.37</v>
      </c>
      <c r="L113" s="55">
        <v>1096.7799999999997</v>
      </c>
      <c r="M113" s="51" t="s">
        <v>44</v>
      </c>
      <c r="O113" s="22">
        <v>36749</v>
      </c>
      <c r="P113" s="17">
        <v>3.5</v>
      </c>
      <c r="Q113" s="17"/>
    </row>
    <row r="114" spans="10:17" x14ac:dyDescent="0.2">
      <c r="J114" s="22">
        <v>37147</v>
      </c>
      <c r="K114" s="16">
        <v>4.12</v>
      </c>
      <c r="L114" s="52">
        <v>1096.7299999999998</v>
      </c>
      <c r="M114" s="53">
        <v>1144.51</v>
      </c>
      <c r="O114" s="22">
        <v>36752</v>
      </c>
      <c r="P114" s="17">
        <v>3.49</v>
      </c>
      <c r="Q114" s="17"/>
    </row>
    <row r="115" spans="10:17" x14ac:dyDescent="0.2">
      <c r="J115" s="22">
        <v>37151</v>
      </c>
      <c r="K115" s="16">
        <v>4.0999999999999996</v>
      </c>
      <c r="L115" s="52">
        <v>1096.7099999999998</v>
      </c>
      <c r="O115" s="22">
        <v>36753</v>
      </c>
      <c r="P115" s="17"/>
      <c r="Q115" s="17"/>
    </row>
    <row r="116" spans="10:17" x14ac:dyDescent="0.2">
      <c r="J116" s="22">
        <v>37158</v>
      </c>
      <c r="K116" s="16">
        <v>4.07</v>
      </c>
      <c r="L116" s="52">
        <v>1096.6799999999998</v>
      </c>
      <c r="O116" s="22">
        <v>36755</v>
      </c>
      <c r="P116" s="17">
        <v>3.51</v>
      </c>
      <c r="Q116" s="17"/>
    </row>
    <row r="117" spans="10:17" x14ac:dyDescent="0.2">
      <c r="J117" s="22">
        <v>37162</v>
      </c>
      <c r="K117" s="16">
        <v>4.0599999999999996</v>
      </c>
      <c r="L117" s="52">
        <v>1096.6699999999998</v>
      </c>
      <c r="O117" s="18">
        <v>36757</v>
      </c>
      <c r="P117" s="16">
        <v>3.5</v>
      </c>
      <c r="Q117" s="16"/>
    </row>
    <row r="118" spans="10:17" x14ac:dyDescent="0.2">
      <c r="J118" s="22">
        <v>37164</v>
      </c>
      <c r="K118" s="16">
        <v>4.0599999999999996</v>
      </c>
      <c r="L118" s="52">
        <v>1096.6699999999998</v>
      </c>
      <c r="O118" s="18">
        <v>36758</v>
      </c>
      <c r="P118" s="16">
        <v>3.54</v>
      </c>
      <c r="Q118" s="16"/>
    </row>
    <row r="119" spans="10:17" x14ac:dyDescent="0.2">
      <c r="J119" s="22">
        <v>37174</v>
      </c>
      <c r="K119" s="16">
        <v>4.1500000000000004</v>
      </c>
      <c r="L119" s="57">
        <v>1096.76</v>
      </c>
      <c r="O119" s="18">
        <v>36759</v>
      </c>
      <c r="P119" s="16">
        <v>3.55</v>
      </c>
      <c r="Q119" s="16"/>
    </row>
    <row r="120" spans="10:17" x14ac:dyDescent="0.2">
      <c r="J120" s="22">
        <v>37196</v>
      </c>
      <c r="K120" s="16">
        <v>4.22</v>
      </c>
      <c r="L120" s="57">
        <v>1096.83</v>
      </c>
      <c r="O120" s="18">
        <v>36760</v>
      </c>
      <c r="P120" s="16">
        <v>3.57</v>
      </c>
      <c r="Q120" s="16"/>
    </row>
    <row r="121" spans="10:17" x14ac:dyDescent="0.2">
      <c r="J121" s="22">
        <v>37397</v>
      </c>
      <c r="K121" s="16">
        <v>4.53</v>
      </c>
      <c r="L121" s="17">
        <v>1097.1399999999999</v>
      </c>
      <c r="O121" s="18">
        <v>36761</v>
      </c>
      <c r="P121" s="16">
        <v>3.58</v>
      </c>
      <c r="Q121" s="16"/>
    </row>
    <row r="122" spans="10:17" x14ac:dyDescent="0.2">
      <c r="J122" s="22">
        <v>37425</v>
      </c>
      <c r="K122" s="16">
        <v>4.32</v>
      </c>
      <c r="L122" s="16">
        <v>1096.9299999999998</v>
      </c>
      <c r="O122" s="18">
        <v>36762</v>
      </c>
      <c r="P122" s="16">
        <v>3.57</v>
      </c>
      <c r="Q122" s="16"/>
    </row>
    <row r="123" spans="10:17" x14ac:dyDescent="0.2">
      <c r="J123" s="22">
        <v>37435</v>
      </c>
      <c r="K123" s="16">
        <v>4.0999999999999996</v>
      </c>
      <c r="L123" s="16">
        <v>1096.7099999999998</v>
      </c>
      <c r="O123" s="18">
        <v>36763</v>
      </c>
      <c r="P123" s="16">
        <v>3.58</v>
      </c>
      <c r="Q123" s="16"/>
    </row>
    <row r="124" spans="10:17" x14ac:dyDescent="0.2">
      <c r="J124" s="22">
        <v>37442</v>
      </c>
      <c r="K124" s="16">
        <v>3.98</v>
      </c>
      <c r="L124" s="16">
        <v>1096.5899999999999</v>
      </c>
      <c r="O124" s="18">
        <v>36764</v>
      </c>
      <c r="P124" s="16">
        <v>3.6</v>
      </c>
      <c r="Q124" s="16"/>
    </row>
    <row r="125" spans="10:17" x14ac:dyDescent="0.2">
      <c r="J125" s="22">
        <v>37448</v>
      </c>
      <c r="K125" s="16">
        <v>3.84</v>
      </c>
      <c r="L125" s="16">
        <v>1096.4499999999998</v>
      </c>
      <c r="O125" s="18">
        <v>36765</v>
      </c>
      <c r="P125" s="16">
        <v>3.6</v>
      </c>
      <c r="Q125" s="16"/>
    </row>
    <row r="126" spans="10:17" x14ac:dyDescent="0.2">
      <c r="J126" s="22">
        <v>37460</v>
      </c>
      <c r="K126" s="16">
        <v>3.59</v>
      </c>
      <c r="L126" s="16">
        <v>1096.1999999999998</v>
      </c>
      <c r="O126" s="18">
        <v>36766</v>
      </c>
      <c r="P126" s="16">
        <v>3.61</v>
      </c>
      <c r="Q126" s="16"/>
    </row>
    <row r="127" spans="10:17" x14ac:dyDescent="0.2">
      <c r="J127" s="22">
        <v>37469</v>
      </c>
      <c r="K127" s="16">
        <v>3.51</v>
      </c>
      <c r="L127" s="16">
        <v>1096.1199999999999</v>
      </c>
      <c r="O127" s="18">
        <v>36767</v>
      </c>
      <c r="P127" s="16">
        <v>3.6</v>
      </c>
      <c r="Q127" s="16"/>
    </row>
    <row r="128" spans="10:17" x14ac:dyDescent="0.2">
      <c r="J128" s="22">
        <v>37477</v>
      </c>
      <c r="K128" s="16">
        <v>3.33</v>
      </c>
      <c r="L128" s="16">
        <v>1095.9399999999998</v>
      </c>
      <c r="O128" s="18">
        <v>36768</v>
      </c>
      <c r="P128" s="16">
        <v>3.6</v>
      </c>
      <c r="Q128" s="16"/>
    </row>
    <row r="129" spans="5:18" x14ac:dyDescent="0.2">
      <c r="J129" s="22">
        <v>37484</v>
      </c>
      <c r="K129" s="16">
        <v>3.17</v>
      </c>
      <c r="L129" s="16">
        <v>1095.78</v>
      </c>
      <c r="O129" s="18">
        <v>36769</v>
      </c>
      <c r="P129" s="16">
        <v>3.58</v>
      </c>
      <c r="Q129" s="16">
        <v>1149.4952380952384</v>
      </c>
      <c r="R129" s="16"/>
    </row>
    <row r="130" spans="5:18" x14ac:dyDescent="0.2">
      <c r="J130" s="22">
        <v>37488</v>
      </c>
      <c r="K130" s="16">
        <v>3.1</v>
      </c>
      <c r="L130" s="16">
        <v>1095.7099999999998</v>
      </c>
      <c r="O130" s="18">
        <v>36770</v>
      </c>
      <c r="P130" s="16">
        <v>3.58</v>
      </c>
      <c r="Q130" s="16"/>
    </row>
    <row r="131" spans="5:18" x14ac:dyDescent="0.2">
      <c r="J131" s="22">
        <v>37493</v>
      </c>
      <c r="K131" s="16">
        <v>3</v>
      </c>
      <c r="L131" s="16">
        <v>1095.6099999999999</v>
      </c>
      <c r="O131" s="18">
        <v>36771</v>
      </c>
      <c r="P131" s="16">
        <v>3.57</v>
      </c>
      <c r="Q131" s="16"/>
    </row>
    <row r="132" spans="5:18" x14ac:dyDescent="0.2">
      <c r="J132" s="22">
        <v>37515</v>
      </c>
      <c r="K132" s="16">
        <v>3.55</v>
      </c>
      <c r="L132" s="16">
        <v>1096.1599999999999</v>
      </c>
      <c r="O132" s="18">
        <v>36772</v>
      </c>
      <c r="P132" s="35">
        <v>3.56</v>
      </c>
      <c r="Q132" s="35"/>
    </row>
    <row r="133" spans="5:18" x14ac:dyDescent="0.2">
      <c r="J133" s="22">
        <v>37744</v>
      </c>
      <c r="K133" s="16">
        <v>3.93</v>
      </c>
      <c r="L133" s="16">
        <v>1096.54</v>
      </c>
      <c r="O133" s="18">
        <v>36773</v>
      </c>
      <c r="P133" s="16">
        <v>3.55</v>
      </c>
      <c r="Q133" s="16"/>
    </row>
    <row r="134" spans="5:18" x14ac:dyDescent="0.2">
      <c r="J134" s="22">
        <v>37761</v>
      </c>
      <c r="K134" s="16">
        <v>3.3</v>
      </c>
      <c r="L134" s="16">
        <v>1095.9099999999999</v>
      </c>
      <c r="O134" s="18">
        <v>36774</v>
      </c>
      <c r="P134" s="16">
        <v>3.54</v>
      </c>
      <c r="Q134" s="16"/>
    </row>
    <row r="135" spans="5:18" x14ac:dyDescent="0.2">
      <c r="J135" s="22"/>
      <c r="O135" s="18">
        <v>36775</v>
      </c>
      <c r="P135" s="16">
        <v>3.53</v>
      </c>
      <c r="Q135" s="16"/>
    </row>
    <row r="136" spans="5:18" x14ac:dyDescent="0.2">
      <c r="J136" s="22"/>
      <c r="O136" s="18">
        <v>36776</v>
      </c>
      <c r="P136" s="16">
        <v>3.53</v>
      </c>
      <c r="Q136" s="16"/>
    </row>
    <row r="137" spans="5:18" x14ac:dyDescent="0.2">
      <c r="J137" s="22"/>
      <c r="O137" s="18">
        <v>36777</v>
      </c>
      <c r="P137" s="16">
        <v>3.52</v>
      </c>
      <c r="Q137" s="16"/>
    </row>
    <row r="138" spans="5:18" x14ac:dyDescent="0.2">
      <c r="J138" s="22"/>
      <c r="O138" s="18">
        <v>36778</v>
      </c>
      <c r="P138" s="16">
        <v>3.52</v>
      </c>
      <c r="Q138" s="16"/>
    </row>
    <row r="139" spans="5:18" x14ac:dyDescent="0.2">
      <c r="J139" s="22"/>
      <c r="O139" s="18">
        <v>36779</v>
      </c>
      <c r="P139" s="16">
        <v>3.52</v>
      </c>
      <c r="Q139" s="16"/>
    </row>
    <row r="140" spans="5:18" x14ac:dyDescent="0.2">
      <c r="J140" s="22"/>
      <c r="O140" s="18">
        <v>36780</v>
      </c>
      <c r="P140" s="16">
        <v>3.52</v>
      </c>
      <c r="Q140" s="16"/>
    </row>
    <row r="141" spans="5:18" x14ac:dyDescent="0.2">
      <c r="J141" s="22"/>
      <c r="O141" s="18">
        <v>36781</v>
      </c>
      <c r="P141" s="16">
        <v>3.51</v>
      </c>
      <c r="Q141" s="16"/>
    </row>
    <row r="142" spans="5:18" x14ac:dyDescent="0.2">
      <c r="E142" s="18"/>
      <c r="F142" s="16"/>
      <c r="G142" s="16"/>
      <c r="J142" s="22"/>
      <c r="O142" s="18">
        <v>36782</v>
      </c>
      <c r="P142" s="16">
        <v>3.5</v>
      </c>
      <c r="Q142" s="16"/>
    </row>
    <row r="143" spans="5:18" x14ac:dyDescent="0.2">
      <c r="E143" s="18"/>
      <c r="F143" s="16"/>
      <c r="G143" s="16"/>
      <c r="J143" s="22"/>
      <c r="O143" s="18">
        <v>36783</v>
      </c>
      <c r="P143" s="16">
        <v>3.5</v>
      </c>
      <c r="Q143" s="16"/>
    </row>
    <row r="144" spans="5:18" x14ac:dyDescent="0.2">
      <c r="E144" s="18"/>
      <c r="F144" s="16"/>
      <c r="G144" s="16"/>
      <c r="J144" s="22"/>
      <c r="O144" s="18">
        <v>36784</v>
      </c>
      <c r="P144" s="16">
        <v>3.49</v>
      </c>
      <c r="Q144" s="16"/>
    </row>
    <row r="145" spans="5:18" x14ac:dyDescent="0.2">
      <c r="E145" s="18"/>
      <c r="F145" s="16"/>
      <c r="G145" s="16"/>
      <c r="J145" s="22"/>
      <c r="O145" s="18">
        <v>36785</v>
      </c>
      <c r="P145" s="16">
        <v>3.47</v>
      </c>
      <c r="Q145" s="16"/>
    </row>
    <row r="146" spans="5:18" x14ac:dyDescent="0.2">
      <c r="E146" s="18"/>
      <c r="F146" s="16"/>
      <c r="G146" s="16"/>
      <c r="J146" s="22"/>
      <c r="O146" s="18">
        <v>36786</v>
      </c>
      <c r="P146" s="16">
        <v>3.51</v>
      </c>
      <c r="Q146" s="16"/>
    </row>
    <row r="147" spans="5:18" x14ac:dyDescent="0.2">
      <c r="E147" s="18"/>
      <c r="F147" s="16"/>
      <c r="G147" s="16"/>
      <c r="J147" s="22"/>
      <c r="O147" s="18">
        <v>36787</v>
      </c>
      <c r="P147" s="12">
        <v>3.5</v>
      </c>
    </row>
    <row r="148" spans="5:18" x14ac:dyDescent="0.2">
      <c r="E148" s="18"/>
      <c r="F148" s="16"/>
      <c r="G148" s="16"/>
      <c r="J148" s="22"/>
      <c r="O148" s="18">
        <v>36788</v>
      </c>
      <c r="P148" s="12">
        <v>3.48</v>
      </c>
    </row>
    <row r="149" spans="5:18" x14ac:dyDescent="0.2">
      <c r="E149" s="18"/>
      <c r="F149" s="16"/>
      <c r="G149" s="16"/>
      <c r="J149" s="22"/>
      <c r="O149" s="18">
        <v>36789</v>
      </c>
      <c r="P149" s="12">
        <v>3.46</v>
      </c>
    </row>
    <row r="150" spans="5:18" x14ac:dyDescent="0.2">
      <c r="E150" s="18"/>
      <c r="F150" s="16"/>
      <c r="G150" s="16"/>
      <c r="J150" s="22"/>
      <c r="O150" s="18">
        <v>36790</v>
      </c>
      <c r="P150" s="12">
        <v>3.44</v>
      </c>
    </row>
    <row r="151" spans="5:18" x14ac:dyDescent="0.2">
      <c r="E151" s="18"/>
      <c r="F151" s="16"/>
      <c r="G151" s="16"/>
      <c r="J151" s="22"/>
      <c r="O151" s="18">
        <v>36791</v>
      </c>
      <c r="P151" s="12">
        <v>3.4</v>
      </c>
    </row>
    <row r="152" spans="5:18" x14ac:dyDescent="0.2">
      <c r="E152" s="18"/>
      <c r="F152" s="16"/>
      <c r="G152" s="16"/>
      <c r="J152" s="22"/>
      <c r="O152" s="18">
        <v>36793</v>
      </c>
      <c r="P152" s="12">
        <v>3.48</v>
      </c>
    </row>
    <row r="153" spans="5:18" x14ac:dyDescent="0.2">
      <c r="E153" s="18"/>
      <c r="F153" s="16"/>
      <c r="G153" s="16"/>
      <c r="J153" s="22"/>
      <c r="O153" s="18">
        <v>36794</v>
      </c>
      <c r="P153" s="12">
        <v>3.49</v>
      </c>
    </row>
    <row r="154" spans="5:18" x14ac:dyDescent="0.2">
      <c r="E154" s="18"/>
      <c r="F154" s="16"/>
      <c r="G154" s="16"/>
      <c r="J154" s="22"/>
      <c r="O154" s="18">
        <v>36795</v>
      </c>
      <c r="P154" s="12">
        <v>3.5</v>
      </c>
    </row>
    <row r="155" spans="5:18" x14ac:dyDescent="0.2">
      <c r="E155" s="18"/>
      <c r="F155" s="16"/>
      <c r="G155" s="16"/>
      <c r="J155" s="22"/>
      <c r="O155" s="18">
        <v>36796</v>
      </c>
      <c r="P155" s="12">
        <v>3.52</v>
      </c>
    </row>
    <row r="156" spans="5:18" x14ac:dyDescent="0.2">
      <c r="E156" s="18"/>
      <c r="F156" s="16"/>
      <c r="G156" s="16"/>
      <c r="J156" s="22"/>
      <c r="O156" s="18">
        <v>36797</v>
      </c>
      <c r="P156" s="12">
        <v>3.52</v>
      </c>
    </row>
    <row r="157" spans="5:18" x14ac:dyDescent="0.2">
      <c r="E157" s="18"/>
      <c r="F157" s="16"/>
      <c r="G157" s="16"/>
      <c r="J157" s="22"/>
      <c r="O157" s="18">
        <v>36798</v>
      </c>
      <c r="P157" s="12">
        <v>3.51</v>
      </c>
    </row>
    <row r="158" spans="5:18" x14ac:dyDescent="0.2">
      <c r="J158" s="22"/>
      <c r="O158" s="18">
        <v>36799</v>
      </c>
      <c r="P158" s="12">
        <v>3.51</v>
      </c>
      <c r="Q158" s="12">
        <v>1149.4479310344827</v>
      </c>
      <c r="R158" s="16"/>
    </row>
    <row r="159" spans="5:18" x14ac:dyDescent="0.2">
      <c r="J159" s="22"/>
      <c r="O159" s="18">
        <v>36800</v>
      </c>
      <c r="P159" s="12">
        <v>3.5</v>
      </c>
    </row>
    <row r="160" spans="5:18" x14ac:dyDescent="0.2">
      <c r="J160" s="22"/>
      <c r="O160" s="18">
        <v>36801</v>
      </c>
      <c r="P160" s="12">
        <v>3.49</v>
      </c>
    </row>
    <row r="161" spans="10:18" x14ac:dyDescent="0.2">
      <c r="J161" s="22"/>
      <c r="O161" s="18">
        <v>36805</v>
      </c>
      <c r="P161" s="12">
        <v>3.47</v>
      </c>
    </row>
    <row r="162" spans="10:18" x14ac:dyDescent="0.2">
      <c r="J162" s="22"/>
      <c r="O162" s="18">
        <v>36806</v>
      </c>
      <c r="P162" s="12">
        <v>3.47</v>
      </c>
    </row>
    <row r="163" spans="10:18" x14ac:dyDescent="0.2">
      <c r="J163" s="22"/>
      <c r="O163" s="18">
        <v>36807</v>
      </c>
      <c r="P163" s="12">
        <v>3.47</v>
      </c>
    </row>
    <row r="164" spans="10:18" x14ac:dyDescent="0.2">
      <c r="J164" s="22"/>
      <c r="O164" s="18">
        <v>36808</v>
      </c>
      <c r="P164" s="12">
        <v>3.47</v>
      </c>
    </row>
    <row r="165" spans="10:18" x14ac:dyDescent="0.2">
      <c r="J165" s="22"/>
      <c r="O165" s="18">
        <v>36809</v>
      </c>
    </row>
    <row r="166" spans="10:18" x14ac:dyDescent="0.2">
      <c r="J166" s="22"/>
      <c r="O166" s="18">
        <v>36812</v>
      </c>
      <c r="P166" s="12">
        <v>3.45</v>
      </c>
    </row>
    <row r="167" spans="10:18" x14ac:dyDescent="0.2">
      <c r="J167" s="22"/>
      <c r="O167" s="18">
        <v>36814</v>
      </c>
      <c r="P167" s="12">
        <v>3.44</v>
      </c>
    </row>
    <row r="168" spans="10:18" x14ac:dyDescent="0.2">
      <c r="J168" s="22"/>
      <c r="O168" s="18">
        <v>36816</v>
      </c>
      <c r="P168" s="12">
        <v>3.45</v>
      </c>
    </row>
    <row r="169" spans="10:18" x14ac:dyDescent="0.2">
      <c r="J169" s="22"/>
      <c r="O169" s="18">
        <v>36817</v>
      </c>
      <c r="P169" s="12">
        <v>3.4</v>
      </c>
    </row>
    <row r="170" spans="10:18" x14ac:dyDescent="0.2">
      <c r="J170" s="22"/>
      <c r="O170" s="18">
        <v>36818</v>
      </c>
      <c r="Q170" s="12">
        <v>1149.4009090909092</v>
      </c>
      <c r="R170" s="16"/>
    </row>
    <row r="171" spans="10:18" x14ac:dyDescent="0.2">
      <c r="J171" s="22"/>
      <c r="O171" s="18">
        <v>36849</v>
      </c>
    </row>
    <row r="172" spans="10:18" x14ac:dyDescent="0.2">
      <c r="J172" s="22"/>
      <c r="O172" s="18">
        <v>36850</v>
      </c>
    </row>
    <row r="173" spans="10:18" x14ac:dyDescent="0.2">
      <c r="J173" s="22"/>
      <c r="O173" s="18">
        <v>36867</v>
      </c>
    </row>
    <row r="174" spans="10:18" x14ac:dyDescent="0.2">
      <c r="J174" s="22"/>
      <c r="O174" s="18">
        <v>36868</v>
      </c>
      <c r="P174" s="12">
        <v>3.25</v>
      </c>
    </row>
    <row r="175" spans="10:18" x14ac:dyDescent="0.2">
      <c r="J175" s="22"/>
      <c r="O175" s="18">
        <v>36881</v>
      </c>
    </row>
    <row r="176" spans="10:18" x14ac:dyDescent="0.2">
      <c r="J176" s="22"/>
      <c r="O176" s="18">
        <v>36882</v>
      </c>
    </row>
    <row r="177" spans="10:17" x14ac:dyDescent="0.2">
      <c r="J177" s="22"/>
      <c r="O177" s="18">
        <v>36991</v>
      </c>
    </row>
    <row r="178" spans="10:17" x14ac:dyDescent="0.2">
      <c r="J178" s="22"/>
      <c r="O178" s="18">
        <v>36997</v>
      </c>
      <c r="P178" s="12">
        <v>3.15</v>
      </c>
    </row>
    <row r="179" spans="10:17" x14ac:dyDescent="0.2">
      <c r="J179" s="22"/>
      <c r="O179" s="18">
        <f>J77</f>
        <v>37013</v>
      </c>
      <c r="P179" s="16"/>
      <c r="Q179" s="16"/>
    </row>
    <row r="180" spans="10:17" x14ac:dyDescent="0.2">
      <c r="J180" s="22"/>
      <c r="O180" s="18">
        <f t="shared" ref="O180:O222" si="0">J78</f>
        <v>37022</v>
      </c>
      <c r="P180" s="16"/>
      <c r="Q180" s="16"/>
    </row>
    <row r="181" spans="10:17" x14ac:dyDescent="0.2">
      <c r="J181" s="22"/>
      <c r="O181" s="18">
        <f t="shared" si="0"/>
        <v>37028</v>
      </c>
      <c r="P181" s="16"/>
      <c r="Q181" s="16"/>
    </row>
    <row r="182" spans="10:17" x14ac:dyDescent="0.2">
      <c r="J182" s="22"/>
      <c r="O182" s="18">
        <f t="shared" si="0"/>
        <v>37033</v>
      </c>
      <c r="P182" s="16"/>
      <c r="Q182" s="16"/>
    </row>
    <row r="183" spans="10:17" x14ac:dyDescent="0.2">
      <c r="J183" s="22"/>
      <c r="O183" s="18">
        <f t="shared" si="0"/>
        <v>37033</v>
      </c>
      <c r="P183" s="16"/>
      <c r="Q183" s="16"/>
    </row>
    <row r="184" spans="10:17" x14ac:dyDescent="0.2">
      <c r="J184" s="22"/>
      <c r="O184" s="18">
        <f t="shared" si="0"/>
        <v>37042</v>
      </c>
      <c r="P184" s="16"/>
      <c r="Q184" s="16"/>
    </row>
    <row r="185" spans="10:17" x14ac:dyDescent="0.2">
      <c r="J185" s="22"/>
      <c r="O185" s="18">
        <f t="shared" si="0"/>
        <v>37047</v>
      </c>
      <c r="P185" s="16"/>
      <c r="Q185" s="16"/>
    </row>
    <row r="186" spans="10:17" x14ac:dyDescent="0.2">
      <c r="J186" s="22"/>
      <c r="O186" s="18">
        <f t="shared" si="0"/>
        <v>37049</v>
      </c>
      <c r="P186" s="16"/>
      <c r="Q186" s="16"/>
    </row>
    <row r="187" spans="10:17" x14ac:dyDescent="0.2">
      <c r="J187" s="22"/>
      <c r="O187" s="18">
        <f t="shared" si="0"/>
        <v>37052</v>
      </c>
      <c r="P187" s="16"/>
      <c r="Q187" s="16"/>
    </row>
    <row r="188" spans="10:17" x14ac:dyDescent="0.2">
      <c r="J188" s="22"/>
      <c r="O188" s="18">
        <f t="shared" si="0"/>
        <v>37054</v>
      </c>
      <c r="P188" s="16"/>
      <c r="Q188" s="16"/>
    </row>
    <row r="189" spans="10:17" x14ac:dyDescent="0.2">
      <c r="J189" s="22"/>
      <c r="O189" s="18">
        <f t="shared" si="0"/>
        <v>37055</v>
      </c>
      <c r="P189" s="16"/>
      <c r="Q189" s="16"/>
    </row>
    <row r="190" spans="10:17" x14ac:dyDescent="0.2">
      <c r="J190" s="22"/>
      <c r="O190" s="18">
        <f t="shared" si="0"/>
        <v>37060</v>
      </c>
      <c r="P190" s="16"/>
      <c r="Q190" s="16"/>
    </row>
    <row r="191" spans="10:17" x14ac:dyDescent="0.2">
      <c r="J191" s="22"/>
      <c r="O191" s="18">
        <f t="shared" si="0"/>
        <v>37063</v>
      </c>
      <c r="P191" s="16"/>
      <c r="Q191" s="16"/>
    </row>
    <row r="192" spans="10:17" x14ac:dyDescent="0.2">
      <c r="J192" s="22"/>
      <c r="O192" s="18">
        <f t="shared" si="0"/>
        <v>37063</v>
      </c>
      <c r="P192" s="16"/>
      <c r="Q192" s="16"/>
    </row>
    <row r="193" spans="10:18" x14ac:dyDescent="0.2">
      <c r="J193" s="22"/>
      <c r="O193" s="18">
        <f t="shared" si="0"/>
        <v>37068</v>
      </c>
      <c r="P193" s="16"/>
      <c r="Q193" s="16"/>
    </row>
    <row r="194" spans="10:18" x14ac:dyDescent="0.2">
      <c r="J194" s="22"/>
      <c r="O194" s="18">
        <f t="shared" si="0"/>
        <v>37070</v>
      </c>
      <c r="P194" s="16"/>
      <c r="Q194" s="16"/>
    </row>
    <row r="195" spans="10:18" x14ac:dyDescent="0.2">
      <c r="J195" s="22"/>
      <c r="O195" s="18">
        <f t="shared" si="0"/>
        <v>37075</v>
      </c>
      <c r="P195" s="16"/>
      <c r="Q195" s="16"/>
    </row>
    <row r="196" spans="10:18" x14ac:dyDescent="0.2">
      <c r="J196" s="22"/>
      <c r="O196" s="18">
        <f t="shared" si="0"/>
        <v>37076</v>
      </c>
      <c r="P196" s="16"/>
      <c r="Q196" s="16"/>
    </row>
    <row r="197" spans="10:18" x14ac:dyDescent="0.2">
      <c r="J197" s="22"/>
      <c r="O197" s="18">
        <f t="shared" si="0"/>
        <v>37081</v>
      </c>
      <c r="P197" s="16"/>
      <c r="Q197" s="16"/>
    </row>
    <row r="198" spans="10:18" x14ac:dyDescent="0.2">
      <c r="J198" s="22"/>
      <c r="O198" s="18">
        <f t="shared" si="0"/>
        <v>37083</v>
      </c>
      <c r="P198" s="16"/>
      <c r="Q198" s="16"/>
    </row>
    <row r="199" spans="10:18" x14ac:dyDescent="0.2">
      <c r="J199" s="22"/>
      <c r="O199" s="18">
        <f t="shared" si="0"/>
        <v>37088</v>
      </c>
      <c r="P199" s="16"/>
      <c r="Q199" s="16"/>
    </row>
    <row r="200" spans="10:18" x14ac:dyDescent="0.2">
      <c r="J200" s="22"/>
      <c r="O200" s="18">
        <f t="shared" si="0"/>
        <v>37091</v>
      </c>
      <c r="P200" s="16"/>
      <c r="Q200" s="16"/>
    </row>
    <row r="201" spans="10:18" x14ac:dyDescent="0.2">
      <c r="J201" s="22"/>
      <c r="O201" s="18">
        <f t="shared" si="0"/>
        <v>37092</v>
      </c>
      <c r="P201" s="16"/>
      <c r="Q201" s="16"/>
    </row>
    <row r="202" spans="10:18" x14ac:dyDescent="0.2">
      <c r="J202" s="22"/>
      <c r="O202" s="18">
        <f t="shared" si="0"/>
        <v>37095</v>
      </c>
      <c r="P202" s="16"/>
      <c r="Q202" s="16"/>
    </row>
    <row r="203" spans="10:18" x14ac:dyDescent="0.2">
      <c r="J203" s="22"/>
      <c r="O203" s="18">
        <f t="shared" si="0"/>
        <v>37096</v>
      </c>
      <c r="P203" s="16"/>
      <c r="Q203" s="16"/>
    </row>
    <row r="204" spans="10:18" x14ac:dyDescent="0.2">
      <c r="J204" s="22"/>
      <c r="O204" s="18">
        <f t="shared" si="0"/>
        <v>37098</v>
      </c>
      <c r="P204" s="16"/>
      <c r="Q204" s="16"/>
    </row>
    <row r="205" spans="10:18" x14ac:dyDescent="0.2">
      <c r="J205" s="22"/>
      <c r="O205" s="18">
        <f t="shared" si="0"/>
        <v>37103</v>
      </c>
      <c r="P205" s="16"/>
      <c r="Q205" s="16">
        <v>1148.8372727272729</v>
      </c>
      <c r="R205" s="16"/>
    </row>
    <row r="206" spans="10:18" x14ac:dyDescent="0.2">
      <c r="J206" s="22"/>
      <c r="O206" s="18">
        <f t="shared" si="0"/>
        <v>37104</v>
      </c>
      <c r="P206" s="16"/>
      <c r="Q206" s="16"/>
    </row>
    <row r="207" spans="10:18" x14ac:dyDescent="0.2">
      <c r="J207" s="22"/>
      <c r="O207" s="18">
        <f t="shared" si="0"/>
        <v>37107</v>
      </c>
      <c r="P207" s="16"/>
      <c r="Q207" s="16"/>
    </row>
    <row r="208" spans="10:18" x14ac:dyDescent="0.2">
      <c r="J208" s="22"/>
      <c r="O208" s="18">
        <f t="shared" si="0"/>
        <v>37108</v>
      </c>
      <c r="P208" s="16"/>
      <c r="Q208" s="16"/>
    </row>
    <row r="209" spans="10:18" x14ac:dyDescent="0.2">
      <c r="J209" s="22"/>
      <c r="O209" s="18">
        <f t="shared" si="0"/>
        <v>37115</v>
      </c>
      <c r="P209" s="16"/>
      <c r="Q209" s="16"/>
    </row>
    <row r="210" spans="10:18" x14ac:dyDescent="0.2">
      <c r="J210" s="22"/>
      <c r="O210" s="18">
        <f t="shared" si="0"/>
        <v>37126</v>
      </c>
      <c r="P210" s="16"/>
      <c r="Q210" s="16"/>
    </row>
    <row r="211" spans="10:18" x14ac:dyDescent="0.2">
      <c r="J211" s="22"/>
      <c r="O211" s="18">
        <f t="shared" si="0"/>
        <v>37127</v>
      </c>
      <c r="P211" s="16"/>
      <c r="Q211" s="16"/>
    </row>
    <row r="212" spans="10:18" x14ac:dyDescent="0.2">
      <c r="J212" s="22"/>
      <c r="O212" s="18">
        <f t="shared" si="0"/>
        <v>37130</v>
      </c>
      <c r="P212" s="16"/>
      <c r="Q212" s="16"/>
    </row>
    <row r="213" spans="10:18" x14ac:dyDescent="0.2">
      <c r="J213" s="22"/>
      <c r="O213" s="18">
        <f t="shared" si="0"/>
        <v>37133</v>
      </c>
      <c r="P213" s="16"/>
      <c r="Q213" s="16">
        <v>1148.7162500000002</v>
      </c>
      <c r="R213" s="16"/>
    </row>
    <row r="214" spans="10:18" x14ac:dyDescent="0.2">
      <c r="J214" s="22"/>
      <c r="O214" s="18">
        <f t="shared" si="0"/>
        <v>37138</v>
      </c>
      <c r="P214" s="16"/>
      <c r="Q214" s="16"/>
    </row>
    <row r="215" spans="10:18" x14ac:dyDescent="0.2">
      <c r="J215" s="22"/>
      <c r="O215" s="18">
        <f t="shared" si="0"/>
        <v>37143</v>
      </c>
      <c r="P215" s="16"/>
      <c r="Q215" s="16"/>
    </row>
    <row r="216" spans="10:18" x14ac:dyDescent="0.2">
      <c r="J216" s="22"/>
      <c r="O216" s="18">
        <f t="shared" si="0"/>
        <v>37147</v>
      </c>
      <c r="P216" s="16"/>
      <c r="Q216" s="16"/>
    </row>
    <row r="217" spans="10:18" x14ac:dyDescent="0.2">
      <c r="J217" s="22"/>
      <c r="O217" s="18">
        <f t="shared" si="0"/>
        <v>37151</v>
      </c>
      <c r="P217" s="16"/>
      <c r="Q217" s="16"/>
    </row>
    <row r="218" spans="10:18" x14ac:dyDescent="0.2">
      <c r="J218" s="22"/>
      <c r="O218" s="18">
        <f t="shared" si="0"/>
        <v>37158</v>
      </c>
      <c r="P218" s="16"/>
      <c r="Q218" s="16"/>
    </row>
    <row r="219" spans="10:18" x14ac:dyDescent="0.2">
      <c r="J219" s="22"/>
      <c r="O219" s="18">
        <f t="shared" si="0"/>
        <v>37162</v>
      </c>
      <c r="P219" s="16"/>
      <c r="Q219" s="16"/>
    </row>
    <row r="220" spans="10:18" x14ac:dyDescent="0.2">
      <c r="J220" s="22"/>
      <c r="O220" s="18">
        <f t="shared" si="0"/>
        <v>37164</v>
      </c>
      <c r="P220" s="16"/>
      <c r="Q220" s="16">
        <v>1148.6185714285714</v>
      </c>
      <c r="R220" s="16"/>
    </row>
    <row r="221" spans="10:18" x14ac:dyDescent="0.2">
      <c r="J221" s="22"/>
      <c r="O221" s="18">
        <f t="shared" si="0"/>
        <v>37174</v>
      </c>
      <c r="P221" s="16"/>
      <c r="Q221" s="16">
        <v>1148.6592307692308</v>
      </c>
      <c r="R221" s="16"/>
    </row>
    <row r="222" spans="10:18" x14ac:dyDescent="0.2">
      <c r="J222" s="22"/>
      <c r="O222" s="65">
        <f t="shared" si="0"/>
        <v>37196</v>
      </c>
      <c r="P222" s="66"/>
      <c r="Q222" s="66"/>
    </row>
    <row r="223" spans="10:18" x14ac:dyDescent="0.2">
      <c r="J223" s="22"/>
      <c r="O223" s="18">
        <f t="shared" ref="O223:O232" si="1">J121</f>
        <v>37397</v>
      </c>
      <c r="P223" s="16"/>
      <c r="Q223" s="16"/>
    </row>
    <row r="224" spans="10:18" x14ac:dyDescent="0.2">
      <c r="J224" s="22"/>
      <c r="O224" s="18">
        <f t="shared" si="1"/>
        <v>37425</v>
      </c>
      <c r="P224" s="16"/>
      <c r="Q224" s="16"/>
    </row>
    <row r="225" spans="10:17" x14ac:dyDescent="0.2">
      <c r="J225" s="22"/>
      <c r="O225" s="18">
        <f t="shared" si="1"/>
        <v>37435</v>
      </c>
      <c r="P225" s="16"/>
      <c r="Q225" s="16"/>
    </row>
    <row r="226" spans="10:17" x14ac:dyDescent="0.2">
      <c r="J226" s="22"/>
      <c r="O226" s="18">
        <f t="shared" si="1"/>
        <v>37442</v>
      </c>
      <c r="P226" s="16"/>
      <c r="Q226" s="16"/>
    </row>
    <row r="227" spans="10:17" x14ac:dyDescent="0.2">
      <c r="J227" s="22"/>
      <c r="O227" s="18">
        <f t="shared" si="1"/>
        <v>37448</v>
      </c>
      <c r="P227" s="16"/>
      <c r="Q227" s="16"/>
    </row>
    <row r="228" spans="10:17" x14ac:dyDescent="0.2">
      <c r="J228" s="22"/>
      <c r="O228" s="18">
        <f t="shared" si="1"/>
        <v>37460</v>
      </c>
      <c r="P228" s="16"/>
      <c r="Q228" s="16"/>
    </row>
    <row r="229" spans="10:17" x14ac:dyDescent="0.2">
      <c r="J229" s="22"/>
      <c r="O229" s="18">
        <f t="shared" si="1"/>
        <v>37469</v>
      </c>
      <c r="P229" s="16"/>
      <c r="Q229" s="16"/>
    </row>
    <row r="230" spans="10:17" x14ac:dyDescent="0.2">
      <c r="J230" s="22"/>
      <c r="O230" s="18">
        <f t="shared" si="1"/>
        <v>37477</v>
      </c>
      <c r="P230" s="16"/>
      <c r="Q230" s="16"/>
    </row>
    <row r="231" spans="10:17" x14ac:dyDescent="0.2">
      <c r="J231" s="22"/>
      <c r="O231" s="18">
        <f t="shared" si="1"/>
        <v>37484</v>
      </c>
      <c r="P231" s="16"/>
      <c r="Q231" s="16"/>
    </row>
    <row r="232" spans="10:17" x14ac:dyDescent="0.2">
      <c r="J232" s="22"/>
      <c r="O232" s="18">
        <f t="shared" si="1"/>
        <v>37488</v>
      </c>
      <c r="P232" s="16"/>
      <c r="Q232" s="16"/>
    </row>
    <row r="233" spans="10:17" x14ac:dyDescent="0.2">
      <c r="J233" s="22"/>
      <c r="O233" s="18">
        <f>J131</f>
        <v>37493</v>
      </c>
      <c r="P233" s="16"/>
      <c r="Q233" s="16"/>
    </row>
    <row r="234" spans="10:17" x14ac:dyDescent="0.2">
      <c r="J234" s="22"/>
      <c r="O234" s="65">
        <f>J132</f>
        <v>37515</v>
      </c>
      <c r="P234" s="66"/>
      <c r="Q234" s="66"/>
    </row>
    <row r="235" spans="10:17" x14ac:dyDescent="0.2">
      <c r="J235" s="22"/>
      <c r="O235" s="18">
        <f>J133</f>
        <v>37744</v>
      </c>
      <c r="P235" s="16"/>
      <c r="Q235" s="16"/>
    </row>
    <row r="236" spans="10:17" x14ac:dyDescent="0.2">
      <c r="J236" s="22"/>
      <c r="O236" s="18">
        <f>J134</f>
        <v>37761</v>
      </c>
      <c r="P236" s="16"/>
      <c r="Q236" s="16">
        <v>1095.9000000000001</v>
      </c>
    </row>
    <row r="237" spans="10:17" x14ac:dyDescent="0.2">
      <c r="J237" s="22"/>
      <c r="O237" s="83">
        <v>41122</v>
      </c>
      <c r="Q237" s="12">
        <v>1096</v>
      </c>
    </row>
    <row r="238" spans="10:17" x14ac:dyDescent="0.2">
      <c r="J238" s="22"/>
      <c r="O238" s="83">
        <v>41183</v>
      </c>
      <c r="P238" s="16"/>
      <c r="Q238" s="16">
        <v>1096</v>
      </c>
    </row>
    <row r="239" spans="10:17" x14ac:dyDescent="0.2">
      <c r="J239" s="22"/>
      <c r="O239" s="83">
        <v>41426</v>
      </c>
      <c r="P239" s="16"/>
      <c r="Q239" s="16">
        <v>1096.3</v>
      </c>
    </row>
    <row r="240" spans="10:17" x14ac:dyDescent="0.2">
      <c r="J240" s="22"/>
      <c r="O240" s="83">
        <v>41548</v>
      </c>
      <c r="P240" s="16"/>
      <c r="Q240" s="16">
        <v>1095.8</v>
      </c>
    </row>
    <row r="241" spans="10:17" x14ac:dyDescent="0.2">
      <c r="J241" s="22"/>
      <c r="O241" s="83">
        <v>41791</v>
      </c>
      <c r="P241" s="16"/>
      <c r="Q241" s="16">
        <v>1095.74</v>
      </c>
    </row>
    <row r="242" spans="10:17" x14ac:dyDescent="0.2">
      <c r="J242" s="22"/>
      <c r="O242" s="83">
        <v>41821</v>
      </c>
      <c r="P242" s="16"/>
      <c r="Q242" s="16">
        <v>1095.55</v>
      </c>
    </row>
    <row r="243" spans="10:17" x14ac:dyDescent="0.2">
      <c r="J243" s="22"/>
      <c r="O243" s="83">
        <v>41852</v>
      </c>
      <c r="P243" s="16"/>
      <c r="Q243" s="16">
        <v>1095.48</v>
      </c>
    </row>
    <row r="244" spans="10:17" x14ac:dyDescent="0.2">
      <c r="J244" s="22"/>
      <c r="O244" s="18">
        <v>41908</v>
      </c>
      <c r="P244" s="16"/>
      <c r="Q244" s="16">
        <v>1095.5</v>
      </c>
    </row>
    <row r="245" spans="10:17" x14ac:dyDescent="0.2">
      <c r="J245" s="22"/>
      <c r="O245" s="18">
        <v>41980</v>
      </c>
      <c r="P245" s="16"/>
      <c r="Q245" s="16">
        <v>1095.52</v>
      </c>
    </row>
    <row r="246" spans="10:17" x14ac:dyDescent="0.2">
      <c r="J246" s="22"/>
      <c r="O246" s="18">
        <v>42001</v>
      </c>
      <c r="P246" s="16"/>
      <c r="Q246" s="16">
        <v>1095.52</v>
      </c>
    </row>
    <row r="247" spans="10:17" x14ac:dyDescent="0.2">
      <c r="J247" s="22"/>
      <c r="O247" s="18">
        <v>42120</v>
      </c>
      <c r="P247" s="16"/>
      <c r="Q247" s="16">
        <f>Q246-0.04</f>
        <v>1095.48</v>
      </c>
    </row>
    <row r="248" spans="10:17" x14ac:dyDescent="0.2">
      <c r="J248" s="22"/>
      <c r="O248" s="18">
        <v>42204</v>
      </c>
      <c r="P248" s="16"/>
      <c r="Q248" s="16">
        <v>1095.0540000000001</v>
      </c>
    </row>
    <row r="249" spans="10:17" x14ac:dyDescent="0.2">
      <c r="J249" s="22"/>
      <c r="O249" s="18">
        <v>42246</v>
      </c>
      <c r="P249" s="16"/>
      <c r="Q249" s="16">
        <v>1095.184</v>
      </c>
    </row>
    <row r="250" spans="10:17" x14ac:dyDescent="0.2">
      <c r="J250" s="22"/>
      <c r="O250" s="18">
        <v>42274</v>
      </c>
      <c r="Q250" s="12">
        <v>1095.229</v>
      </c>
    </row>
    <row r="251" spans="10:17" x14ac:dyDescent="0.2">
      <c r="J251" s="22"/>
      <c r="O251" s="18">
        <v>42302</v>
      </c>
      <c r="P251" s="16"/>
      <c r="Q251" s="16">
        <v>1095.2539999999999</v>
      </c>
    </row>
    <row r="252" spans="10:17" x14ac:dyDescent="0.2">
      <c r="J252" s="22"/>
      <c r="O252" s="18">
        <v>42337</v>
      </c>
      <c r="P252" s="16"/>
      <c r="Q252" s="16">
        <v>1095.26</v>
      </c>
    </row>
    <row r="253" spans="10:17" x14ac:dyDescent="0.2">
      <c r="J253" s="22"/>
      <c r="O253" s="18">
        <v>42365</v>
      </c>
      <c r="P253" s="16"/>
      <c r="Q253" s="16">
        <v>1095.2650000000001</v>
      </c>
    </row>
    <row r="254" spans="10:17" x14ac:dyDescent="0.2">
      <c r="J254" s="22"/>
      <c r="O254" s="18">
        <v>42400</v>
      </c>
      <c r="Q254" s="12">
        <v>1095</v>
      </c>
    </row>
    <row r="255" spans="10:17" x14ac:dyDescent="0.2">
      <c r="J255" s="22"/>
      <c r="O255" s="18">
        <v>42428</v>
      </c>
      <c r="Q255" s="12">
        <v>1094.94</v>
      </c>
    </row>
    <row r="256" spans="10:17" x14ac:dyDescent="0.2">
      <c r="J256" s="22"/>
    </row>
    <row r="257" spans="10:10" x14ac:dyDescent="0.2">
      <c r="J257" s="22"/>
    </row>
    <row r="258" spans="10:10" x14ac:dyDescent="0.2">
      <c r="J258" s="22"/>
    </row>
    <row r="259" spans="10:10" x14ac:dyDescent="0.2">
      <c r="J259" s="22"/>
    </row>
    <row r="260" spans="10:10" x14ac:dyDescent="0.2">
      <c r="J260" s="22"/>
    </row>
    <row r="261" spans="10:10" x14ac:dyDescent="0.2">
      <c r="J261" s="22"/>
    </row>
    <row r="262" spans="10:10" x14ac:dyDescent="0.2">
      <c r="J262" s="22"/>
    </row>
    <row r="263" spans="10:10" x14ac:dyDescent="0.2">
      <c r="J263" s="22"/>
    </row>
    <row r="264" spans="10:10" x14ac:dyDescent="0.2">
      <c r="J264" s="22"/>
    </row>
    <row r="265" spans="10:10" x14ac:dyDescent="0.2">
      <c r="J265" s="22"/>
    </row>
    <row r="266" spans="10:10" x14ac:dyDescent="0.2">
      <c r="J266" s="22"/>
    </row>
    <row r="267" spans="10:10" x14ac:dyDescent="0.2">
      <c r="J267" s="22"/>
    </row>
    <row r="268" spans="10:10" x14ac:dyDescent="0.2">
      <c r="J268" s="22"/>
    </row>
    <row r="269" spans="10:10" x14ac:dyDescent="0.2">
      <c r="J269" s="22"/>
    </row>
    <row r="270" spans="10:10" x14ac:dyDescent="0.2">
      <c r="J270" s="22"/>
    </row>
    <row r="271" spans="10:10" x14ac:dyDescent="0.2">
      <c r="J271" s="22"/>
    </row>
    <row r="272" spans="10:10" x14ac:dyDescent="0.2">
      <c r="J272" s="22"/>
    </row>
    <row r="273" spans="10:10" x14ac:dyDescent="0.2">
      <c r="J273" s="22"/>
    </row>
    <row r="274" spans="10:10" x14ac:dyDescent="0.2">
      <c r="J274" s="22"/>
    </row>
    <row r="275" spans="10:10" x14ac:dyDescent="0.2">
      <c r="J275" s="22"/>
    </row>
    <row r="276" spans="10:10" x14ac:dyDescent="0.2">
      <c r="J276" s="22"/>
    </row>
    <row r="277" spans="10:10" x14ac:dyDescent="0.2">
      <c r="J277" s="22"/>
    </row>
    <row r="278" spans="10:10" x14ac:dyDescent="0.2">
      <c r="J278" s="22"/>
    </row>
    <row r="279" spans="10:10" x14ac:dyDescent="0.2">
      <c r="J279" s="22"/>
    </row>
    <row r="280" spans="10:10" x14ac:dyDescent="0.2">
      <c r="J280" s="22"/>
    </row>
    <row r="281" spans="10:10" x14ac:dyDescent="0.2">
      <c r="J281" s="22"/>
    </row>
    <row r="282" spans="10:10" x14ac:dyDescent="0.2">
      <c r="J282" s="22"/>
    </row>
    <row r="283" spans="10:10" x14ac:dyDescent="0.2">
      <c r="J283" s="22"/>
    </row>
    <row r="284" spans="10:10" x14ac:dyDescent="0.2">
      <c r="J284" s="22"/>
    </row>
    <row r="285" spans="10:10" x14ac:dyDescent="0.2">
      <c r="J285" s="22"/>
    </row>
    <row r="286" spans="10:10" x14ac:dyDescent="0.2">
      <c r="J286" s="22"/>
    </row>
    <row r="287" spans="10:10" x14ac:dyDescent="0.2">
      <c r="J287" s="22"/>
    </row>
    <row r="288" spans="10:10" x14ac:dyDescent="0.2">
      <c r="J288" s="22"/>
    </row>
    <row r="289" spans="10:10" x14ac:dyDescent="0.2">
      <c r="J289" s="22"/>
    </row>
    <row r="290" spans="10:10" x14ac:dyDescent="0.2">
      <c r="J290" s="22"/>
    </row>
    <row r="291" spans="10:10" x14ac:dyDescent="0.2">
      <c r="J291" s="22"/>
    </row>
    <row r="292" spans="10:10" x14ac:dyDescent="0.2">
      <c r="J292" s="22"/>
    </row>
    <row r="293" spans="10:10" x14ac:dyDescent="0.2">
      <c r="J293" s="22"/>
    </row>
    <row r="294" spans="10:10" x14ac:dyDescent="0.2">
      <c r="J294" s="22"/>
    </row>
    <row r="295" spans="10:10" x14ac:dyDescent="0.2">
      <c r="J295" s="22"/>
    </row>
    <row r="296" spans="10:10" x14ac:dyDescent="0.2">
      <c r="J296" s="22"/>
    </row>
    <row r="297" spans="10:10" x14ac:dyDescent="0.2">
      <c r="J297" s="22"/>
    </row>
    <row r="298" spans="10:10" x14ac:dyDescent="0.2">
      <c r="J298" s="22"/>
    </row>
    <row r="299" spans="10:10" x14ac:dyDescent="0.2">
      <c r="J299" s="22"/>
    </row>
    <row r="300" spans="10:10" x14ac:dyDescent="0.2">
      <c r="J300" s="22"/>
    </row>
    <row r="301" spans="10:10" x14ac:dyDescent="0.2">
      <c r="J301" s="22"/>
    </row>
    <row r="302" spans="10:10" x14ac:dyDescent="0.2">
      <c r="J302" s="22"/>
    </row>
    <row r="303" spans="10:10" x14ac:dyDescent="0.2">
      <c r="J303" s="22"/>
    </row>
    <row r="304" spans="10:10" x14ac:dyDescent="0.2">
      <c r="J304" s="22"/>
    </row>
    <row r="305" spans="10:10" x14ac:dyDescent="0.2">
      <c r="J305" s="22"/>
    </row>
    <row r="306" spans="10:10" x14ac:dyDescent="0.2">
      <c r="J306" s="22"/>
    </row>
    <row r="307" spans="10:10" x14ac:dyDescent="0.2">
      <c r="J307" s="22"/>
    </row>
    <row r="308" spans="10:10" x14ac:dyDescent="0.2">
      <c r="J308" s="22"/>
    </row>
    <row r="309" spans="10:10" x14ac:dyDescent="0.2">
      <c r="J309" s="22"/>
    </row>
    <row r="310" spans="10:10" x14ac:dyDescent="0.2">
      <c r="J310" s="22"/>
    </row>
    <row r="311" spans="10:10" x14ac:dyDescent="0.2">
      <c r="J311" s="22"/>
    </row>
    <row r="312" spans="10:10" x14ac:dyDescent="0.2">
      <c r="J312" s="22"/>
    </row>
    <row r="313" spans="10:10" x14ac:dyDescent="0.2">
      <c r="J313" s="22"/>
    </row>
    <row r="314" spans="10:10" x14ac:dyDescent="0.2">
      <c r="J314" s="22"/>
    </row>
    <row r="315" spans="10:10" x14ac:dyDescent="0.2">
      <c r="J315" s="22"/>
    </row>
    <row r="316" spans="10:10" x14ac:dyDescent="0.2">
      <c r="J316" s="22"/>
    </row>
    <row r="317" spans="10:10" x14ac:dyDescent="0.2">
      <c r="J317" s="22"/>
    </row>
    <row r="318" spans="10:10" x14ac:dyDescent="0.2">
      <c r="J318" s="22"/>
    </row>
    <row r="319" spans="10:10" x14ac:dyDescent="0.2">
      <c r="J319" s="22"/>
    </row>
    <row r="320" spans="10:10" x14ac:dyDescent="0.2">
      <c r="J320" s="22"/>
    </row>
    <row r="321" spans="10:10" x14ac:dyDescent="0.2">
      <c r="J321" s="22"/>
    </row>
    <row r="322" spans="10:10" x14ac:dyDescent="0.2">
      <c r="J322" s="22"/>
    </row>
    <row r="323" spans="10:10" x14ac:dyDescent="0.2">
      <c r="J323" s="22"/>
    </row>
    <row r="324" spans="10:10" x14ac:dyDescent="0.2">
      <c r="J324" s="22"/>
    </row>
    <row r="325" spans="10:10" x14ac:dyDescent="0.2">
      <c r="J325" s="22"/>
    </row>
    <row r="326" spans="10:10" x14ac:dyDescent="0.2">
      <c r="J326" s="22"/>
    </row>
    <row r="327" spans="10:10" x14ac:dyDescent="0.2">
      <c r="J327" s="22"/>
    </row>
    <row r="328" spans="10:10" x14ac:dyDescent="0.2">
      <c r="J328" s="22"/>
    </row>
    <row r="329" spans="10:10" x14ac:dyDescent="0.2">
      <c r="J329" s="22"/>
    </row>
    <row r="330" spans="10:10" x14ac:dyDescent="0.2">
      <c r="J330" s="22"/>
    </row>
    <row r="331" spans="10:10" x14ac:dyDescent="0.2">
      <c r="J331" s="22"/>
    </row>
    <row r="332" spans="10:10" x14ac:dyDescent="0.2">
      <c r="J332" s="22"/>
    </row>
    <row r="333" spans="10:10" x14ac:dyDescent="0.2">
      <c r="J333" s="22"/>
    </row>
    <row r="334" spans="10:10" x14ac:dyDescent="0.2">
      <c r="J334" s="22"/>
    </row>
    <row r="335" spans="10:10" x14ac:dyDescent="0.2">
      <c r="J335" s="22"/>
    </row>
    <row r="336" spans="10:10" x14ac:dyDescent="0.2">
      <c r="J336" s="22"/>
    </row>
    <row r="337" spans="10:10" x14ac:dyDescent="0.2">
      <c r="J337" s="22"/>
    </row>
    <row r="338" spans="10:10" x14ac:dyDescent="0.2">
      <c r="J338" s="22"/>
    </row>
    <row r="339" spans="10:10" x14ac:dyDescent="0.2">
      <c r="J339" s="22"/>
    </row>
    <row r="340" spans="10:10" x14ac:dyDescent="0.2">
      <c r="J340" s="22"/>
    </row>
    <row r="341" spans="10:10" x14ac:dyDescent="0.2">
      <c r="J341" s="22"/>
    </row>
    <row r="342" spans="10:10" x14ac:dyDescent="0.2">
      <c r="J342" s="22"/>
    </row>
    <row r="343" spans="10:10" x14ac:dyDescent="0.2">
      <c r="J343" s="22"/>
    </row>
    <row r="344" spans="10:10" x14ac:dyDescent="0.2">
      <c r="J344" s="22"/>
    </row>
    <row r="345" spans="10:10" x14ac:dyDescent="0.2">
      <c r="J345" s="22"/>
    </row>
    <row r="346" spans="10:10" x14ac:dyDescent="0.2">
      <c r="J346" s="22"/>
    </row>
    <row r="347" spans="10:10" x14ac:dyDescent="0.2">
      <c r="J347" s="22"/>
    </row>
    <row r="348" spans="10:10" x14ac:dyDescent="0.2">
      <c r="J348" s="22"/>
    </row>
    <row r="349" spans="10:10" x14ac:dyDescent="0.2">
      <c r="J349" s="22"/>
    </row>
    <row r="350" spans="10:10" x14ac:dyDescent="0.2">
      <c r="J350" s="22"/>
    </row>
    <row r="351" spans="10:10" x14ac:dyDescent="0.2">
      <c r="J351" s="22"/>
    </row>
    <row r="352" spans="10:10" x14ac:dyDescent="0.2">
      <c r="J352" s="22"/>
    </row>
    <row r="353" spans="10:10" x14ac:dyDescent="0.2">
      <c r="J353" s="22"/>
    </row>
    <row r="354" spans="10:10" x14ac:dyDescent="0.2">
      <c r="J354" s="22"/>
    </row>
    <row r="355" spans="10:10" x14ac:dyDescent="0.2">
      <c r="J355" s="22"/>
    </row>
    <row r="356" spans="10:10" x14ac:dyDescent="0.2">
      <c r="J356" s="22"/>
    </row>
    <row r="357" spans="10:10" x14ac:dyDescent="0.2">
      <c r="J357" s="22"/>
    </row>
    <row r="358" spans="10:10" x14ac:dyDescent="0.2">
      <c r="J358" s="22"/>
    </row>
    <row r="359" spans="10:10" x14ac:dyDescent="0.2">
      <c r="J359" s="22"/>
    </row>
    <row r="360" spans="10:10" x14ac:dyDescent="0.2">
      <c r="J360" s="22"/>
    </row>
    <row r="361" spans="10:10" x14ac:dyDescent="0.2">
      <c r="J361" s="22"/>
    </row>
    <row r="362" spans="10:10" x14ac:dyDescent="0.2">
      <c r="J362" s="22"/>
    </row>
    <row r="363" spans="10:10" x14ac:dyDescent="0.2">
      <c r="J363" s="22"/>
    </row>
    <row r="364" spans="10:10" x14ac:dyDescent="0.2">
      <c r="J364" s="22"/>
    </row>
    <row r="365" spans="10:10" x14ac:dyDescent="0.2">
      <c r="J365" s="22"/>
    </row>
    <row r="366" spans="10:10" x14ac:dyDescent="0.2">
      <c r="J366" s="22"/>
    </row>
    <row r="367" spans="10:10" x14ac:dyDescent="0.2">
      <c r="J367" s="22"/>
    </row>
    <row r="368" spans="10:10" x14ac:dyDescent="0.2">
      <c r="J368" s="22"/>
    </row>
    <row r="369" spans="10:10" x14ac:dyDescent="0.2">
      <c r="J369" s="22"/>
    </row>
    <row r="370" spans="10:10" x14ac:dyDescent="0.2">
      <c r="J370" s="22"/>
    </row>
    <row r="371" spans="10:10" x14ac:dyDescent="0.2">
      <c r="J371" s="22"/>
    </row>
    <row r="372" spans="10:10" x14ac:dyDescent="0.2">
      <c r="J372" s="22"/>
    </row>
    <row r="373" spans="10:10" x14ac:dyDescent="0.2">
      <c r="J373" s="22"/>
    </row>
    <row r="374" spans="10:10" x14ac:dyDescent="0.2">
      <c r="J374" s="22"/>
    </row>
    <row r="375" spans="10:10" x14ac:dyDescent="0.2">
      <c r="J375" s="22"/>
    </row>
    <row r="376" spans="10:10" x14ac:dyDescent="0.2">
      <c r="J376" s="22"/>
    </row>
    <row r="377" spans="10:10" x14ac:dyDescent="0.2">
      <c r="J377" s="22"/>
    </row>
    <row r="378" spans="10:10" x14ac:dyDescent="0.2">
      <c r="J378" s="22"/>
    </row>
    <row r="379" spans="10:10" x14ac:dyDescent="0.2">
      <c r="J379" s="22"/>
    </row>
    <row r="380" spans="10:10" x14ac:dyDescent="0.2">
      <c r="J380" s="22"/>
    </row>
    <row r="381" spans="10:10" x14ac:dyDescent="0.2">
      <c r="J381" s="22"/>
    </row>
    <row r="382" spans="10:10" x14ac:dyDescent="0.2">
      <c r="J382" s="22"/>
    </row>
    <row r="383" spans="10:10" x14ac:dyDescent="0.2">
      <c r="J383" s="22"/>
    </row>
    <row r="384" spans="10:10" x14ac:dyDescent="0.2">
      <c r="J384" s="22"/>
    </row>
    <row r="385" spans="10:10" x14ac:dyDescent="0.2">
      <c r="J385" s="22"/>
    </row>
    <row r="386" spans="10:10" x14ac:dyDescent="0.2">
      <c r="J386" s="22"/>
    </row>
    <row r="387" spans="10:10" x14ac:dyDescent="0.2">
      <c r="J387" s="22"/>
    </row>
    <row r="388" spans="10:10" x14ac:dyDescent="0.2">
      <c r="J388" s="22"/>
    </row>
    <row r="389" spans="10:10" x14ac:dyDescent="0.2">
      <c r="J389" s="22"/>
    </row>
    <row r="390" spans="10:10" x14ac:dyDescent="0.2">
      <c r="J390" s="22"/>
    </row>
    <row r="391" spans="10:10" x14ac:dyDescent="0.2">
      <c r="J391" s="22"/>
    </row>
    <row r="392" spans="10:10" x14ac:dyDescent="0.2">
      <c r="J392" s="22"/>
    </row>
    <row r="393" spans="10:10" x14ac:dyDescent="0.2">
      <c r="J393" s="22"/>
    </row>
    <row r="394" spans="10:10" x14ac:dyDescent="0.2">
      <c r="J394" s="22"/>
    </row>
    <row r="395" spans="10:10" x14ac:dyDescent="0.2">
      <c r="J395" s="22"/>
    </row>
    <row r="396" spans="10:10" x14ac:dyDescent="0.2">
      <c r="J396" s="22"/>
    </row>
    <row r="397" spans="10:10" x14ac:dyDescent="0.2">
      <c r="J397" s="22"/>
    </row>
    <row r="398" spans="10:10" x14ac:dyDescent="0.2">
      <c r="J398" s="22"/>
    </row>
    <row r="399" spans="10:10" x14ac:dyDescent="0.2">
      <c r="J399" s="22"/>
    </row>
    <row r="400" spans="10:10" x14ac:dyDescent="0.2">
      <c r="J400" s="22"/>
    </row>
    <row r="401" spans="10:10" x14ac:dyDescent="0.2">
      <c r="J401" s="22"/>
    </row>
    <row r="402" spans="10:10" x14ac:dyDescent="0.2">
      <c r="J402" s="22"/>
    </row>
    <row r="403" spans="10:10" x14ac:dyDescent="0.2">
      <c r="J403" s="22"/>
    </row>
    <row r="404" spans="10:10" x14ac:dyDescent="0.2">
      <c r="J404" s="22"/>
    </row>
    <row r="405" spans="10:10" x14ac:dyDescent="0.2">
      <c r="J405" s="22"/>
    </row>
    <row r="406" spans="10:10" x14ac:dyDescent="0.2">
      <c r="J406" s="22"/>
    </row>
    <row r="407" spans="10:10" x14ac:dyDescent="0.2">
      <c r="J407" s="22"/>
    </row>
    <row r="408" spans="10:10" x14ac:dyDescent="0.2">
      <c r="J408" s="22"/>
    </row>
    <row r="409" spans="10:10" x14ac:dyDescent="0.2">
      <c r="J409" s="22"/>
    </row>
    <row r="410" spans="10:10" x14ac:dyDescent="0.2">
      <c r="J410" s="22"/>
    </row>
    <row r="411" spans="10:10" x14ac:dyDescent="0.2">
      <c r="J411" s="22"/>
    </row>
    <row r="412" spans="10:10" x14ac:dyDescent="0.2">
      <c r="J412" s="22"/>
    </row>
    <row r="413" spans="10:10" x14ac:dyDescent="0.2">
      <c r="J413" s="22"/>
    </row>
    <row r="414" spans="10:10" x14ac:dyDescent="0.2">
      <c r="J414" s="22"/>
    </row>
    <row r="415" spans="10:10" x14ac:dyDescent="0.2">
      <c r="J415" s="22"/>
    </row>
    <row r="416" spans="10:10" x14ac:dyDescent="0.2">
      <c r="J416" s="22"/>
    </row>
    <row r="417" spans="10:10" x14ac:dyDescent="0.2">
      <c r="J417" s="22"/>
    </row>
    <row r="418" spans="10:10" x14ac:dyDescent="0.2">
      <c r="J418" s="22"/>
    </row>
    <row r="419" spans="10:10" x14ac:dyDescent="0.2">
      <c r="J419" s="22"/>
    </row>
    <row r="420" spans="10:10" x14ac:dyDescent="0.2">
      <c r="J420" s="22"/>
    </row>
    <row r="421" spans="10:10" x14ac:dyDescent="0.2">
      <c r="J421" s="22"/>
    </row>
    <row r="422" spans="10:10" x14ac:dyDescent="0.2">
      <c r="J422" s="22"/>
    </row>
    <row r="423" spans="10:10" x14ac:dyDescent="0.2">
      <c r="J423" s="22"/>
    </row>
    <row r="424" spans="10:10" x14ac:dyDescent="0.2">
      <c r="J424" s="22"/>
    </row>
    <row r="425" spans="10:10" x14ac:dyDescent="0.2">
      <c r="J425" s="22"/>
    </row>
    <row r="426" spans="10:10" x14ac:dyDescent="0.2">
      <c r="J426" s="22"/>
    </row>
    <row r="427" spans="10:10" x14ac:dyDescent="0.2">
      <c r="J427" s="22"/>
    </row>
    <row r="428" spans="10:10" x14ac:dyDescent="0.2">
      <c r="J428" s="22"/>
    </row>
    <row r="429" spans="10:10" x14ac:dyDescent="0.2">
      <c r="J429" s="22"/>
    </row>
    <row r="430" spans="10:10" x14ac:dyDescent="0.2">
      <c r="J430" s="22"/>
    </row>
    <row r="431" spans="10:10" x14ac:dyDescent="0.2">
      <c r="J431" s="22"/>
    </row>
    <row r="432" spans="10:10" x14ac:dyDescent="0.2">
      <c r="J432" s="22"/>
    </row>
    <row r="433" spans="10:10" x14ac:dyDescent="0.2">
      <c r="J433" s="22"/>
    </row>
    <row r="434" spans="10:10" x14ac:dyDescent="0.2">
      <c r="J434" s="22"/>
    </row>
    <row r="435" spans="10:10" x14ac:dyDescent="0.2">
      <c r="J435" s="22"/>
    </row>
    <row r="436" spans="10:10" x14ac:dyDescent="0.2">
      <c r="J436" s="22"/>
    </row>
    <row r="437" spans="10:10" x14ac:dyDescent="0.2">
      <c r="J437" s="22"/>
    </row>
    <row r="438" spans="10:10" x14ac:dyDescent="0.2">
      <c r="J438" s="22"/>
    </row>
    <row r="439" spans="10:10" x14ac:dyDescent="0.2">
      <c r="J439" s="22"/>
    </row>
    <row r="440" spans="10:10" x14ac:dyDescent="0.2">
      <c r="J440" s="22"/>
    </row>
    <row r="441" spans="10:10" x14ac:dyDescent="0.2">
      <c r="J441" s="22"/>
    </row>
    <row r="442" spans="10:10" x14ac:dyDescent="0.2">
      <c r="J442" s="22"/>
    </row>
    <row r="443" spans="10:10" x14ac:dyDescent="0.2">
      <c r="J443" s="22"/>
    </row>
    <row r="444" spans="10:10" x14ac:dyDescent="0.2">
      <c r="J444" s="22"/>
    </row>
    <row r="445" spans="10:10" x14ac:dyDescent="0.2">
      <c r="J445" s="22"/>
    </row>
    <row r="446" spans="10:10" x14ac:dyDescent="0.2">
      <c r="J446" s="22"/>
    </row>
    <row r="447" spans="10:10" x14ac:dyDescent="0.2">
      <c r="J447" s="22"/>
    </row>
    <row r="448" spans="10:10" x14ac:dyDescent="0.2">
      <c r="J448" s="22"/>
    </row>
    <row r="449" spans="10:10" x14ac:dyDescent="0.2">
      <c r="J449" s="22"/>
    </row>
    <row r="450" spans="10:10" x14ac:dyDescent="0.2">
      <c r="J450" s="22"/>
    </row>
    <row r="451" spans="10:10" x14ac:dyDescent="0.2">
      <c r="J451" s="22"/>
    </row>
    <row r="452" spans="10:10" x14ac:dyDescent="0.2">
      <c r="J452" s="22"/>
    </row>
    <row r="453" spans="10:10" x14ac:dyDescent="0.2">
      <c r="J453" s="22"/>
    </row>
    <row r="454" spans="10:10" x14ac:dyDescent="0.2">
      <c r="J454" s="22"/>
    </row>
    <row r="455" spans="10:10" x14ac:dyDescent="0.2">
      <c r="J455" s="22"/>
    </row>
    <row r="456" spans="10:10" x14ac:dyDescent="0.2">
      <c r="J456" s="22"/>
    </row>
    <row r="457" spans="10:10" x14ac:dyDescent="0.2">
      <c r="J457" s="22"/>
    </row>
    <row r="458" spans="10:10" x14ac:dyDescent="0.2">
      <c r="J458" s="22"/>
    </row>
    <row r="459" spans="10:10" x14ac:dyDescent="0.2">
      <c r="J459" s="22"/>
    </row>
    <row r="460" spans="10:10" x14ac:dyDescent="0.2">
      <c r="J460" s="22"/>
    </row>
    <row r="461" spans="10:10" x14ac:dyDescent="0.2">
      <c r="J461" s="22"/>
    </row>
    <row r="462" spans="10:10" x14ac:dyDescent="0.2">
      <c r="J462" s="22"/>
    </row>
    <row r="463" spans="10:10" x14ac:dyDescent="0.2">
      <c r="J463" s="22"/>
    </row>
    <row r="464" spans="10:10" x14ac:dyDescent="0.2">
      <c r="J464" s="22"/>
    </row>
    <row r="465" spans="10:10" x14ac:dyDescent="0.2">
      <c r="J465" s="22"/>
    </row>
    <row r="466" spans="10:10" x14ac:dyDescent="0.2">
      <c r="J466" s="22"/>
    </row>
    <row r="467" spans="10:10" x14ac:dyDescent="0.2">
      <c r="J467" s="22"/>
    </row>
    <row r="468" spans="10:10" x14ac:dyDescent="0.2">
      <c r="J468" s="22"/>
    </row>
    <row r="469" spans="10:10" x14ac:dyDescent="0.2">
      <c r="J469" s="22"/>
    </row>
    <row r="470" spans="10:10" x14ac:dyDescent="0.2">
      <c r="J470" s="22"/>
    </row>
    <row r="471" spans="10:10" x14ac:dyDescent="0.2">
      <c r="J471" s="22"/>
    </row>
    <row r="472" spans="10:10" x14ac:dyDescent="0.2">
      <c r="J472" s="22"/>
    </row>
    <row r="473" spans="10:10" x14ac:dyDescent="0.2">
      <c r="J473" s="22"/>
    </row>
    <row r="474" spans="10:10" x14ac:dyDescent="0.2">
      <c r="J474" s="22"/>
    </row>
    <row r="475" spans="10:10" x14ac:dyDescent="0.2">
      <c r="J475" s="22"/>
    </row>
    <row r="476" spans="10:10" x14ac:dyDescent="0.2">
      <c r="J476" s="22"/>
    </row>
    <row r="477" spans="10:10" x14ac:dyDescent="0.2">
      <c r="J477" s="22"/>
    </row>
    <row r="478" spans="10:10" x14ac:dyDescent="0.2">
      <c r="J478" s="22"/>
    </row>
    <row r="479" spans="10:10" x14ac:dyDescent="0.2">
      <c r="J479" s="22"/>
    </row>
    <row r="480" spans="10:10" x14ac:dyDescent="0.2">
      <c r="J480" s="22"/>
    </row>
    <row r="481" spans="10:10" x14ac:dyDescent="0.2">
      <c r="J481" s="22"/>
    </row>
    <row r="482" spans="10:10" x14ac:dyDescent="0.2">
      <c r="J482" s="22"/>
    </row>
    <row r="483" spans="10:10" x14ac:dyDescent="0.2">
      <c r="J483" s="22"/>
    </row>
    <row r="484" spans="10:10" x14ac:dyDescent="0.2">
      <c r="J484" s="22"/>
    </row>
    <row r="485" spans="10:10" x14ac:dyDescent="0.2">
      <c r="J485" s="22"/>
    </row>
    <row r="486" spans="10:10" x14ac:dyDescent="0.2">
      <c r="J486" s="22"/>
    </row>
    <row r="487" spans="10:10" x14ac:dyDescent="0.2">
      <c r="J487" s="22"/>
    </row>
    <row r="488" spans="10:10" x14ac:dyDescent="0.2">
      <c r="J488" s="22"/>
    </row>
    <row r="489" spans="10:10" x14ac:dyDescent="0.2">
      <c r="J489" s="22"/>
    </row>
    <row r="490" spans="10:10" x14ac:dyDescent="0.2">
      <c r="J490" s="22"/>
    </row>
    <row r="491" spans="10:10" x14ac:dyDescent="0.2">
      <c r="J491" s="22"/>
    </row>
    <row r="492" spans="10:10" x14ac:dyDescent="0.2">
      <c r="J492" s="22"/>
    </row>
    <row r="493" spans="10:10" x14ac:dyDescent="0.2">
      <c r="J493" s="22"/>
    </row>
    <row r="494" spans="10:10" x14ac:dyDescent="0.2">
      <c r="J494" s="22"/>
    </row>
    <row r="495" spans="10:10" x14ac:dyDescent="0.2">
      <c r="J495" s="22"/>
    </row>
    <row r="496" spans="10:10" x14ac:dyDescent="0.2">
      <c r="J496" s="22"/>
    </row>
    <row r="497" spans="10:10" x14ac:dyDescent="0.2">
      <c r="J497" s="22"/>
    </row>
    <row r="498" spans="10:10" x14ac:dyDescent="0.2">
      <c r="J498" s="22"/>
    </row>
    <row r="499" spans="10:10" x14ac:dyDescent="0.2">
      <c r="J499" s="22"/>
    </row>
    <row r="500" spans="10:10" x14ac:dyDescent="0.2">
      <c r="J500" s="22"/>
    </row>
    <row r="501" spans="10:10" x14ac:dyDescent="0.2">
      <c r="J501" s="22"/>
    </row>
    <row r="502" spans="10:10" x14ac:dyDescent="0.2">
      <c r="J502" s="22"/>
    </row>
    <row r="503" spans="10:10" x14ac:dyDescent="0.2">
      <c r="J503" s="22"/>
    </row>
    <row r="504" spans="10:10" x14ac:dyDescent="0.2">
      <c r="J504" s="22"/>
    </row>
    <row r="505" spans="10:10" x14ac:dyDescent="0.2">
      <c r="J505" s="22"/>
    </row>
    <row r="506" spans="10:10" x14ac:dyDescent="0.2">
      <c r="J506" s="22"/>
    </row>
    <row r="507" spans="10:10" x14ac:dyDescent="0.2">
      <c r="J507" s="22"/>
    </row>
    <row r="508" spans="10:10" x14ac:dyDescent="0.2">
      <c r="J508" s="22"/>
    </row>
    <row r="509" spans="10:10" x14ac:dyDescent="0.2">
      <c r="J509" s="22"/>
    </row>
    <row r="510" spans="10:10" x14ac:dyDescent="0.2">
      <c r="J510" s="22"/>
    </row>
    <row r="511" spans="10:10" x14ac:dyDescent="0.2">
      <c r="J511" s="22"/>
    </row>
    <row r="512" spans="10:10" x14ac:dyDescent="0.2">
      <c r="J512" s="22"/>
    </row>
    <row r="513" spans="10:10" x14ac:dyDescent="0.2">
      <c r="J513" s="22"/>
    </row>
    <row r="514" spans="10:10" x14ac:dyDescent="0.2">
      <c r="J514" s="22"/>
    </row>
    <row r="515" spans="10:10" x14ac:dyDescent="0.2">
      <c r="J515" s="22"/>
    </row>
    <row r="516" spans="10:10" x14ac:dyDescent="0.2">
      <c r="J516" s="22"/>
    </row>
    <row r="517" spans="10:10" x14ac:dyDescent="0.2">
      <c r="J517" s="22"/>
    </row>
    <row r="518" spans="10:10" x14ac:dyDescent="0.2">
      <c r="J518" s="22"/>
    </row>
    <row r="519" spans="10:10" x14ac:dyDescent="0.2">
      <c r="J519" s="22"/>
    </row>
    <row r="520" spans="10:10" x14ac:dyDescent="0.2">
      <c r="J520" s="22"/>
    </row>
    <row r="521" spans="10:10" x14ac:dyDescent="0.2">
      <c r="J521" s="22"/>
    </row>
    <row r="522" spans="10:10" x14ac:dyDescent="0.2">
      <c r="J522" s="22"/>
    </row>
    <row r="523" spans="10:10" x14ac:dyDescent="0.2">
      <c r="J523" s="22"/>
    </row>
    <row r="524" spans="10:10" x14ac:dyDescent="0.2">
      <c r="J524" s="22"/>
    </row>
    <row r="525" spans="10:10" x14ac:dyDescent="0.2">
      <c r="J525" s="22"/>
    </row>
    <row r="526" spans="10:10" x14ac:dyDescent="0.2">
      <c r="J526" s="22"/>
    </row>
    <row r="527" spans="10:10" x14ac:dyDescent="0.2">
      <c r="J527" s="22"/>
    </row>
    <row r="528" spans="10:10" x14ac:dyDescent="0.2">
      <c r="J528" s="22"/>
    </row>
    <row r="529" spans="10:10" x14ac:dyDescent="0.2">
      <c r="J529" s="22"/>
    </row>
    <row r="530" spans="10:10" x14ac:dyDescent="0.2">
      <c r="J530" s="22"/>
    </row>
    <row r="531" spans="10:10" x14ac:dyDescent="0.2">
      <c r="J531" s="22"/>
    </row>
    <row r="532" spans="10:10" x14ac:dyDescent="0.2">
      <c r="J532" s="22"/>
    </row>
    <row r="533" spans="10:10" x14ac:dyDescent="0.2">
      <c r="J533" s="22"/>
    </row>
    <row r="534" spans="10:10" x14ac:dyDescent="0.2">
      <c r="J534" s="22"/>
    </row>
    <row r="535" spans="10:10" x14ac:dyDescent="0.2">
      <c r="J535" s="22"/>
    </row>
    <row r="536" spans="10:10" x14ac:dyDescent="0.2">
      <c r="J536" s="22"/>
    </row>
    <row r="537" spans="10:10" x14ac:dyDescent="0.2">
      <c r="J537" s="22"/>
    </row>
    <row r="538" spans="10:10" x14ac:dyDescent="0.2">
      <c r="J538" s="22"/>
    </row>
    <row r="539" spans="10:10" x14ac:dyDescent="0.2">
      <c r="J539" s="22"/>
    </row>
    <row r="540" spans="10:10" x14ac:dyDescent="0.2">
      <c r="J540" s="22"/>
    </row>
    <row r="541" spans="10:10" x14ac:dyDescent="0.2">
      <c r="J541" s="22"/>
    </row>
    <row r="542" spans="10:10" x14ac:dyDescent="0.2">
      <c r="J542" s="22"/>
    </row>
    <row r="543" spans="10:10" x14ac:dyDescent="0.2">
      <c r="J543" s="22"/>
    </row>
    <row r="544" spans="10:10" x14ac:dyDescent="0.2">
      <c r="J544" s="22"/>
    </row>
    <row r="545" spans="10:10" x14ac:dyDescent="0.2">
      <c r="J545" s="22"/>
    </row>
    <row r="546" spans="10:10" x14ac:dyDescent="0.2">
      <c r="J546" s="22"/>
    </row>
    <row r="547" spans="10:10" x14ac:dyDescent="0.2">
      <c r="J547" s="22"/>
    </row>
    <row r="548" spans="10:10" x14ac:dyDescent="0.2">
      <c r="J548" s="22"/>
    </row>
    <row r="549" spans="10:10" x14ac:dyDescent="0.2">
      <c r="J549" s="22"/>
    </row>
    <row r="550" spans="10:10" x14ac:dyDescent="0.2">
      <c r="J550" s="22"/>
    </row>
    <row r="551" spans="10:10" x14ac:dyDescent="0.2">
      <c r="J551" s="22"/>
    </row>
    <row r="552" spans="10:10" x14ac:dyDescent="0.2">
      <c r="J552" s="22"/>
    </row>
    <row r="553" spans="10:10" x14ac:dyDescent="0.2">
      <c r="J553" s="22"/>
    </row>
    <row r="554" spans="10:10" x14ac:dyDescent="0.2">
      <c r="J554" s="22"/>
    </row>
    <row r="555" spans="10:10" x14ac:dyDescent="0.2">
      <c r="J555" s="22"/>
    </row>
    <row r="556" spans="10:10" x14ac:dyDescent="0.2">
      <c r="J556" s="22"/>
    </row>
    <row r="557" spans="10:10" x14ac:dyDescent="0.2">
      <c r="J557" s="22"/>
    </row>
    <row r="558" spans="10:10" x14ac:dyDescent="0.2">
      <c r="J558" s="22"/>
    </row>
    <row r="559" spans="10:10" x14ac:dyDescent="0.2">
      <c r="J559" s="22"/>
    </row>
    <row r="560" spans="10:10" x14ac:dyDescent="0.2">
      <c r="J560" s="22"/>
    </row>
    <row r="561" spans="10:10" x14ac:dyDescent="0.2">
      <c r="J561" s="22"/>
    </row>
    <row r="562" spans="10:10" x14ac:dyDescent="0.2">
      <c r="J562" s="22"/>
    </row>
    <row r="563" spans="10:10" x14ac:dyDescent="0.2">
      <c r="J563" s="22"/>
    </row>
    <row r="564" spans="10:10" x14ac:dyDescent="0.2">
      <c r="J564" s="22"/>
    </row>
    <row r="565" spans="10:10" x14ac:dyDescent="0.2">
      <c r="J565" s="22"/>
    </row>
    <row r="566" spans="10:10" x14ac:dyDescent="0.2">
      <c r="J566" s="22"/>
    </row>
    <row r="567" spans="10:10" x14ac:dyDescent="0.2">
      <c r="J567" s="22"/>
    </row>
    <row r="568" spans="10:10" x14ac:dyDescent="0.2">
      <c r="J568" s="22"/>
    </row>
    <row r="569" spans="10:10" x14ac:dyDescent="0.2">
      <c r="J569" s="22"/>
    </row>
    <row r="570" spans="10:10" x14ac:dyDescent="0.2">
      <c r="J570" s="22"/>
    </row>
    <row r="571" spans="10:10" x14ac:dyDescent="0.2">
      <c r="J571" s="22"/>
    </row>
    <row r="572" spans="10:10" x14ac:dyDescent="0.2">
      <c r="J572" s="22"/>
    </row>
    <row r="573" spans="10:10" x14ac:dyDescent="0.2">
      <c r="J573" s="22"/>
    </row>
    <row r="574" spans="10:10" x14ac:dyDescent="0.2">
      <c r="J574" s="22"/>
    </row>
    <row r="575" spans="10:10" x14ac:dyDescent="0.2">
      <c r="J575" s="22"/>
    </row>
    <row r="576" spans="10:10" x14ac:dyDescent="0.2">
      <c r="J576" s="22"/>
    </row>
    <row r="577" spans="10:10" x14ac:dyDescent="0.2">
      <c r="J577" s="22"/>
    </row>
    <row r="578" spans="10:10" x14ac:dyDescent="0.2">
      <c r="J578" s="22"/>
    </row>
    <row r="579" spans="10:10" x14ac:dyDescent="0.2">
      <c r="J579" s="22"/>
    </row>
    <row r="580" spans="10:10" x14ac:dyDescent="0.2">
      <c r="J580" s="22"/>
    </row>
    <row r="581" spans="10:10" x14ac:dyDescent="0.2">
      <c r="J581" s="22"/>
    </row>
    <row r="582" spans="10:10" x14ac:dyDescent="0.2">
      <c r="J582" s="22"/>
    </row>
    <row r="583" spans="10:10" x14ac:dyDescent="0.2">
      <c r="J583" s="22"/>
    </row>
    <row r="584" spans="10:10" x14ac:dyDescent="0.2">
      <c r="J584" s="22"/>
    </row>
    <row r="585" spans="10:10" x14ac:dyDescent="0.2">
      <c r="J585" s="22"/>
    </row>
    <row r="586" spans="10:10" x14ac:dyDescent="0.2">
      <c r="J586" s="22"/>
    </row>
    <row r="587" spans="10:10" x14ac:dyDescent="0.2">
      <c r="J587" s="22"/>
    </row>
    <row r="588" spans="10:10" x14ac:dyDescent="0.2">
      <c r="J588" s="22"/>
    </row>
    <row r="589" spans="10:10" x14ac:dyDescent="0.2">
      <c r="J589" s="22"/>
    </row>
    <row r="590" spans="10:10" x14ac:dyDescent="0.2">
      <c r="J590" s="22"/>
    </row>
    <row r="591" spans="10:10" x14ac:dyDescent="0.2">
      <c r="J591" s="22"/>
    </row>
    <row r="592" spans="10:10" x14ac:dyDescent="0.2">
      <c r="J592" s="22"/>
    </row>
    <row r="593" spans="10:10" x14ac:dyDescent="0.2">
      <c r="J593" s="22"/>
    </row>
    <row r="594" spans="10:10" x14ac:dyDescent="0.2">
      <c r="J594" s="22"/>
    </row>
    <row r="595" spans="10:10" x14ac:dyDescent="0.2">
      <c r="J595" s="22"/>
    </row>
    <row r="596" spans="10:10" x14ac:dyDescent="0.2">
      <c r="J596" s="22"/>
    </row>
    <row r="597" spans="10:10" x14ac:dyDescent="0.2">
      <c r="J597" s="22"/>
    </row>
    <row r="598" spans="10:10" x14ac:dyDescent="0.2">
      <c r="J598" s="22"/>
    </row>
    <row r="599" spans="10:10" x14ac:dyDescent="0.2">
      <c r="J599" s="22"/>
    </row>
    <row r="600" spans="10:10" x14ac:dyDescent="0.2">
      <c r="J600" s="22"/>
    </row>
    <row r="601" spans="10:10" x14ac:dyDescent="0.2">
      <c r="J601" s="22"/>
    </row>
    <row r="602" spans="10:10" x14ac:dyDescent="0.2">
      <c r="J602" s="22"/>
    </row>
    <row r="603" spans="10:10" x14ac:dyDescent="0.2">
      <c r="J603" s="22"/>
    </row>
    <row r="604" spans="10:10" x14ac:dyDescent="0.2">
      <c r="J604" s="22"/>
    </row>
    <row r="605" spans="10:10" x14ac:dyDescent="0.2">
      <c r="J605" s="22"/>
    </row>
    <row r="606" spans="10:10" x14ac:dyDescent="0.2">
      <c r="J606" s="22"/>
    </row>
    <row r="607" spans="10:10" x14ac:dyDescent="0.2">
      <c r="J607" s="22"/>
    </row>
    <row r="608" spans="10:10" x14ac:dyDescent="0.2">
      <c r="J608" s="22"/>
    </row>
    <row r="609" spans="10:10" x14ac:dyDescent="0.2">
      <c r="J609" s="22"/>
    </row>
    <row r="610" spans="10:10" x14ac:dyDescent="0.2">
      <c r="J610" s="22"/>
    </row>
    <row r="611" spans="10:10" x14ac:dyDescent="0.2">
      <c r="J611" s="22"/>
    </row>
    <row r="612" spans="10:10" x14ac:dyDescent="0.2">
      <c r="J612" s="22"/>
    </row>
    <row r="613" spans="10:10" x14ac:dyDescent="0.2">
      <c r="J613" s="22"/>
    </row>
    <row r="614" spans="10:10" x14ac:dyDescent="0.2">
      <c r="J614" s="22"/>
    </row>
    <row r="615" spans="10:10" x14ac:dyDescent="0.2">
      <c r="J615" s="22"/>
    </row>
    <row r="616" spans="10:10" x14ac:dyDescent="0.2">
      <c r="J616" s="22"/>
    </row>
    <row r="617" spans="10:10" x14ac:dyDescent="0.2">
      <c r="J617" s="22"/>
    </row>
    <row r="618" spans="10:10" x14ac:dyDescent="0.2">
      <c r="J618" s="22"/>
    </row>
    <row r="619" spans="10:10" x14ac:dyDescent="0.2">
      <c r="J619" s="22"/>
    </row>
    <row r="620" spans="10:10" x14ac:dyDescent="0.2">
      <c r="J620" s="22"/>
    </row>
    <row r="621" spans="10:10" x14ac:dyDescent="0.2">
      <c r="J621" s="22"/>
    </row>
    <row r="622" spans="10:10" x14ac:dyDescent="0.2">
      <c r="J622" s="22"/>
    </row>
    <row r="623" spans="10:10" x14ac:dyDescent="0.2">
      <c r="J623" s="22"/>
    </row>
    <row r="624" spans="10:10" x14ac:dyDescent="0.2">
      <c r="J624" s="22"/>
    </row>
    <row r="625" spans="10:10" x14ac:dyDescent="0.2">
      <c r="J625" s="22"/>
    </row>
    <row r="626" spans="10:10" x14ac:dyDescent="0.2">
      <c r="J626" s="22"/>
    </row>
    <row r="627" spans="10:10" x14ac:dyDescent="0.2">
      <c r="J627" s="22"/>
    </row>
    <row r="628" spans="10:10" x14ac:dyDescent="0.2">
      <c r="J628" s="22"/>
    </row>
    <row r="629" spans="10:10" x14ac:dyDescent="0.2">
      <c r="J629" s="22"/>
    </row>
    <row r="630" spans="10:10" x14ac:dyDescent="0.2">
      <c r="J630" s="22"/>
    </row>
    <row r="631" spans="10:10" x14ac:dyDescent="0.2">
      <c r="J631" s="22"/>
    </row>
    <row r="632" spans="10:10" x14ac:dyDescent="0.2">
      <c r="J632" s="22"/>
    </row>
    <row r="633" spans="10:10" x14ac:dyDescent="0.2">
      <c r="J633" s="22"/>
    </row>
    <row r="634" spans="10:10" x14ac:dyDescent="0.2">
      <c r="J634" s="22"/>
    </row>
    <row r="635" spans="10:10" x14ac:dyDescent="0.2">
      <c r="J635" s="22"/>
    </row>
    <row r="636" spans="10:10" x14ac:dyDescent="0.2">
      <c r="J636" s="22"/>
    </row>
    <row r="637" spans="10:10" x14ac:dyDescent="0.2">
      <c r="J637" s="22"/>
    </row>
    <row r="638" spans="10:10" x14ac:dyDescent="0.2">
      <c r="J638" s="22"/>
    </row>
    <row r="639" spans="10:10" x14ac:dyDescent="0.2">
      <c r="J639" s="22"/>
    </row>
    <row r="640" spans="10:10" x14ac:dyDescent="0.2">
      <c r="J640" s="22"/>
    </row>
    <row r="641" spans="10:10" x14ac:dyDescent="0.2">
      <c r="J641" s="22"/>
    </row>
    <row r="642" spans="10:10" x14ac:dyDescent="0.2">
      <c r="J642" s="22"/>
    </row>
    <row r="643" spans="10:10" x14ac:dyDescent="0.2">
      <c r="J643" s="22"/>
    </row>
    <row r="644" spans="10:10" x14ac:dyDescent="0.2">
      <c r="J644" s="22"/>
    </row>
    <row r="645" spans="10:10" x14ac:dyDescent="0.2">
      <c r="J645" s="22"/>
    </row>
    <row r="646" spans="10:10" x14ac:dyDescent="0.2">
      <c r="J646" s="22"/>
    </row>
    <row r="647" spans="10:10" x14ac:dyDescent="0.2">
      <c r="J647" s="22"/>
    </row>
    <row r="648" spans="10:10" x14ac:dyDescent="0.2">
      <c r="J648" s="22"/>
    </row>
    <row r="649" spans="10:10" x14ac:dyDescent="0.2">
      <c r="J649" s="22"/>
    </row>
    <row r="650" spans="10:10" x14ac:dyDescent="0.2">
      <c r="J650" s="22"/>
    </row>
    <row r="651" spans="10:10" x14ac:dyDescent="0.2">
      <c r="J651" s="22"/>
    </row>
    <row r="652" spans="10:10" x14ac:dyDescent="0.2">
      <c r="J652" s="22"/>
    </row>
    <row r="653" spans="10:10" x14ac:dyDescent="0.2">
      <c r="J653" s="22"/>
    </row>
    <row r="654" spans="10:10" x14ac:dyDescent="0.2">
      <c r="J654" s="22"/>
    </row>
    <row r="655" spans="10:10" x14ac:dyDescent="0.2">
      <c r="J655" s="22"/>
    </row>
    <row r="656" spans="10:10" x14ac:dyDescent="0.2">
      <c r="J656" s="22"/>
    </row>
    <row r="657" spans="10:10" x14ac:dyDescent="0.2">
      <c r="J657" s="22"/>
    </row>
    <row r="658" spans="10:10" x14ac:dyDescent="0.2">
      <c r="J658" s="22"/>
    </row>
    <row r="659" spans="10:10" x14ac:dyDescent="0.2">
      <c r="J659" s="22"/>
    </row>
    <row r="660" spans="10:10" x14ac:dyDescent="0.2">
      <c r="J660" s="22"/>
    </row>
    <row r="661" spans="10:10" x14ac:dyDescent="0.2">
      <c r="J661" s="22"/>
    </row>
    <row r="662" spans="10:10" x14ac:dyDescent="0.2">
      <c r="J662" s="22"/>
    </row>
    <row r="663" spans="10:10" x14ac:dyDescent="0.2">
      <c r="J663" s="22"/>
    </row>
    <row r="664" spans="10:10" x14ac:dyDescent="0.2">
      <c r="J664" s="22"/>
    </row>
    <row r="665" spans="10:10" x14ac:dyDescent="0.2">
      <c r="J665" s="22"/>
    </row>
    <row r="666" spans="10:10" x14ac:dyDescent="0.2">
      <c r="J666" s="22"/>
    </row>
    <row r="667" spans="10:10" x14ac:dyDescent="0.2">
      <c r="J667" s="22"/>
    </row>
    <row r="668" spans="10:10" x14ac:dyDescent="0.2">
      <c r="J668" s="22"/>
    </row>
    <row r="669" spans="10:10" x14ac:dyDescent="0.2">
      <c r="J669" s="22"/>
    </row>
    <row r="670" spans="10:10" x14ac:dyDescent="0.2">
      <c r="J670" s="22"/>
    </row>
    <row r="671" spans="10:10" x14ac:dyDescent="0.2">
      <c r="J671" s="22"/>
    </row>
    <row r="672" spans="10:10" x14ac:dyDescent="0.2">
      <c r="J672" s="22"/>
    </row>
    <row r="673" spans="10:10" x14ac:dyDescent="0.2">
      <c r="J673" s="22"/>
    </row>
    <row r="674" spans="10:10" x14ac:dyDescent="0.2">
      <c r="J674" s="22"/>
    </row>
    <row r="675" spans="10:10" x14ac:dyDescent="0.2">
      <c r="J675" s="22"/>
    </row>
    <row r="676" spans="10:10" x14ac:dyDescent="0.2">
      <c r="J676" s="22"/>
    </row>
    <row r="677" spans="10:10" x14ac:dyDescent="0.2">
      <c r="J677" s="22"/>
    </row>
    <row r="678" spans="10:10" x14ac:dyDescent="0.2">
      <c r="J678" s="22"/>
    </row>
    <row r="679" spans="10:10" x14ac:dyDescent="0.2">
      <c r="J679" s="22"/>
    </row>
    <row r="680" spans="10:10" x14ac:dyDescent="0.2">
      <c r="J680" s="22"/>
    </row>
    <row r="681" spans="10:10" x14ac:dyDescent="0.2">
      <c r="J681" s="22"/>
    </row>
    <row r="682" spans="10:10" x14ac:dyDescent="0.2">
      <c r="J682" s="22"/>
    </row>
    <row r="683" spans="10:10" x14ac:dyDescent="0.2">
      <c r="J683" s="22"/>
    </row>
    <row r="684" spans="10:10" x14ac:dyDescent="0.2">
      <c r="J684" s="22"/>
    </row>
    <row r="685" spans="10:10" x14ac:dyDescent="0.2">
      <c r="J685" s="22"/>
    </row>
    <row r="686" spans="10:10" x14ac:dyDescent="0.2">
      <c r="J686" s="22"/>
    </row>
    <row r="687" spans="10:10" x14ac:dyDescent="0.2">
      <c r="J687" s="22"/>
    </row>
    <row r="688" spans="10:10" x14ac:dyDescent="0.2">
      <c r="J688" s="22"/>
    </row>
    <row r="689" spans="10:10" x14ac:dyDescent="0.2">
      <c r="J689" s="22"/>
    </row>
    <row r="690" spans="10:10" x14ac:dyDescent="0.2">
      <c r="J690" s="22"/>
    </row>
    <row r="691" spans="10:10" x14ac:dyDescent="0.2">
      <c r="J691" s="22"/>
    </row>
    <row r="692" spans="10:10" x14ac:dyDescent="0.2">
      <c r="J692" s="22"/>
    </row>
    <row r="693" spans="10:10" x14ac:dyDescent="0.2">
      <c r="J693" s="22"/>
    </row>
    <row r="694" spans="10:10" x14ac:dyDescent="0.2">
      <c r="J694" s="22"/>
    </row>
    <row r="695" spans="10:10" x14ac:dyDescent="0.2">
      <c r="J695" s="22"/>
    </row>
    <row r="696" spans="10:10" x14ac:dyDescent="0.2">
      <c r="J696" s="22"/>
    </row>
    <row r="697" spans="10:10" x14ac:dyDescent="0.2">
      <c r="J697" s="22"/>
    </row>
    <row r="698" spans="10:10" x14ac:dyDescent="0.2">
      <c r="J698" s="22"/>
    </row>
    <row r="699" spans="10:10" x14ac:dyDescent="0.2">
      <c r="J699" s="22"/>
    </row>
    <row r="700" spans="10:10" x14ac:dyDescent="0.2">
      <c r="J700" s="22"/>
    </row>
    <row r="701" spans="10:10" x14ac:dyDescent="0.2">
      <c r="J701" s="22"/>
    </row>
    <row r="702" spans="10:10" x14ac:dyDescent="0.2">
      <c r="J702" s="22"/>
    </row>
    <row r="703" spans="10:10" x14ac:dyDescent="0.2">
      <c r="J703" s="22"/>
    </row>
    <row r="704" spans="10:10" x14ac:dyDescent="0.2">
      <c r="J704" s="22"/>
    </row>
    <row r="705" spans="10:10" x14ac:dyDescent="0.2">
      <c r="J705" s="22"/>
    </row>
    <row r="706" spans="10:10" x14ac:dyDescent="0.2">
      <c r="J706" s="22"/>
    </row>
    <row r="707" spans="10:10" x14ac:dyDescent="0.2">
      <c r="J707" s="22"/>
    </row>
    <row r="708" spans="10:10" x14ac:dyDescent="0.2">
      <c r="J708" s="22"/>
    </row>
    <row r="709" spans="10:10" x14ac:dyDescent="0.2">
      <c r="J709" s="22"/>
    </row>
    <row r="710" spans="10:10" x14ac:dyDescent="0.2">
      <c r="J710" s="22"/>
    </row>
    <row r="711" spans="10:10" x14ac:dyDescent="0.2">
      <c r="J711" s="22"/>
    </row>
    <row r="712" spans="10:10" x14ac:dyDescent="0.2">
      <c r="J712" s="22"/>
    </row>
    <row r="713" spans="10:10" x14ac:dyDescent="0.2">
      <c r="J713" s="22"/>
    </row>
    <row r="714" spans="10:10" x14ac:dyDescent="0.2">
      <c r="J714" s="22"/>
    </row>
    <row r="715" spans="10:10" x14ac:dyDescent="0.2">
      <c r="J715" s="22"/>
    </row>
    <row r="716" spans="10:10" x14ac:dyDescent="0.2">
      <c r="J716" s="22"/>
    </row>
    <row r="717" spans="10:10" x14ac:dyDescent="0.2">
      <c r="J717" s="22"/>
    </row>
    <row r="718" spans="10:10" x14ac:dyDescent="0.2">
      <c r="J718" s="22"/>
    </row>
    <row r="719" spans="10:10" x14ac:dyDescent="0.2">
      <c r="J719" s="22"/>
    </row>
    <row r="720" spans="10:10" x14ac:dyDescent="0.2">
      <c r="J720" s="22"/>
    </row>
    <row r="721" spans="10:10" x14ac:dyDescent="0.2">
      <c r="J721" s="22"/>
    </row>
    <row r="722" spans="10:10" x14ac:dyDescent="0.2">
      <c r="J722" s="22"/>
    </row>
    <row r="723" spans="10:10" x14ac:dyDescent="0.2">
      <c r="J723" s="22"/>
    </row>
    <row r="724" spans="10:10" x14ac:dyDescent="0.2">
      <c r="J724" s="22"/>
    </row>
    <row r="725" spans="10:10" x14ac:dyDescent="0.2">
      <c r="J725" s="22"/>
    </row>
    <row r="726" spans="10:10" x14ac:dyDescent="0.2">
      <c r="J726" s="22"/>
    </row>
    <row r="727" spans="10:10" x14ac:dyDescent="0.2">
      <c r="J727" s="22"/>
    </row>
    <row r="728" spans="10:10" x14ac:dyDescent="0.2">
      <c r="J728" s="22"/>
    </row>
    <row r="729" spans="10:10" x14ac:dyDescent="0.2">
      <c r="J729" s="22"/>
    </row>
    <row r="730" spans="10:10" x14ac:dyDescent="0.2">
      <c r="J730" s="22"/>
    </row>
    <row r="731" spans="10:10" x14ac:dyDescent="0.2">
      <c r="J731" s="22"/>
    </row>
    <row r="732" spans="10:10" x14ac:dyDescent="0.2">
      <c r="J732" s="22"/>
    </row>
    <row r="733" spans="10:10" x14ac:dyDescent="0.2">
      <c r="J733" s="22"/>
    </row>
    <row r="734" spans="10:10" x14ac:dyDescent="0.2">
      <c r="J734" s="22"/>
    </row>
    <row r="735" spans="10:10" x14ac:dyDescent="0.2">
      <c r="J735" s="22"/>
    </row>
    <row r="736" spans="10:10" x14ac:dyDescent="0.2">
      <c r="J736" s="22"/>
    </row>
    <row r="737" spans="10:10" x14ac:dyDescent="0.2">
      <c r="J737" s="22"/>
    </row>
    <row r="738" spans="10:10" x14ac:dyDescent="0.2">
      <c r="J738" s="22"/>
    </row>
    <row r="739" spans="10:10" x14ac:dyDescent="0.2">
      <c r="J739" s="22"/>
    </row>
    <row r="740" spans="10:10" x14ac:dyDescent="0.2">
      <c r="J740" s="22"/>
    </row>
    <row r="741" spans="10:10" x14ac:dyDescent="0.2">
      <c r="J741" s="22"/>
    </row>
    <row r="742" spans="10:10" x14ac:dyDescent="0.2">
      <c r="J742" s="22"/>
    </row>
    <row r="743" spans="10:10" x14ac:dyDescent="0.2">
      <c r="J743" s="22"/>
    </row>
    <row r="744" spans="10:10" x14ac:dyDescent="0.2">
      <c r="J744" s="22"/>
    </row>
    <row r="745" spans="10:10" x14ac:dyDescent="0.2">
      <c r="J745" s="22"/>
    </row>
    <row r="746" spans="10:10" x14ac:dyDescent="0.2">
      <c r="J746" s="22"/>
    </row>
    <row r="747" spans="10:10" x14ac:dyDescent="0.2">
      <c r="J747" s="22"/>
    </row>
    <row r="748" spans="10:10" x14ac:dyDescent="0.2">
      <c r="J748" s="22"/>
    </row>
    <row r="749" spans="10:10" x14ac:dyDescent="0.2">
      <c r="J749" s="22"/>
    </row>
    <row r="750" spans="10:10" x14ac:dyDescent="0.2">
      <c r="J750" s="22"/>
    </row>
    <row r="751" spans="10:10" x14ac:dyDescent="0.2">
      <c r="J751" s="22"/>
    </row>
    <row r="752" spans="10:10" x14ac:dyDescent="0.2">
      <c r="J752" s="22"/>
    </row>
    <row r="753" spans="10:10" x14ac:dyDescent="0.2">
      <c r="J753" s="22"/>
    </row>
    <row r="754" spans="10:10" x14ac:dyDescent="0.2">
      <c r="J754" s="22"/>
    </row>
    <row r="755" spans="10:10" x14ac:dyDescent="0.2">
      <c r="J755" s="22"/>
    </row>
    <row r="756" spans="10:10" x14ac:dyDescent="0.2">
      <c r="J756" s="22"/>
    </row>
    <row r="757" spans="10:10" x14ac:dyDescent="0.2">
      <c r="J757" s="22"/>
    </row>
    <row r="758" spans="10:10" x14ac:dyDescent="0.2">
      <c r="J758" s="22"/>
    </row>
    <row r="759" spans="10:10" x14ac:dyDescent="0.2">
      <c r="J759" s="22"/>
    </row>
    <row r="760" spans="10:10" x14ac:dyDescent="0.2">
      <c r="J760" s="22"/>
    </row>
    <row r="761" spans="10:10" x14ac:dyDescent="0.2">
      <c r="J761" s="22"/>
    </row>
    <row r="762" spans="10:10" x14ac:dyDescent="0.2">
      <c r="J762" s="22"/>
    </row>
    <row r="763" spans="10:10" x14ac:dyDescent="0.2">
      <c r="J763" s="22"/>
    </row>
    <row r="764" spans="10:10" x14ac:dyDescent="0.2">
      <c r="J764" s="22"/>
    </row>
    <row r="765" spans="10:10" x14ac:dyDescent="0.2">
      <c r="J765" s="22"/>
    </row>
    <row r="766" spans="10:10" x14ac:dyDescent="0.2">
      <c r="J766" s="22"/>
    </row>
    <row r="767" spans="10:10" x14ac:dyDescent="0.2">
      <c r="J767" s="22"/>
    </row>
    <row r="768" spans="10:10" x14ac:dyDescent="0.2">
      <c r="J768" s="22"/>
    </row>
    <row r="769" spans="10:10" x14ac:dyDescent="0.2">
      <c r="J769" s="22"/>
    </row>
    <row r="770" spans="10:10" x14ac:dyDescent="0.2">
      <c r="J770" s="22"/>
    </row>
    <row r="771" spans="10:10" x14ac:dyDescent="0.2">
      <c r="J771" s="22"/>
    </row>
    <row r="772" spans="10:10" x14ac:dyDescent="0.2">
      <c r="J772" s="22"/>
    </row>
    <row r="773" spans="10:10" x14ac:dyDescent="0.2">
      <c r="J773" s="22"/>
    </row>
    <row r="774" spans="10:10" x14ac:dyDescent="0.2">
      <c r="J774" s="22"/>
    </row>
    <row r="775" spans="10:10" x14ac:dyDescent="0.2">
      <c r="J775" s="22"/>
    </row>
    <row r="776" spans="10:10" x14ac:dyDescent="0.2">
      <c r="J776" s="22"/>
    </row>
    <row r="777" spans="10:10" x14ac:dyDescent="0.2">
      <c r="J777" s="22"/>
    </row>
    <row r="778" spans="10:10" x14ac:dyDescent="0.2">
      <c r="J778" s="22"/>
    </row>
    <row r="779" spans="10:10" x14ac:dyDescent="0.2">
      <c r="J779" s="22"/>
    </row>
    <row r="780" spans="10:10" x14ac:dyDescent="0.2">
      <c r="J780" s="22"/>
    </row>
    <row r="781" spans="10:10" x14ac:dyDescent="0.2">
      <c r="J781" s="22"/>
    </row>
    <row r="782" spans="10:10" x14ac:dyDescent="0.2">
      <c r="J782" s="22"/>
    </row>
    <row r="783" spans="10:10" x14ac:dyDescent="0.2">
      <c r="J783" s="22"/>
    </row>
    <row r="784" spans="10:10" x14ac:dyDescent="0.2">
      <c r="J784" s="22"/>
    </row>
    <row r="785" spans="10:10" x14ac:dyDescent="0.2">
      <c r="J785" s="22"/>
    </row>
    <row r="786" spans="10:10" x14ac:dyDescent="0.2">
      <c r="J786" s="22"/>
    </row>
    <row r="787" spans="10:10" x14ac:dyDescent="0.2">
      <c r="J787" s="22"/>
    </row>
    <row r="788" spans="10:10" x14ac:dyDescent="0.2">
      <c r="J788" s="22"/>
    </row>
    <row r="789" spans="10:10" x14ac:dyDescent="0.2">
      <c r="J789" s="22"/>
    </row>
    <row r="790" spans="10:10" x14ac:dyDescent="0.2">
      <c r="J790" s="22"/>
    </row>
    <row r="791" spans="10:10" x14ac:dyDescent="0.2">
      <c r="J791" s="22"/>
    </row>
    <row r="792" spans="10:10" x14ac:dyDescent="0.2">
      <c r="J792" s="22"/>
    </row>
    <row r="793" spans="10:10" x14ac:dyDescent="0.2">
      <c r="J793" s="22"/>
    </row>
    <row r="794" spans="10:10" x14ac:dyDescent="0.2">
      <c r="J794" s="22"/>
    </row>
    <row r="795" spans="10:10" x14ac:dyDescent="0.2">
      <c r="J795" s="22"/>
    </row>
    <row r="796" spans="10:10" x14ac:dyDescent="0.2">
      <c r="J796" s="22"/>
    </row>
    <row r="797" spans="10:10" x14ac:dyDescent="0.2">
      <c r="J797" s="22"/>
    </row>
    <row r="798" spans="10:10" x14ac:dyDescent="0.2">
      <c r="J798" s="22"/>
    </row>
    <row r="799" spans="10:10" x14ac:dyDescent="0.2">
      <c r="J799" s="22"/>
    </row>
    <row r="800" spans="10:10" x14ac:dyDescent="0.2">
      <c r="J800" s="22"/>
    </row>
    <row r="801" spans="10:10" x14ac:dyDescent="0.2">
      <c r="J801" s="22"/>
    </row>
    <row r="802" spans="10:10" x14ac:dyDescent="0.2">
      <c r="J802" s="22"/>
    </row>
    <row r="803" spans="10:10" x14ac:dyDescent="0.2">
      <c r="J803" s="22"/>
    </row>
    <row r="804" spans="10:10" x14ac:dyDescent="0.2">
      <c r="J804" s="22"/>
    </row>
    <row r="805" spans="10:10" x14ac:dyDescent="0.2">
      <c r="J805" s="22"/>
    </row>
    <row r="806" spans="10:10" x14ac:dyDescent="0.2">
      <c r="J806" s="22"/>
    </row>
    <row r="807" spans="10:10" x14ac:dyDescent="0.2">
      <c r="J807" s="22"/>
    </row>
    <row r="808" spans="10:10" x14ac:dyDescent="0.2">
      <c r="J808" s="22"/>
    </row>
    <row r="809" spans="10:10" x14ac:dyDescent="0.2">
      <c r="J809" s="22"/>
    </row>
    <row r="810" spans="10:10" x14ac:dyDescent="0.2">
      <c r="J810" s="22"/>
    </row>
    <row r="811" spans="10:10" x14ac:dyDescent="0.2">
      <c r="J811" s="22"/>
    </row>
    <row r="812" spans="10:10" x14ac:dyDescent="0.2">
      <c r="J812" s="22"/>
    </row>
    <row r="813" spans="10:10" x14ac:dyDescent="0.2">
      <c r="J813" s="22"/>
    </row>
    <row r="814" spans="10:10" x14ac:dyDescent="0.2">
      <c r="J814" s="22"/>
    </row>
    <row r="815" spans="10:10" x14ac:dyDescent="0.2">
      <c r="J815" s="22"/>
    </row>
    <row r="816" spans="10:10" x14ac:dyDescent="0.2">
      <c r="J816" s="22"/>
    </row>
    <row r="817" spans="10:10" x14ac:dyDescent="0.2">
      <c r="J817" s="22"/>
    </row>
    <row r="818" spans="10:10" x14ac:dyDescent="0.2">
      <c r="J818" s="22"/>
    </row>
    <row r="819" spans="10:10" x14ac:dyDescent="0.2">
      <c r="J819" s="22"/>
    </row>
    <row r="820" spans="10:10" x14ac:dyDescent="0.2">
      <c r="J820" s="22"/>
    </row>
    <row r="821" spans="10:10" x14ac:dyDescent="0.2">
      <c r="J821" s="22"/>
    </row>
    <row r="822" spans="10:10" x14ac:dyDescent="0.2">
      <c r="J822" s="22"/>
    </row>
    <row r="823" spans="10:10" x14ac:dyDescent="0.2">
      <c r="J823" s="22"/>
    </row>
    <row r="824" spans="10:10" x14ac:dyDescent="0.2">
      <c r="J824" s="22"/>
    </row>
    <row r="825" spans="10:10" x14ac:dyDescent="0.2">
      <c r="J825" s="22"/>
    </row>
    <row r="826" spans="10:10" x14ac:dyDescent="0.2">
      <c r="J826" s="22"/>
    </row>
    <row r="827" spans="10:10" x14ac:dyDescent="0.2">
      <c r="J827" s="22"/>
    </row>
    <row r="828" spans="10:10" x14ac:dyDescent="0.2">
      <c r="J828" s="22"/>
    </row>
    <row r="829" spans="10:10" x14ac:dyDescent="0.2">
      <c r="J829" s="22"/>
    </row>
    <row r="830" spans="10:10" x14ac:dyDescent="0.2">
      <c r="J830" s="22"/>
    </row>
    <row r="831" spans="10:10" x14ac:dyDescent="0.2">
      <c r="J831" s="22"/>
    </row>
    <row r="832" spans="10:10" x14ac:dyDescent="0.2">
      <c r="J832" s="22"/>
    </row>
    <row r="833" spans="10:10" x14ac:dyDescent="0.2">
      <c r="J833" s="22"/>
    </row>
    <row r="834" spans="10:10" x14ac:dyDescent="0.2">
      <c r="J834" s="22"/>
    </row>
    <row r="835" spans="10:10" x14ac:dyDescent="0.2">
      <c r="J835" s="22"/>
    </row>
    <row r="836" spans="10:10" x14ac:dyDescent="0.2">
      <c r="J836" s="22"/>
    </row>
    <row r="837" spans="10:10" x14ac:dyDescent="0.2">
      <c r="J837" s="22"/>
    </row>
    <row r="838" spans="10:10" x14ac:dyDescent="0.2">
      <c r="J838" s="22"/>
    </row>
    <row r="839" spans="10:10" x14ac:dyDescent="0.2">
      <c r="J839" s="22"/>
    </row>
    <row r="840" spans="10:10" x14ac:dyDescent="0.2">
      <c r="J840" s="22"/>
    </row>
    <row r="841" spans="10:10" x14ac:dyDescent="0.2">
      <c r="J841" s="22"/>
    </row>
    <row r="842" spans="10:10" x14ac:dyDescent="0.2">
      <c r="J842" s="22"/>
    </row>
    <row r="843" spans="10:10" x14ac:dyDescent="0.2">
      <c r="J843" s="22"/>
    </row>
    <row r="844" spans="10:10" x14ac:dyDescent="0.2">
      <c r="J844" s="22"/>
    </row>
    <row r="845" spans="10:10" x14ac:dyDescent="0.2">
      <c r="J845" s="22"/>
    </row>
    <row r="846" spans="10:10" x14ac:dyDescent="0.2">
      <c r="J846" s="22"/>
    </row>
    <row r="847" spans="10:10" x14ac:dyDescent="0.2">
      <c r="J847" s="22"/>
    </row>
    <row r="848" spans="10:10" x14ac:dyDescent="0.2">
      <c r="J848" s="22"/>
    </row>
    <row r="849" spans="10:10" x14ac:dyDescent="0.2">
      <c r="J849" s="22"/>
    </row>
    <row r="850" spans="10:10" x14ac:dyDescent="0.2">
      <c r="J850" s="22"/>
    </row>
    <row r="851" spans="10:10" x14ac:dyDescent="0.2">
      <c r="J851" s="22"/>
    </row>
    <row r="852" spans="10:10" x14ac:dyDescent="0.2">
      <c r="J852" s="22"/>
    </row>
    <row r="853" spans="10:10" x14ac:dyDescent="0.2">
      <c r="J853" s="22"/>
    </row>
    <row r="854" spans="10:10" x14ac:dyDescent="0.2">
      <c r="J854" s="22"/>
    </row>
    <row r="855" spans="10:10" x14ac:dyDescent="0.2">
      <c r="J855" s="22"/>
    </row>
    <row r="856" spans="10:10" x14ac:dyDescent="0.2">
      <c r="J856" s="22"/>
    </row>
    <row r="857" spans="10:10" x14ac:dyDescent="0.2">
      <c r="J857" s="22"/>
    </row>
    <row r="858" spans="10:10" x14ac:dyDescent="0.2">
      <c r="J858" s="22"/>
    </row>
    <row r="859" spans="10:10" x14ac:dyDescent="0.2">
      <c r="J859" s="22"/>
    </row>
    <row r="860" spans="10:10" x14ac:dyDescent="0.2">
      <c r="J860" s="22"/>
    </row>
    <row r="861" spans="10:10" x14ac:dyDescent="0.2">
      <c r="J861" s="22"/>
    </row>
    <row r="862" spans="10:10" x14ac:dyDescent="0.2">
      <c r="J862" s="22"/>
    </row>
    <row r="863" spans="10:10" x14ac:dyDescent="0.2">
      <c r="J863" s="22"/>
    </row>
    <row r="864" spans="10:10" x14ac:dyDescent="0.2">
      <c r="J864" s="22"/>
    </row>
    <row r="865" spans="10:10" x14ac:dyDescent="0.2">
      <c r="J865" s="22"/>
    </row>
    <row r="866" spans="10:10" x14ac:dyDescent="0.2">
      <c r="J866" s="22"/>
    </row>
    <row r="867" spans="10:10" x14ac:dyDescent="0.2">
      <c r="J867" s="22"/>
    </row>
    <row r="868" spans="10:10" x14ac:dyDescent="0.2">
      <c r="J868" s="22"/>
    </row>
    <row r="869" spans="10:10" x14ac:dyDescent="0.2">
      <c r="J869" s="22"/>
    </row>
    <row r="870" spans="10:10" x14ac:dyDescent="0.2">
      <c r="J870" s="22"/>
    </row>
    <row r="871" spans="10:10" x14ac:dyDescent="0.2">
      <c r="J871" s="22"/>
    </row>
    <row r="872" spans="10:10" x14ac:dyDescent="0.2">
      <c r="J872" s="22"/>
    </row>
    <row r="873" spans="10:10" x14ac:dyDescent="0.2">
      <c r="J873" s="22"/>
    </row>
    <row r="874" spans="10:10" x14ac:dyDescent="0.2">
      <c r="J874" s="22"/>
    </row>
    <row r="875" spans="10:10" x14ac:dyDescent="0.2">
      <c r="J875" s="22"/>
    </row>
    <row r="876" spans="10:10" x14ac:dyDescent="0.2">
      <c r="J876" s="22"/>
    </row>
    <row r="877" spans="10:10" x14ac:dyDescent="0.2">
      <c r="J877" s="22"/>
    </row>
    <row r="878" spans="10:10" x14ac:dyDescent="0.2">
      <c r="J878" s="22"/>
    </row>
    <row r="879" spans="10:10" x14ac:dyDescent="0.2">
      <c r="J879" s="22"/>
    </row>
    <row r="880" spans="10:10" x14ac:dyDescent="0.2">
      <c r="J880" s="22"/>
    </row>
    <row r="881" spans="10:10" x14ac:dyDescent="0.2">
      <c r="J881" s="22"/>
    </row>
    <row r="882" spans="10:10" x14ac:dyDescent="0.2">
      <c r="J882" s="22"/>
    </row>
    <row r="883" spans="10:10" x14ac:dyDescent="0.2">
      <c r="J883" s="22"/>
    </row>
    <row r="884" spans="10:10" x14ac:dyDescent="0.2">
      <c r="J884" s="22"/>
    </row>
    <row r="885" spans="10:10" x14ac:dyDescent="0.2">
      <c r="J885" s="22"/>
    </row>
    <row r="886" spans="10:10" x14ac:dyDescent="0.2">
      <c r="J886" s="22"/>
    </row>
    <row r="887" spans="10:10" x14ac:dyDescent="0.2">
      <c r="J887" s="22"/>
    </row>
    <row r="888" spans="10:10" x14ac:dyDescent="0.2">
      <c r="J888" s="22"/>
    </row>
    <row r="889" spans="10:10" x14ac:dyDescent="0.2">
      <c r="J889" s="22"/>
    </row>
    <row r="890" spans="10:10" x14ac:dyDescent="0.2">
      <c r="J890" s="22"/>
    </row>
    <row r="891" spans="10:10" x14ac:dyDescent="0.2">
      <c r="J891" s="22"/>
    </row>
    <row r="892" spans="10:10" x14ac:dyDescent="0.2">
      <c r="J892" s="22"/>
    </row>
    <row r="893" spans="10:10" x14ac:dyDescent="0.2">
      <c r="J893" s="22"/>
    </row>
    <row r="894" spans="10:10" x14ac:dyDescent="0.2">
      <c r="J894" s="22"/>
    </row>
    <row r="895" spans="10:10" x14ac:dyDescent="0.2">
      <c r="J895" s="22"/>
    </row>
    <row r="896" spans="10:10" x14ac:dyDescent="0.2">
      <c r="J896" s="22"/>
    </row>
    <row r="897" spans="10:10" x14ac:dyDescent="0.2">
      <c r="J897" s="22"/>
    </row>
    <row r="898" spans="10:10" x14ac:dyDescent="0.2">
      <c r="J898" s="22"/>
    </row>
    <row r="899" spans="10:10" x14ac:dyDescent="0.2">
      <c r="J899" s="22"/>
    </row>
    <row r="900" spans="10:10" x14ac:dyDescent="0.2">
      <c r="J900" s="22"/>
    </row>
    <row r="901" spans="10:10" x14ac:dyDescent="0.2">
      <c r="J901" s="22"/>
    </row>
    <row r="902" spans="10:10" x14ac:dyDescent="0.2">
      <c r="J902" s="22"/>
    </row>
    <row r="903" spans="10:10" x14ac:dyDescent="0.2">
      <c r="J903" s="22"/>
    </row>
    <row r="904" spans="10:10" x14ac:dyDescent="0.2">
      <c r="J904" s="22"/>
    </row>
    <row r="905" spans="10:10" x14ac:dyDescent="0.2">
      <c r="J905" s="22"/>
    </row>
    <row r="906" spans="10:10" x14ac:dyDescent="0.2">
      <c r="J906" s="22"/>
    </row>
    <row r="907" spans="10:10" x14ac:dyDescent="0.2">
      <c r="J907" s="22"/>
    </row>
    <row r="908" spans="10:10" x14ac:dyDescent="0.2">
      <c r="J908" s="22"/>
    </row>
    <row r="909" spans="10:10" x14ac:dyDescent="0.2">
      <c r="J909" s="22"/>
    </row>
    <row r="910" spans="10:10" x14ac:dyDescent="0.2">
      <c r="J910" s="22"/>
    </row>
    <row r="911" spans="10:10" x14ac:dyDescent="0.2">
      <c r="J911" s="22"/>
    </row>
    <row r="912" spans="10:10" x14ac:dyDescent="0.2">
      <c r="J912" s="22"/>
    </row>
    <row r="913" spans="10:10" x14ac:dyDescent="0.2">
      <c r="J913" s="22"/>
    </row>
    <row r="914" spans="10:10" x14ac:dyDescent="0.2">
      <c r="J914" s="22"/>
    </row>
    <row r="915" spans="10:10" x14ac:dyDescent="0.2">
      <c r="J915" s="22"/>
    </row>
    <row r="916" spans="10:10" x14ac:dyDescent="0.2">
      <c r="J916" s="22"/>
    </row>
    <row r="917" spans="10:10" x14ac:dyDescent="0.2">
      <c r="J917" s="22"/>
    </row>
    <row r="918" spans="10:10" x14ac:dyDescent="0.2">
      <c r="J918" s="22"/>
    </row>
    <row r="919" spans="10:10" x14ac:dyDescent="0.2">
      <c r="J919" s="22"/>
    </row>
    <row r="920" spans="10:10" x14ac:dyDescent="0.2">
      <c r="J920" s="22"/>
    </row>
    <row r="921" spans="10:10" x14ac:dyDescent="0.2">
      <c r="J921" s="22"/>
    </row>
    <row r="922" spans="10:10" x14ac:dyDescent="0.2">
      <c r="J922" s="22"/>
    </row>
    <row r="923" spans="10:10" x14ac:dyDescent="0.2">
      <c r="J923" s="22"/>
    </row>
    <row r="924" spans="10:10" x14ac:dyDescent="0.2">
      <c r="J924" s="22"/>
    </row>
    <row r="925" spans="10:10" x14ac:dyDescent="0.2">
      <c r="J925" s="22"/>
    </row>
    <row r="926" spans="10:10" x14ac:dyDescent="0.2">
      <c r="J926" s="22"/>
    </row>
    <row r="927" spans="10:10" x14ac:dyDescent="0.2">
      <c r="J927" s="22"/>
    </row>
    <row r="928" spans="10:10" x14ac:dyDescent="0.2">
      <c r="J928" s="22"/>
    </row>
    <row r="929" spans="10:10" x14ac:dyDescent="0.2">
      <c r="J929" s="22"/>
    </row>
    <row r="930" spans="10:10" x14ac:dyDescent="0.2">
      <c r="J930" s="22"/>
    </row>
    <row r="931" spans="10:10" x14ac:dyDescent="0.2">
      <c r="J931" s="22"/>
    </row>
    <row r="932" spans="10:10" x14ac:dyDescent="0.2">
      <c r="J932" s="22"/>
    </row>
    <row r="933" spans="10:10" x14ac:dyDescent="0.2">
      <c r="J933" s="22"/>
    </row>
    <row r="934" spans="10:10" x14ac:dyDescent="0.2">
      <c r="J934" s="22"/>
    </row>
    <row r="935" spans="10:10" x14ac:dyDescent="0.2">
      <c r="J935" s="22"/>
    </row>
    <row r="936" spans="10:10" x14ac:dyDescent="0.2">
      <c r="J936" s="22"/>
    </row>
    <row r="937" spans="10:10" x14ac:dyDescent="0.2">
      <c r="J937" s="22"/>
    </row>
    <row r="938" spans="10:10" x14ac:dyDescent="0.2">
      <c r="J938" s="22"/>
    </row>
    <row r="939" spans="10:10" x14ac:dyDescent="0.2">
      <c r="J939" s="22"/>
    </row>
    <row r="940" spans="10:10" x14ac:dyDescent="0.2">
      <c r="J940" s="22"/>
    </row>
    <row r="941" spans="10:10" x14ac:dyDescent="0.2">
      <c r="J941" s="22"/>
    </row>
    <row r="942" spans="10:10" x14ac:dyDescent="0.2">
      <c r="J942" s="22"/>
    </row>
    <row r="943" spans="10:10" x14ac:dyDescent="0.2">
      <c r="J943" s="22"/>
    </row>
    <row r="944" spans="10:10" x14ac:dyDescent="0.2">
      <c r="J944" s="22"/>
    </row>
    <row r="945" spans="10:10" x14ac:dyDescent="0.2">
      <c r="J945" s="22"/>
    </row>
    <row r="946" spans="10:10" x14ac:dyDescent="0.2">
      <c r="J946" s="22"/>
    </row>
    <row r="947" spans="10:10" x14ac:dyDescent="0.2">
      <c r="J947" s="22"/>
    </row>
    <row r="948" spans="10:10" x14ac:dyDescent="0.2">
      <c r="J948" s="22"/>
    </row>
    <row r="949" spans="10:10" x14ac:dyDescent="0.2">
      <c r="J949" s="22"/>
    </row>
    <row r="950" spans="10:10" x14ac:dyDescent="0.2">
      <c r="J950" s="22"/>
    </row>
    <row r="951" spans="10:10" x14ac:dyDescent="0.2">
      <c r="J951" s="22"/>
    </row>
    <row r="952" spans="10:10" x14ac:dyDescent="0.2">
      <c r="J952" s="22"/>
    </row>
    <row r="953" spans="10:10" x14ac:dyDescent="0.2">
      <c r="J953" s="22"/>
    </row>
    <row r="954" spans="10:10" x14ac:dyDescent="0.2">
      <c r="J954" s="22"/>
    </row>
    <row r="955" spans="10:10" x14ac:dyDescent="0.2">
      <c r="J955" s="22"/>
    </row>
    <row r="956" spans="10:10" x14ac:dyDescent="0.2">
      <c r="J956" s="22"/>
    </row>
    <row r="957" spans="10:10" x14ac:dyDescent="0.2">
      <c r="J957" s="22"/>
    </row>
    <row r="958" spans="10:10" x14ac:dyDescent="0.2">
      <c r="J958" s="22"/>
    </row>
    <row r="959" spans="10:10" x14ac:dyDescent="0.2">
      <c r="J959" s="22"/>
    </row>
    <row r="960" spans="10:10" x14ac:dyDescent="0.2">
      <c r="J960" s="22"/>
    </row>
    <row r="961" spans="10:10" x14ac:dyDescent="0.2">
      <c r="J961" s="22"/>
    </row>
    <row r="962" spans="10:10" x14ac:dyDescent="0.2">
      <c r="J962" s="22"/>
    </row>
    <row r="963" spans="10:10" x14ac:dyDescent="0.2">
      <c r="J963" s="22"/>
    </row>
    <row r="964" spans="10:10" x14ac:dyDescent="0.2">
      <c r="J964" s="22"/>
    </row>
    <row r="965" spans="10:10" x14ac:dyDescent="0.2">
      <c r="J965" s="22"/>
    </row>
    <row r="966" spans="10:10" x14ac:dyDescent="0.2">
      <c r="J966" s="22"/>
    </row>
    <row r="967" spans="10:10" x14ac:dyDescent="0.2">
      <c r="J967" s="22"/>
    </row>
    <row r="968" spans="10:10" x14ac:dyDescent="0.2">
      <c r="J968" s="22"/>
    </row>
    <row r="969" spans="10:10" x14ac:dyDescent="0.2">
      <c r="J969" s="22"/>
    </row>
    <row r="970" spans="10:10" x14ac:dyDescent="0.2">
      <c r="J970" s="22"/>
    </row>
    <row r="971" spans="10:10" x14ac:dyDescent="0.2">
      <c r="J971" s="22"/>
    </row>
    <row r="972" spans="10:10" x14ac:dyDescent="0.2">
      <c r="J972" s="22"/>
    </row>
    <row r="973" spans="10:10" x14ac:dyDescent="0.2">
      <c r="J973" s="22"/>
    </row>
    <row r="974" spans="10:10" x14ac:dyDescent="0.2">
      <c r="J974" s="22"/>
    </row>
    <row r="975" spans="10:10" x14ac:dyDescent="0.2">
      <c r="J975" s="22"/>
    </row>
    <row r="976" spans="10:10" x14ac:dyDescent="0.2">
      <c r="J976" s="22"/>
    </row>
    <row r="977" spans="10:10" x14ac:dyDescent="0.2">
      <c r="J977" s="22"/>
    </row>
    <row r="978" spans="10:10" x14ac:dyDescent="0.2">
      <c r="J978" s="22"/>
    </row>
    <row r="979" spans="10:10" x14ac:dyDescent="0.2">
      <c r="J979" s="22"/>
    </row>
    <row r="980" spans="10:10" x14ac:dyDescent="0.2">
      <c r="J980" s="22"/>
    </row>
    <row r="981" spans="10:10" x14ac:dyDescent="0.2">
      <c r="J981" s="22"/>
    </row>
    <row r="982" spans="10:10" x14ac:dyDescent="0.2">
      <c r="J982" s="22"/>
    </row>
    <row r="983" spans="10:10" x14ac:dyDescent="0.2">
      <c r="J983" s="22"/>
    </row>
    <row r="984" spans="10:10" x14ac:dyDescent="0.2">
      <c r="J984" s="22"/>
    </row>
    <row r="985" spans="10:10" x14ac:dyDescent="0.2">
      <c r="J985" s="22"/>
    </row>
    <row r="986" spans="10:10" x14ac:dyDescent="0.2">
      <c r="J986" s="22"/>
    </row>
    <row r="987" spans="10:10" x14ac:dyDescent="0.2">
      <c r="J987" s="22"/>
    </row>
    <row r="988" spans="10:10" x14ac:dyDescent="0.2">
      <c r="J988" s="22"/>
    </row>
    <row r="989" spans="10:10" x14ac:dyDescent="0.2">
      <c r="J989" s="22"/>
    </row>
    <row r="990" spans="10:10" x14ac:dyDescent="0.2">
      <c r="J990" s="22"/>
    </row>
    <row r="991" spans="10:10" x14ac:dyDescent="0.2">
      <c r="J991" s="22"/>
    </row>
    <row r="992" spans="10:10" x14ac:dyDescent="0.2">
      <c r="J992" s="22"/>
    </row>
    <row r="993" spans="10:10" x14ac:dyDescent="0.2">
      <c r="J993" s="22"/>
    </row>
    <row r="994" spans="10:10" x14ac:dyDescent="0.2">
      <c r="J994" s="22"/>
    </row>
    <row r="995" spans="10:10" x14ac:dyDescent="0.2">
      <c r="J995" s="22"/>
    </row>
    <row r="996" spans="10:10" x14ac:dyDescent="0.2">
      <c r="J996" s="22"/>
    </row>
    <row r="997" spans="10:10" x14ac:dyDescent="0.2">
      <c r="J997" s="22"/>
    </row>
    <row r="998" spans="10:10" x14ac:dyDescent="0.2">
      <c r="J998" s="22"/>
    </row>
    <row r="999" spans="10:10" x14ac:dyDescent="0.2">
      <c r="J999" s="22"/>
    </row>
    <row r="1000" spans="10:10" x14ac:dyDescent="0.2">
      <c r="J1000" s="22"/>
    </row>
    <row r="1001" spans="10:10" x14ac:dyDescent="0.2">
      <c r="J1001" s="22"/>
    </row>
    <row r="1002" spans="10:10" x14ac:dyDescent="0.2">
      <c r="J1002" s="22"/>
    </row>
    <row r="1003" spans="10:10" x14ac:dyDescent="0.2">
      <c r="J1003" s="22"/>
    </row>
    <row r="1004" spans="10:10" x14ac:dyDescent="0.2">
      <c r="J1004" s="22"/>
    </row>
    <row r="1005" spans="10:10" x14ac:dyDescent="0.2">
      <c r="J1005" s="22"/>
    </row>
    <row r="1006" spans="10:10" x14ac:dyDescent="0.2">
      <c r="J1006" s="22"/>
    </row>
    <row r="1007" spans="10:10" x14ac:dyDescent="0.2">
      <c r="J1007" s="22"/>
    </row>
    <row r="1008" spans="10:10" x14ac:dyDescent="0.2">
      <c r="J1008" s="22"/>
    </row>
    <row r="1009" spans="10:10" x14ac:dyDescent="0.2">
      <c r="J1009" s="22"/>
    </row>
    <row r="1010" spans="10:10" x14ac:dyDescent="0.2">
      <c r="J1010" s="22"/>
    </row>
    <row r="1011" spans="10:10" x14ac:dyDescent="0.2">
      <c r="J1011" s="22"/>
    </row>
    <row r="1012" spans="10:10" x14ac:dyDescent="0.2">
      <c r="J1012" s="22"/>
    </row>
    <row r="1013" spans="10:10" x14ac:dyDescent="0.2">
      <c r="J1013" s="22"/>
    </row>
    <row r="1014" spans="10:10" x14ac:dyDescent="0.2">
      <c r="J1014" s="22"/>
    </row>
    <row r="1015" spans="10:10" x14ac:dyDescent="0.2">
      <c r="J1015" s="22"/>
    </row>
    <row r="1016" spans="10:10" x14ac:dyDescent="0.2">
      <c r="J1016" s="22"/>
    </row>
    <row r="1017" spans="10:10" x14ac:dyDescent="0.2">
      <c r="J1017" s="22"/>
    </row>
    <row r="1018" spans="10:10" x14ac:dyDescent="0.2">
      <c r="J1018" s="22"/>
    </row>
    <row r="1019" spans="10:10" x14ac:dyDescent="0.2">
      <c r="J1019" s="22"/>
    </row>
    <row r="1020" spans="10:10" x14ac:dyDescent="0.2">
      <c r="J1020" s="22"/>
    </row>
    <row r="1021" spans="10:10" x14ac:dyDescent="0.2">
      <c r="J1021" s="22"/>
    </row>
    <row r="1022" spans="10:10" x14ac:dyDescent="0.2">
      <c r="J1022" s="22"/>
    </row>
    <row r="1023" spans="10:10" x14ac:dyDescent="0.2">
      <c r="J1023" s="22"/>
    </row>
    <row r="1024" spans="10:10" x14ac:dyDescent="0.2">
      <c r="J1024" s="22"/>
    </row>
    <row r="1025" spans="10:10" x14ac:dyDescent="0.2">
      <c r="J1025" s="22"/>
    </row>
    <row r="1026" spans="10:10" x14ac:dyDescent="0.2">
      <c r="J1026" s="22"/>
    </row>
    <row r="1027" spans="10:10" x14ac:dyDescent="0.2">
      <c r="J1027" s="22"/>
    </row>
    <row r="1028" spans="10:10" x14ac:dyDescent="0.2">
      <c r="J1028" s="22"/>
    </row>
    <row r="1029" spans="10:10" x14ac:dyDescent="0.2">
      <c r="J1029" s="22"/>
    </row>
    <row r="1030" spans="10:10" x14ac:dyDescent="0.2">
      <c r="J1030" s="22"/>
    </row>
    <row r="1031" spans="10:10" x14ac:dyDescent="0.2">
      <c r="J1031" s="22"/>
    </row>
    <row r="1032" spans="10:10" x14ac:dyDescent="0.2">
      <c r="J1032" s="22"/>
    </row>
    <row r="1033" spans="10:10" x14ac:dyDescent="0.2">
      <c r="J1033" s="22"/>
    </row>
    <row r="1034" spans="10:10" x14ac:dyDescent="0.2">
      <c r="J1034" s="22"/>
    </row>
    <row r="1035" spans="10:10" x14ac:dyDescent="0.2">
      <c r="J1035" s="22"/>
    </row>
    <row r="1036" spans="10:10" x14ac:dyDescent="0.2">
      <c r="J1036" s="22"/>
    </row>
    <row r="1037" spans="10:10" x14ac:dyDescent="0.2">
      <c r="J1037" s="22"/>
    </row>
    <row r="1038" spans="10:10" x14ac:dyDescent="0.2">
      <c r="J1038" s="22"/>
    </row>
    <row r="1039" spans="10:10" x14ac:dyDescent="0.2">
      <c r="J1039" s="22"/>
    </row>
    <row r="1040" spans="10:10" x14ac:dyDescent="0.2">
      <c r="J1040" s="22"/>
    </row>
    <row r="1041" spans="10:10" x14ac:dyDescent="0.2">
      <c r="J1041" s="22"/>
    </row>
    <row r="1042" spans="10:10" x14ac:dyDescent="0.2">
      <c r="J1042" s="22"/>
    </row>
    <row r="1043" spans="10:10" x14ac:dyDescent="0.2">
      <c r="J1043" s="22"/>
    </row>
    <row r="1044" spans="10:10" x14ac:dyDescent="0.2">
      <c r="J1044" s="22"/>
    </row>
    <row r="1045" spans="10:10" x14ac:dyDescent="0.2">
      <c r="J1045" s="22"/>
    </row>
    <row r="1046" spans="10:10" x14ac:dyDescent="0.2">
      <c r="J1046" s="22"/>
    </row>
    <row r="1047" spans="10:10" x14ac:dyDescent="0.2">
      <c r="J1047" s="22"/>
    </row>
    <row r="1048" spans="10:10" x14ac:dyDescent="0.2">
      <c r="J1048" s="22"/>
    </row>
    <row r="1049" spans="10:10" x14ac:dyDescent="0.2">
      <c r="J1049" s="22"/>
    </row>
    <row r="1050" spans="10:10" x14ac:dyDescent="0.2">
      <c r="J1050" s="22"/>
    </row>
    <row r="1051" spans="10:10" x14ac:dyDescent="0.2">
      <c r="J1051" s="22"/>
    </row>
    <row r="1052" spans="10:10" x14ac:dyDescent="0.2">
      <c r="J1052" s="22"/>
    </row>
    <row r="1053" spans="10:10" x14ac:dyDescent="0.2">
      <c r="J1053" s="22"/>
    </row>
    <row r="1054" spans="10:10" x14ac:dyDescent="0.2">
      <c r="J1054" s="22"/>
    </row>
    <row r="1055" spans="10:10" x14ac:dyDescent="0.2">
      <c r="J1055" s="22"/>
    </row>
    <row r="1056" spans="10:10" x14ac:dyDescent="0.2">
      <c r="J1056" s="22"/>
    </row>
    <row r="1057" spans="10:10" x14ac:dyDescent="0.2">
      <c r="J1057" s="22"/>
    </row>
    <row r="1058" spans="10:10" x14ac:dyDescent="0.2">
      <c r="J1058" s="22"/>
    </row>
    <row r="1059" spans="10:10" x14ac:dyDescent="0.2">
      <c r="J1059" s="22"/>
    </row>
    <row r="1060" spans="10:10" x14ac:dyDescent="0.2">
      <c r="J1060" s="22"/>
    </row>
    <row r="1061" spans="10:10" x14ac:dyDescent="0.2">
      <c r="J1061" s="22"/>
    </row>
    <row r="1062" spans="10:10" x14ac:dyDescent="0.2">
      <c r="J1062" s="22"/>
    </row>
    <row r="1063" spans="10:10" x14ac:dyDescent="0.2">
      <c r="J1063" s="22"/>
    </row>
    <row r="1064" spans="10:10" x14ac:dyDescent="0.2">
      <c r="J1064" s="22"/>
    </row>
    <row r="1065" spans="10:10" x14ac:dyDescent="0.2">
      <c r="J1065" s="22"/>
    </row>
    <row r="1066" spans="10:10" x14ac:dyDescent="0.2">
      <c r="J1066" s="22"/>
    </row>
    <row r="1067" spans="10:10" x14ac:dyDescent="0.2">
      <c r="J1067" s="22"/>
    </row>
    <row r="1068" spans="10:10" x14ac:dyDescent="0.2">
      <c r="J1068" s="22"/>
    </row>
    <row r="1069" spans="10:10" x14ac:dyDescent="0.2">
      <c r="J1069" s="22"/>
    </row>
    <row r="1070" spans="10:10" x14ac:dyDescent="0.2">
      <c r="J1070" s="22"/>
    </row>
    <row r="1071" spans="10:10" x14ac:dyDescent="0.2">
      <c r="J1071" s="22"/>
    </row>
    <row r="1072" spans="10:10" x14ac:dyDescent="0.2">
      <c r="J1072" s="22"/>
    </row>
    <row r="1073" spans="10:10" x14ac:dyDescent="0.2">
      <c r="J1073" s="22"/>
    </row>
    <row r="1074" spans="10:10" x14ac:dyDescent="0.2">
      <c r="J1074" s="22"/>
    </row>
    <row r="1075" spans="10:10" x14ac:dyDescent="0.2">
      <c r="J1075" s="22"/>
    </row>
    <row r="1076" spans="10:10" x14ac:dyDescent="0.2">
      <c r="J1076" s="22"/>
    </row>
    <row r="1077" spans="10:10" x14ac:dyDescent="0.2">
      <c r="J1077" s="22"/>
    </row>
    <row r="1078" spans="10:10" x14ac:dyDescent="0.2">
      <c r="J1078" s="22"/>
    </row>
    <row r="1079" spans="10:10" x14ac:dyDescent="0.2">
      <c r="J1079" s="22"/>
    </row>
    <row r="1080" spans="10:10" x14ac:dyDescent="0.2">
      <c r="J1080" s="22"/>
    </row>
    <row r="1081" spans="10:10" x14ac:dyDescent="0.2">
      <c r="J1081" s="22"/>
    </row>
    <row r="1082" spans="10:10" x14ac:dyDescent="0.2">
      <c r="J1082" s="22"/>
    </row>
    <row r="1083" spans="10:10" x14ac:dyDescent="0.2">
      <c r="J1083" s="22"/>
    </row>
    <row r="1084" spans="10:10" x14ac:dyDescent="0.2">
      <c r="J1084" s="22"/>
    </row>
    <row r="1085" spans="10:10" x14ac:dyDescent="0.2">
      <c r="J1085" s="22"/>
    </row>
    <row r="1086" spans="10:10" x14ac:dyDescent="0.2">
      <c r="J1086" s="22"/>
    </row>
    <row r="1087" spans="10:10" x14ac:dyDescent="0.2">
      <c r="J1087" s="22"/>
    </row>
    <row r="1088" spans="10:10" x14ac:dyDescent="0.2">
      <c r="J1088" s="22"/>
    </row>
    <row r="1089" spans="10:10" x14ac:dyDescent="0.2">
      <c r="J1089" s="22"/>
    </row>
    <row r="1090" spans="10:10" x14ac:dyDescent="0.2">
      <c r="J1090" s="22"/>
    </row>
    <row r="1091" spans="10:10" x14ac:dyDescent="0.2">
      <c r="J1091" s="22"/>
    </row>
    <row r="1092" spans="10:10" x14ac:dyDescent="0.2">
      <c r="J1092" s="22"/>
    </row>
    <row r="1093" spans="10:10" x14ac:dyDescent="0.2">
      <c r="J1093" s="22"/>
    </row>
    <row r="1094" spans="10:10" x14ac:dyDescent="0.2">
      <c r="J1094" s="22"/>
    </row>
    <row r="1095" spans="10:10" x14ac:dyDescent="0.2">
      <c r="J1095" s="22"/>
    </row>
    <row r="1096" spans="10:10" x14ac:dyDescent="0.2">
      <c r="J1096" s="22"/>
    </row>
    <row r="1097" spans="10:10" x14ac:dyDescent="0.2">
      <c r="J1097" s="22"/>
    </row>
    <row r="1098" spans="10:10" x14ac:dyDescent="0.2">
      <c r="J1098" s="22"/>
    </row>
    <row r="1099" spans="10:10" x14ac:dyDescent="0.2">
      <c r="J1099" s="22"/>
    </row>
    <row r="1100" spans="10:10" x14ac:dyDescent="0.2">
      <c r="J1100" s="22"/>
    </row>
    <row r="1101" spans="10:10" x14ac:dyDescent="0.2">
      <c r="J1101" s="22"/>
    </row>
    <row r="1102" spans="10:10" x14ac:dyDescent="0.2">
      <c r="J1102" s="22"/>
    </row>
    <row r="1103" spans="10:10" x14ac:dyDescent="0.2">
      <c r="J1103" s="22"/>
    </row>
    <row r="1104" spans="10:10" x14ac:dyDescent="0.2">
      <c r="J1104" s="22"/>
    </row>
    <row r="1105" spans="10:10" x14ac:dyDescent="0.2">
      <c r="J1105" s="22"/>
    </row>
    <row r="1106" spans="10:10" x14ac:dyDescent="0.2">
      <c r="J1106" s="22"/>
    </row>
    <row r="1107" spans="10:10" x14ac:dyDescent="0.2">
      <c r="J1107" s="22"/>
    </row>
    <row r="1108" spans="10:10" x14ac:dyDescent="0.2">
      <c r="J1108" s="22"/>
    </row>
    <row r="1109" spans="10:10" x14ac:dyDescent="0.2">
      <c r="J1109" s="22"/>
    </row>
    <row r="1110" spans="10:10" x14ac:dyDescent="0.2">
      <c r="J1110" s="22"/>
    </row>
    <row r="1111" spans="10:10" x14ac:dyDescent="0.2">
      <c r="J1111" s="22"/>
    </row>
    <row r="1112" spans="10:10" x14ac:dyDescent="0.2">
      <c r="J1112" s="22"/>
    </row>
    <row r="1113" spans="10:10" x14ac:dyDescent="0.2">
      <c r="J1113" s="22"/>
    </row>
    <row r="1114" spans="10:10" x14ac:dyDescent="0.2">
      <c r="J1114" s="22"/>
    </row>
    <row r="1115" spans="10:10" x14ac:dyDescent="0.2">
      <c r="J1115" s="22"/>
    </row>
    <row r="1116" spans="10:10" x14ac:dyDescent="0.2">
      <c r="J1116" s="22"/>
    </row>
    <row r="1117" spans="10:10" x14ac:dyDescent="0.2">
      <c r="J1117" s="22"/>
    </row>
    <row r="1118" spans="10:10" x14ac:dyDescent="0.2">
      <c r="J1118" s="22"/>
    </row>
    <row r="1119" spans="10:10" x14ac:dyDescent="0.2">
      <c r="J1119" s="22"/>
    </row>
    <row r="1120" spans="10:10" x14ac:dyDescent="0.2">
      <c r="J1120" s="22"/>
    </row>
    <row r="1121" spans="10:10" x14ac:dyDescent="0.2">
      <c r="J1121" s="22"/>
    </row>
    <row r="1122" spans="10:10" x14ac:dyDescent="0.2">
      <c r="J1122" s="22"/>
    </row>
    <row r="1123" spans="10:10" x14ac:dyDescent="0.2">
      <c r="J1123" s="22"/>
    </row>
    <row r="1124" spans="10:10" x14ac:dyDescent="0.2">
      <c r="J1124" s="22"/>
    </row>
    <row r="1125" spans="10:10" x14ac:dyDescent="0.2">
      <c r="J1125" s="22"/>
    </row>
    <row r="1126" spans="10:10" x14ac:dyDescent="0.2">
      <c r="J1126" s="22"/>
    </row>
    <row r="1127" spans="10:10" x14ac:dyDescent="0.2">
      <c r="J1127" s="22"/>
    </row>
    <row r="1128" spans="10:10" x14ac:dyDescent="0.2">
      <c r="J1128" s="22"/>
    </row>
    <row r="1129" spans="10:10" x14ac:dyDescent="0.2">
      <c r="J1129" s="22"/>
    </row>
    <row r="1130" spans="10:10" x14ac:dyDescent="0.2">
      <c r="J1130" s="22"/>
    </row>
    <row r="1131" spans="10:10" x14ac:dyDescent="0.2">
      <c r="J1131" s="22"/>
    </row>
    <row r="1132" spans="10:10" x14ac:dyDescent="0.2">
      <c r="J1132" s="22"/>
    </row>
    <row r="1133" spans="10:10" x14ac:dyDescent="0.2">
      <c r="J1133" s="22"/>
    </row>
    <row r="1134" spans="10:10" x14ac:dyDescent="0.2">
      <c r="J1134" s="22"/>
    </row>
    <row r="1135" spans="10:10" x14ac:dyDescent="0.2">
      <c r="J1135" s="22"/>
    </row>
    <row r="1136" spans="10:10" x14ac:dyDescent="0.2">
      <c r="J1136" s="22"/>
    </row>
    <row r="1137" spans="10:10" x14ac:dyDescent="0.2">
      <c r="J1137" s="22"/>
    </row>
    <row r="1138" spans="10:10" x14ac:dyDescent="0.2">
      <c r="J1138" s="22"/>
    </row>
    <row r="1139" spans="10:10" x14ac:dyDescent="0.2">
      <c r="J1139" s="22"/>
    </row>
    <row r="1140" spans="10:10" x14ac:dyDescent="0.2">
      <c r="J1140" s="22"/>
    </row>
    <row r="1141" spans="10:10" x14ac:dyDescent="0.2">
      <c r="J1141" s="22"/>
    </row>
    <row r="1142" spans="10:10" x14ac:dyDescent="0.2">
      <c r="J1142" s="22"/>
    </row>
    <row r="1143" spans="10:10" x14ac:dyDescent="0.2">
      <c r="J1143" s="22"/>
    </row>
    <row r="1144" spans="10:10" x14ac:dyDescent="0.2">
      <c r="J1144" s="22"/>
    </row>
    <row r="1145" spans="10:10" x14ac:dyDescent="0.2">
      <c r="J1145" s="22"/>
    </row>
    <row r="1146" spans="10:10" x14ac:dyDescent="0.2">
      <c r="J1146" s="22"/>
    </row>
    <row r="1147" spans="10:10" x14ac:dyDescent="0.2">
      <c r="J1147" s="22"/>
    </row>
    <row r="1148" spans="10:10" x14ac:dyDescent="0.2">
      <c r="J1148" s="22"/>
    </row>
    <row r="1149" spans="10:10" x14ac:dyDescent="0.2">
      <c r="J1149" s="22"/>
    </row>
    <row r="1150" spans="10:10" x14ac:dyDescent="0.2">
      <c r="J1150" s="22"/>
    </row>
    <row r="1151" spans="10:10" x14ac:dyDescent="0.2">
      <c r="J1151" s="22"/>
    </row>
    <row r="1152" spans="10:10" x14ac:dyDescent="0.2">
      <c r="J1152" s="22"/>
    </row>
    <row r="1153" spans="10:10" x14ac:dyDescent="0.2">
      <c r="J1153" s="22"/>
    </row>
    <row r="1154" spans="10:10" x14ac:dyDescent="0.2">
      <c r="J1154" s="22"/>
    </row>
    <row r="1155" spans="10:10" x14ac:dyDescent="0.2">
      <c r="J1155" s="22"/>
    </row>
    <row r="1156" spans="10:10" x14ac:dyDescent="0.2">
      <c r="J1156" s="22"/>
    </row>
    <row r="1157" spans="10:10" x14ac:dyDescent="0.2">
      <c r="J1157" s="22"/>
    </row>
    <row r="1158" spans="10:10" x14ac:dyDescent="0.2">
      <c r="J1158" s="22"/>
    </row>
    <row r="1159" spans="10:10" x14ac:dyDescent="0.2">
      <c r="J1159" s="22"/>
    </row>
    <row r="1160" spans="10:10" x14ac:dyDescent="0.2">
      <c r="J1160" s="22"/>
    </row>
    <row r="1161" spans="10:10" x14ac:dyDescent="0.2">
      <c r="J1161" s="22"/>
    </row>
    <row r="1162" spans="10:10" x14ac:dyDescent="0.2">
      <c r="J1162" s="22"/>
    </row>
    <row r="1163" spans="10:10" x14ac:dyDescent="0.2">
      <c r="J1163" s="22"/>
    </row>
    <row r="1164" spans="10:10" x14ac:dyDescent="0.2">
      <c r="J1164" s="22"/>
    </row>
    <row r="1165" spans="10:10" x14ac:dyDescent="0.2">
      <c r="J1165" s="22"/>
    </row>
    <row r="1166" spans="10:10" x14ac:dyDescent="0.2">
      <c r="J1166" s="22"/>
    </row>
    <row r="1167" spans="10:10" x14ac:dyDescent="0.2">
      <c r="J1167" s="22"/>
    </row>
    <row r="1168" spans="10:10" x14ac:dyDescent="0.2">
      <c r="J1168" s="22"/>
    </row>
    <row r="1169" spans="10:10" x14ac:dyDescent="0.2">
      <c r="J1169" s="22"/>
    </row>
    <row r="1170" spans="10:10" x14ac:dyDescent="0.2">
      <c r="J1170" s="22"/>
    </row>
    <row r="1171" spans="10:10" x14ac:dyDescent="0.2">
      <c r="J1171" s="22"/>
    </row>
    <row r="1172" spans="10:10" x14ac:dyDescent="0.2">
      <c r="J1172" s="22"/>
    </row>
    <row r="1173" spans="10:10" x14ac:dyDescent="0.2">
      <c r="J1173" s="22"/>
    </row>
    <row r="1174" spans="10:10" x14ac:dyDescent="0.2">
      <c r="J1174" s="22"/>
    </row>
    <row r="1175" spans="10:10" x14ac:dyDescent="0.2">
      <c r="J1175" s="22"/>
    </row>
    <row r="1176" spans="10:10" x14ac:dyDescent="0.2">
      <c r="J1176" s="22"/>
    </row>
    <row r="1177" spans="10:10" x14ac:dyDescent="0.2">
      <c r="J1177" s="22"/>
    </row>
    <row r="1178" spans="10:10" x14ac:dyDescent="0.2">
      <c r="J1178" s="22"/>
    </row>
    <row r="1179" spans="10:10" x14ac:dyDescent="0.2">
      <c r="J1179" s="22"/>
    </row>
    <row r="1180" spans="10:10" x14ac:dyDescent="0.2">
      <c r="J1180" s="22"/>
    </row>
    <row r="1181" spans="10:10" x14ac:dyDescent="0.2">
      <c r="J1181" s="22"/>
    </row>
    <row r="1182" spans="10:10" x14ac:dyDescent="0.2">
      <c r="J1182" s="22"/>
    </row>
    <row r="1183" spans="10:10" x14ac:dyDescent="0.2">
      <c r="J1183" s="22"/>
    </row>
    <row r="1184" spans="10:10" x14ac:dyDescent="0.2">
      <c r="J1184" s="22"/>
    </row>
    <row r="1185" spans="10:10" x14ac:dyDescent="0.2">
      <c r="J1185" s="22"/>
    </row>
    <row r="1186" spans="10:10" x14ac:dyDescent="0.2">
      <c r="J1186" s="22"/>
    </row>
    <row r="1187" spans="10:10" x14ac:dyDescent="0.2">
      <c r="J1187" s="22"/>
    </row>
    <row r="1188" spans="10:10" x14ac:dyDescent="0.2">
      <c r="J1188" s="22"/>
    </row>
    <row r="1189" spans="10:10" x14ac:dyDescent="0.2">
      <c r="J1189" s="22"/>
    </row>
    <row r="1190" spans="10:10" x14ac:dyDescent="0.2">
      <c r="J1190" s="22"/>
    </row>
    <row r="1191" spans="10:10" x14ac:dyDescent="0.2">
      <c r="J1191" s="22"/>
    </row>
    <row r="1192" spans="10:10" x14ac:dyDescent="0.2">
      <c r="J1192" s="22"/>
    </row>
    <row r="1193" spans="10:10" x14ac:dyDescent="0.2">
      <c r="J1193" s="22"/>
    </row>
    <row r="1194" spans="10:10" x14ac:dyDescent="0.2">
      <c r="J1194" s="22"/>
    </row>
    <row r="1195" spans="10:10" x14ac:dyDescent="0.2">
      <c r="J1195" s="22"/>
    </row>
    <row r="1196" spans="10:10" x14ac:dyDescent="0.2">
      <c r="J1196" s="22"/>
    </row>
    <row r="1197" spans="10:10" x14ac:dyDescent="0.2">
      <c r="J1197" s="22"/>
    </row>
    <row r="1198" spans="10:10" x14ac:dyDescent="0.2">
      <c r="J1198" s="22"/>
    </row>
    <row r="1199" spans="10:10" x14ac:dyDescent="0.2">
      <c r="J1199" s="22"/>
    </row>
    <row r="1200" spans="10:10" x14ac:dyDescent="0.2">
      <c r="J1200" s="22"/>
    </row>
    <row r="1201" spans="10:10" x14ac:dyDescent="0.2">
      <c r="J1201" s="22"/>
    </row>
    <row r="1202" spans="10:10" x14ac:dyDescent="0.2">
      <c r="J1202" s="22"/>
    </row>
    <row r="1203" spans="10:10" x14ac:dyDescent="0.2">
      <c r="J1203" s="22"/>
    </row>
    <row r="1204" spans="10:10" x14ac:dyDescent="0.2">
      <c r="J1204" s="22"/>
    </row>
    <row r="1205" spans="10:10" x14ac:dyDescent="0.2">
      <c r="J1205" s="22"/>
    </row>
    <row r="1206" spans="10:10" x14ac:dyDescent="0.2">
      <c r="J1206" s="22"/>
    </row>
    <row r="1207" spans="10:10" x14ac:dyDescent="0.2">
      <c r="J1207" s="22"/>
    </row>
    <row r="1208" spans="10:10" x14ac:dyDescent="0.2">
      <c r="J1208" s="22"/>
    </row>
    <row r="1209" spans="10:10" x14ac:dyDescent="0.2">
      <c r="J1209" s="22"/>
    </row>
    <row r="1210" spans="10:10" x14ac:dyDescent="0.2">
      <c r="J1210" s="22"/>
    </row>
    <row r="1211" spans="10:10" x14ac:dyDescent="0.2">
      <c r="J1211" s="22"/>
    </row>
    <row r="1212" spans="10:10" x14ac:dyDescent="0.2">
      <c r="J1212" s="22"/>
    </row>
    <row r="1213" spans="10:10" x14ac:dyDescent="0.2">
      <c r="J1213" s="22"/>
    </row>
    <row r="1214" spans="10:10" x14ac:dyDescent="0.2">
      <c r="J1214" s="22"/>
    </row>
    <row r="1215" spans="10:10" x14ac:dyDescent="0.2">
      <c r="J1215" s="22"/>
    </row>
    <row r="1216" spans="10:10" x14ac:dyDescent="0.2">
      <c r="J1216" s="22"/>
    </row>
    <row r="1217" spans="10:10" x14ac:dyDescent="0.2">
      <c r="J1217" s="22"/>
    </row>
    <row r="1218" spans="10:10" x14ac:dyDescent="0.2">
      <c r="J1218" s="22"/>
    </row>
    <row r="1219" spans="10:10" x14ac:dyDescent="0.2">
      <c r="J1219" s="22"/>
    </row>
    <row r="1220" spans="10:10" x14ac:dyDescent="0.2">
      <c r="J1220" s="22"/>
    </row>
    <row r="1221" spans="10:10" x14ac:dyDescent="0.2">
      <c r="J1221" s="22"/>
    </row>
    <row r="1222" spans="10:10" x14ac:dyDescent="0.2">
      <c r="J1222" s="22"/>
    </row>
    <row r="1223" spans="10:10" x14ac:dyDescent="0.2">
      <c r="J1223" s="22"/>
    </row>
    <row r="1224" spans="10:10" x14ac:dyDescent="0.2">
      <c r="J1224" s="22"/>
    </row>
    <row r="1225" spans="10:10" x14ac:dyDescent="0.2">
      <c r="J1225" s="22"/>
    </row>
    <row r="1226" spans="10:10" x14ac:dyDescent="0.2">
      <c r="J1226" s="22"/>
    </row>
    <row r="1227" spans="10:10" x14ac:dyDescent="0.2">
      <c r="J1227" s="22"/>
    </row>
    <row r="1228" spans="10:10" x14ac:dyDescent="0.2">
      <c r="J1228" s="22"/>
    </row>
    <row r="1229" spans="10:10" x14ac:dyDescent="0.2">
      <c r="J1229" s="22"/>
    </row>
    <row r="1230" spans="10:10" x14ac:dyDescent="0.2">
      <c r="J1230" s="22"/>
    </row>
    <row r="1231" spans="10:10" x14ac:dyDescent="0.2">
      <c r="J1231" s="22"/>
    </row>
    <row r="1232" spans="10:10" x14ac:dyDescent="0.2">
      <c r="J1232" s="22"/>
    </row>
    <row r="1233" spans="10:10" x14ac:dyDescent="0.2">
      <c r="J1233" s="22"/>
    </row>
    <row r="1234" spans="10:10" x14ac:dyDescent="0.2">
      <c r="J1234" s="22"/>
    </row>
    <row r="1235" spans="10:10" x14ac:dyDescent="0.2">
      <c r="J1235" s="22"/>
    </row>
    <row r="1236" spans="10:10" x14ac:dyDescent="0.2">
      <c r="J1236" s="22"/>
    </row>
    <row r="1237" spans="10:10" x14ac:dyDescent="0.2">
      <c r="J1237" s="22"/>
    </row>
    <row r="1238" spans="10:10" x14ac:dyDescent="0.2">
      <c r="J1238" s="22"/>
    </row>
    <row r="1239" spans="10:10" x14ac:dyDescent="0.2">
      <c r="J1239" s="22"/>
    </row>
    <row r="1240" spans="10:10" x14ac:dyDescent="0.2">
      <c r="J1240" s="22"/>
    </row>
    <row r="1241" spans="10:10" x14ac:dyDescent="0.2">
      <c r="J1241" s="22"/>
    </row>
    <row r="1242" spans="10:10" x14ac:dyDescent="0.2">
      <c r="J1242" s="22"/>
    </row>
    <row r="1243" spans="10:10" x14ac:dyDescent="0.2">
      <c r="J1243" s="22"/>
    </row>
    <row r="1244" spans="10:10" x14ac:dyDescent="0.2">
      <c r="J1244" s="22"/>
    </row>
    <row r="1245" spans="10:10" x14ac:dyDescent="0.2">
      <c r="J1245" s="22"/>
    </row>
    <row r="1246" spans="10:10" x14ac:dyDescent="0.2">
      <c r="J1246" s="22"/>
    </row>
    <row r="1247" spans="10:10" x14ac:dyDescent="0.2">
      <c r="J1247" s="22"/>
    </row>
    <row r="1248" spans="10:10" x14ac:dyDescent="0.2">
      <c r="J1248" s="22"/>
    </row>
    <row r="1249" spans="10:10" x14ac:dyDescent="0.2">
      <c r="J1249" s="22"/>
    </row>
    <row r="1250" spans="10:10" x14ac:dyDescent="0.2">
      <c r="J1250" s="22"/>
    </row>
    <row r="1251" spans="10:10" x14ac:dyDescent="0.2">
      <c r="J1251" s="22"/>
    </row>
    <row r="1252" spans="10:10" x14ac:dyDescent="0.2">
      <c r="J1252" s="22"/>
    </row>
    <row r="1253" spans="10:10" x14ac:dyDescent="0.2">
      <c r="J1253" s="22"/>
    </row>
    <row r="1254" spans="10:10" x14ac:dyDescent="0.2">
      <c r="J1254" s="22"/>
    </row>
    <row r="1255" spans="10:10" x14ac:dyDescent="0.2">
      <c r="J1255" s="22"/>
    </row>
    <row r="1256" spans="10:10" x14ac:dyDescent="0.2">
      <c r="J1256" s="22"/>
    </row>
    <row r="1257" spans="10:10" x14ac:dyDescent="0.2">
      <c r="J1257" s="22"/>
    </row>
    <row r="1258" spans="10:10" x14ac:dyDescent="0.2">
      <c r="J1258" s="22"/>
    </row>
    <row r="1259" spans="10:10" x14ac:dyDescent="0.2">
      <c r="J1259" s="22"/>
    </row>
    <row r="1260" spans="10:10" x14ac:dyDescent="0.2">
      <c r="J1260" s="22"/>
    </row>
    <row r="1261" spans="10:10" x14ac:dyDescent="0.2">
      <c r="J1261" s="22"/>
    </row>
    <row r="1262" spans="10:10" x14ac:dyDescent="0.2">
      <c r="J1262" s="22"/>
    </row>
    <row r="1263" spans="10:10" x14ac:dyDescent="0.2">
      <c r="J1263" s="22"/>
    </row>
    <row r="1264" spans="10:10" x14ac:dyDescent="0.2">
      <c r="J1264" s="22"/>
    </row>
    <row r="1265" spans="10:10" x14ac:dyDescent="0.2">
      <c r="J1265" s="22"/>
    </row>
    <row r="1266" spans="10:10" x14ac:dyDescent="0.2">
      <c r="J1266" s="22"/>
    </row>
    <row r="1267" spans="10:10" x14ac:dyDescent="0.2">
      <c r="J1267" s="22"/>
    </row>
    <row r="1268" spans="10:10" x14ac:dyDescent="0.2">
      <c r="J1268" s="22"/>
    </row>
    <row r="1269" spans="10:10" x14ac:dyDescent="0.2">
      <c r="J1269" s="22"/>
    </row>
    <row r="1270" spans="10:10" x14ac:dyDescent="0.2">
      <c r="J1270" s="22"/>
    </row>
    <row r="1271" spans="10:10" x14ac:dyDescent="0.2">
      <c r="J1271" s="22"/>
    </row>
    <row r="1272" spans="10:10" x14ac:dyDescent="0.2">
      <c r="J1272" s="22"/>
    </row>
    <row r="1273" spans="10:10" x14ac:dyDescent="0.2">
      <c r="J1273" s="22"/>
    </row>
    <row r="1274" spans="10:10" x14ac:dyDescent="0.2">
      <c r="J1274" s="22"/>
    </row>
    <row r="1275" spans="10:10" x14ac:dyDescent="0.2">
      <c r="J1275" s="22"/>
    </row>
    <row r="1276" spans="10:10" x14ac:dyDescent="0.2">
      <c r="J1276" s="22"/>
    </row>
    <row r="1277" spans="10:10" x14ac:dyDescent="0.2">
      <c r="J1277" s="22"/>
    </row>
    <row r="1278" spans="10:10" x14ac:dyDescent="0.2">
      <c r="J1278" s="22"/>
    </row>
    <row r="1279" spans="10:10" x14ac:dyDescent="0.2">
      <c r="J1279" s="22"/>
    </row>
    <row r="1280" spans="10:10" x14ac:dyDescent="0.2">
      <c r="J1280" s="22"/>
    </row>
    <row r="1281" spans="10:10" x14ac:dyDescent="0.2">
      <c r="J1281" s="22"/>
    </row>
    <row r="1282" spans="10:10" x14ac:dyDescent="0.2">
      <c r="J1282" s="22"/>
    </row>
    <row r="1283" spans="10:10" x14ac:dyDescent="0.2">
      <c r="J1283" s="22"/>
    </row>
    <row r="1284" spans="10:10" x14ac:dyDescent="0.2">
      <c r="J1284" s="22"/>
    </row>
    <row r="1285" spans="10:10" x14ac:dyDescent="0.2">
      <c r="J1285" s="22"/>
    </row>
    <row r="1286" spans="10:10" x14ac:dyDescent="0.2">
      <c r="J1286" s="22"/>
    </row>
    <row r="1287" spans="10:10" x14ac:dyDescent="0.2">
      <c r="J1287" s="22"/>
    </row>
    <row r="1288" spans="10:10" x14ac:dyDescent="0.2">
      <c r="J1288" s="22"/>
    </row>
    <row r="1289" spans="10:10" x14ac:dyDescent="0.2">
      <c r="J1289" s="22"/>
    </row>
    <row r="1290" spans="10:10" x14ac:dyDescent="0.2">
      <c r="J1290" s="22"/>
    </row>
    <row r="1291" spans="10:10" x14ac:dyDescent="0.2">
      <c r="J1291" s="22"/>
    </row>
    <row r="1292" spans="10:10" x14ac:dyDescent="0.2">
      <c r="J1292" s="22"/>
    </row>
    <row r="1293" spans="10:10" x14ac:dyDescent="0.2">
      <c r="J1293" s="22"/>
    </row>
    <row r="1294" spans="10:10" x14ac:dyDescent="0.2">
      <c r="J1294" s="22"/>
    </row>
    <row r="1295" spans="10:10" x14ac:dyDescent="0.2">
      <c r="J1295" s="22"/>
    </row>
    <row r="1296" spans="10:10" x14ac:dyDescent="0.2">
      <c r="J1296" s="22"/>
    </row>
    <row r="1297" spans="10:10" x14ac:dyDescent="0.2">
      <c r="J1297" s="22"/>
    </row>
    <row r="1298" spans="10:10" x14ac:dyDescent="0.2">
      <c r="J1298" s="22"/>
    </row>
    <row r="1299" spans="10:10" x14ac:dyDescent="0.2">
      <c r="J1299" s="22"/>
    </row>
    <row r="1300" spans="10:10" x14ac:dyDescent="0.2">
      <c r="J1300" s="22"/>
    </row>
    <row r="1301" spans="10:10" x14ac:dyDescent="0.2">
      <c r="J1301" s="22"/>
    </row>
    <row r="1302" spans="10:10" x14ac:dyDescent="0.2">
      <c r="J1302" s="22"/>
    </row>
    <row r="1303" spans="10:10" x14ac:dyDescent="0.2">
      <c r="J1303" s="22"/>
    </row>
    <row r="1304" spans="10:10" x14ac:dyDescent="0.2">
      <c r="J1304" s="22"/>
    </row>
    <row r="1305" spans="10:10" x14ac:dyDescent="0.2">
      <c r="J1305" s="22"/>
    </row>
    <row r="1306" spans="10:10" x14ac:dyDescent="0.2">
      <c r="J1306" s="22"/>
    </row>
    <row r="1307" spans="10:10" x14ac:dyDescent="0.2">
      <c r="J1307" s="22"/>
    </row>
    <row r="1308" spans="10:10" x14ac:dyDescent="0.2">
      <c r="J1308" s="22"/>
    </row>
    <row r="1309" spans="10:10" x14ac:dyDescent="0.2">
      <c r="J1309" s="22"/>
    </row>
    <row r="1310" spans="10:10" x14ac:dyDescent="0.2">
      <c r="J1310" s="22"/>
    </row>
    <row r="1311" spans="10:10" x14ac:dyDescent="0.2">
      <c r="J1311" s="22"/>
    </row>
    <row r="1312" spans="10:10" x14ac:dyDescent="0.2">
      <c r="J1312" s="22"/>
    </row>
    <row r="1313" spans="10:10" x14ac:dyDescent="0.2">
      <c r="J1313" s="22"/>
    </row>
    <row r="1314" spans="10:10" x14ac:dyDescent="0.2">
      <c r="J1314" s="22"/>
    </row>
    <row r="1315" spans="10:10" x14ac:dyDescent="0.2">
      <c r="J1315" s="22"/>
    </row>
    <row r="1316" spans="10:10" x14ac:dyDescent="0.2">
      <c r="J1316" s="22"/>
    </row>
    <row r="1317" spans="10:10" x14ac:dyDescent="0.2">
      <c r="J1317" s="22"/>
    </row>
    <row r="1318" spans="10:10" x14ac:dyDescent="0.2">
      <c r="J1318" s="22"/>
    </row>
    <row r="1319" spans="10:10" x14ac:dyDescent="0.2">
      <c r="J1319" s="22"/>
    </row>
    <row r="1320" spans="10:10" x14ac:dyDescent="0.2">
      <c r="J1320" s="22"/>
    </row>
    <row r="1321" spans="10:10" x14ac:dyDescent="0.2">
      <c r="J1321" s="22"/>
    </row>
    <row r="1322" spans="10:10" x14ac:dyDescent="0.2">
      <c r="J1322" s="22"/>
    </row>
    <row r="1323" spans="10:10" x14ac:dyDescent="0.2">
      <c r="J1323" s="22"/>
    </row>
    <row r="1324" spans="10:10" x14ac:dyDescent="0.2">
      <c r="J1324" s="22"/>
    </row>
    <row r="1325" spans="10:10" x14ac:dyDescent="0.2">
      <c r="J1325" s="22"/>
    </row>
    <row r="1326" spans="10:10" x14ac:dyDescent="0.2">
      <c r="J1326" s="22"/>
    </row>
    <row r="1327" spans="10:10" x14ac:dyDescent="0.2">
      <c r="J1327" s="22"/>
    </row>
    <row r="1328" spans="10:10" x14ac:dyDescent="0.2">
      <c r="J1328" s="22"/>
    </row>
    <row r="1329" spans="10:10" x14ac:dyDescent="0.2">
      <c r="J1329" s="22"/>
    </row>
    <row r="1330" spans="10:10" x14ac:dyDescent="0.2">
      <c r="J1330" s="22"/>
    </row>
    <row r="1331" spans="10:10" x14ac:dyDescent="0.2">
      <c r="J1331" s="22"/>
    </row>
    <row r="1332" spans="10:10" x14ac:dyDescent="0.2">
      <c r="J1332" s="22"/>
    </row>
    <row r="1333" spans="10:10" x14ac:dyDescent="0.2">
      <c r="J1333" s="22"/>
    </row>
    <row r="1334" spans="10:10" x14ac:dyDescent="0.2">
      <c r="J1334" s="22"/>
    </row>
    <row r="1335" spans="10:10" x14ac:dyDescent="0.2">
      <c r="J1335" s="22"/>
    </row>
    <row r="1336" spans="10:10" x14ac:dyDescent="0.2">
      <c r="J1336" s="22"/>
    </row>
    <row r="1337" spans="10:10" x14ac:dyDescent="0.2">
      <c r="J1337" s="22"/>
    </row>
    <row r="1338" spans="10:10" x14ac:dyDescent="0.2">
      <c r="J1338" s="22"/>
    </row>
    <row r="1339" spans="10:10" x14ac:dyDescent="0.2">
      <c r="J1339" s="22"/>
    </row>
    <row r="1340" spans="10:10" x14ac:dyDescent="0.2">
      <c r="J1340" s="22"/>
    </row>
    <row r="1341" spans="10:10" x14ac:dyDescent="0.2">
      <c r="J1341" s="22"/>
    </row>
    <row r="1342" spans="10:10" x14ac:dyDescent="0.2">
      <c r="J1342" s="22"/>
    </row>
    <row r="1343" spans="10:10" x14ac:dyDescent="0.2">
      <c r="J1343" s="22"/>
    </row>
    <row r="1344" spans="10:10" x14ac:dyDescent="0.2">
      <c r="J1344" s="22"/>
    </row>
    <row r="1345" spans="10:10" x14ac:dyDescent="0.2">
      <c r="J1345" s="22"/>
    </row>
    <row r="1346" spans="10:10" x14ac:dyDescent="0.2">
      <c r="J1346" s="22"/>
    </row>
    <row r="1347" spans="10:10" x14ac:dyDescent="0.2">
      <c r="J1347" s="22"/>
    </row>
    <row r="1348" spans="10:10" x14ac:dyDescent="0.2">
      <c r="J1348" s="22"/>
    </row>
    <row r="1349" spans="10:10" x14ac:dyDescent="0.2">
      <c r="J1349" s="22"/>
    </row>
    <row r="1350" spans="10:10" x14ac:dyDescent="0.2">
      <c r="J1350" s="22"/>
    </row>
    <row r="1351" spans="10:10" x14ac:dyDescent="0.2">
      <c r="J1351" s="22"/>
    </row>
    <row r="1352" spans="10:10" x14ac:dyDescent="0.2">
      <c r="J1352" s="22"/>
    </row>
    <row r="1353" spans="10:10" x14ac:dyDescent="0.2">
      <c r="J1353" s="22"/>
    </row>
    <row r="1354" spans="10:10" x14ac:dyDescent="0.2">
      <c r="J1354" s="22"/>
    </row>
    <row r="1355" spans="10:10" x14ac:dyDescent="0.2">
      <c r="J1355" s="22"/>
    </row>
    <row r="1356" spans="10:10" x14ac:dyDescent="0.2">
      <c r="J1356" s="22"/>
    </row>
    <row r="1357" spans="10:10" x14ac:dyDescent="0.2">
      <c r="J1357" s="22"/>
    </row>
    <row r="1358" spans="10:10" x14ac:dyDescent="0.2">
      <c r="J1358" s="22"/>
    </row>
    <row r="1359" spans="10:10" x14ac:dyDescent="0.2">
      <c r="J1359" s="22"/>
    </row>
    <row r="1360" spans="10:10" x14ac:dyDescent="0.2">
      <c r="J1360" s="22"/>
    </row>
    <row r="1361" spans="10:10" x14ac:dyDescent="0.2">
      <c r="J1361" s="22"/>
    </row>
    <row r="1362" spans="10:10" x14ac:dyDescent="0.2">
      <c r="J1362" s="22"/>
    </row>
    <row r="1363" spans="10:10" x14ac:dyDescent="0.2">
      <c r="J1363" s="22"/>
    </row>
    <row r="1364" spans="10:10" x14ac:dyDescent="0.2">
      <c r="J1364" s="22"/>
    </row>
    <row r="1365" spans="10:10" x14ac:dyDescent="0.2">
      <c r="J1365" s="22"/>
    </row>
    <row r="1366" spans="10:10" x14ac:dyDescent="0.2">
      <c r="J1366" s="22"/>
    </row>
    <row r="1367" spans="10:10" x14ac:dyDescent="0.2">
      <c r="J1367" s="22"/>
    </row>
    <row r="1368" spans="10:10" x14ac:dyDescent="0.2">
      <c r="J1368" s="22"/>
    </row>
    <row r="1369" spans="10:10" x14ac:dyDescent="0.2">
      <c r="J1369" s="22"/>
    </row>
    <row r="1370" spans="10:10" x14ac:dyDescent="0.2">
      <c r="J1370" s="22"/>
    </row>
    <row r="1371" spans="10:10" x14ac:dyDescent="0.2">
      <c r="J1371" s="22"/>
    </row>
    <row r="1372" spans="10:10" x14ac:dyDescent="0.2">
      <c r="J1372" s="22"/>
    </row>
    <row r="1373" spans="10:10" x14ac:dyDescent="0.2">
      <c r="J1373" s="22"/>
    </row>
    <row r="1374" spans="10:10" x14ac:dyDescent="0.2">
      <c r="J1374" s="22"/>
    </row>
    <row r="1375" spans="10:10" x14ac:dyDescent="0.2">
      <c r="J1375" s="22"/>
    </row>
    <row r="1376" spans="10:10" x14ac:dyDescent="0.2">
      <c r="J1376" s="22"/>
    </row>
    <row r="1377" spans="10:10" x14ac:dyDescent="0.2">
      <c r="J1377" s="22"/>
    </row>
    <row r="1378" spans="10:10" x14ac:dyDescent="0.2">
      <c r="J1378" s="22"/>
    </row>
    <row r="1379" spans="10:10" x14ac:dyDescent="0.2">
      <c r="J1379" s="22"/>
    </row>
    <row r="1380" spans="10:10" x14ac:dyDescent="0.2">
      <c r="J1380" s="22"/>
    </row>
    <row r="1381" spans="10:10" x14ac:dyDescent="0.2">
      <c r="J1381" s="22"/>
    </row>
    <row r="1382" spans="10:10" x14ac:dyDescent="0.2">
      <c r="J1382" s="22"/>
    </row>
    <row r="1383" spans="10:10" x14ac:dyDescent="0.2">
      <c r="J1383" s="22"/>
    </row>
    <row r="1384" spans="10:10" x14ac:dyDescent="0.2">
      <c r="J1384" s="22"/>
    </row>
    <row r="1385" spans="10:10" x14ac:dyDescent="0.2">
      <c r="J1385" s="22"/>
    </row>
    <row r="1386" spans="10:10" x14ac:dyDescent="0.2">
      <c r="J1386" s="22"/>
    </row>
    <row r="1387" spans="10:10" x14ac:dyDescent="0.2">
      <c r="J1387" s="22"/>
    </row>
    <row r="1388" spans="10:10" x14ac:dyDescent="0.2">
      <c r="J1388" s="22"/>
    </row>
    <row r="1389" spans="10:10" x14ac:dyDescent="0.2">
      <c r="J1389" s="22"/>
    </row>
    <row r="1390" spans="10:10" x14ac:dyDescent="0.2">
      <c r="J1390" s="22"/>
    </row>
    <row r="1391" spans="10:10" x14ac:dyDescent="0.2">
      <c r="J1391" s="22"/>
    </row>
    <row r="1392" spans="10:10" x14ac:dyDescent="0.2">
      <c r="J1392" s="22"/>
    </row>
    <row r="1393" spans="10:10" x14ac:dyDescent="0.2">
      <c r="J1393" s="22"/>
    </row>
    <row r="1394" spans="10:10" x14ac:dyDescent="0.2">
      <c r="J1394" s="22"/>
    </row>
    <row r="1395" spans="10:10" x14ac:dyDescent="0.2">
      <c r="J1395" s="22"/>
    </row>
    <row r="1396" spans="10:10" x14ac:dyDescent="0.2">
      <c r="J1396" s="22"/>
    </row>
    <row r="1397" spans="10:10" x14ac:dyDescent="0.2">
      <c r="J1397" s="22"/>
    </row>
    <row r="1398" spans="10:10" x14ac:dyDescent="0.2">
      <c r="J1398" s="22"/>
    </row>
    <row r="1399" spans="10:10" x14ac:dyDescent="0.2">
      <c r="J1399" s="22"/>
    </row>
    <row r="1400" spans="10:10" x14ac:dyDescent="0.2">
      <c r="J1400" s="22"/>
    </row>
    <row r="1401" spans="10:10" x14ac:dyDescent="0.2">
      <c r="J1401" s="22"/>
    </row>
    <row r="1402" spans="10:10" x14ac:dyDescent="0.2">
      <c r="J1402" s="22"/>
    </row>
    <row r="1403" spans="10:10" x14ac:dyDescent="0.2">
      <c r="J1403" s="22"/>
    </row>
    <row r="1404" spans="10:10" x14ac:dyDescent="0.2">
      <c r="J1404" s="22"/>
    </row>
    <row r="1405" spans="10:10" x14ac:dyDescent="0.2">
      <c r="J1405" s="22"/>
    </row>
    <row r="1406" spans="10:10" x14ac:dyDescent="0.2">
      <c r="J1406" s="22"/>
    </row>
    <row r="1407" spans="10:10" x14ac:dyDescent="0.2">
      <c r="J1407" s="22"/>
    </row>
    <row r="1408" spans="10:10" x14ac:dyDescent="0.2">
      <c r="J1408" s="22"/>
    </row>
    <row r="1409" spans="10:10" x14ac:dyDescent="0.2">
      <c r="J1409" s="22"/>
    </row>
    <row r="1410" spans="10:10" x14ac:dyDescent="0.2">
      <c r="J1410" s="22"/>
    </row>
    <row r="1411" spans="10:10" x14ac:dyDescent="0.2">
      <c r="J1411" s="22"/>
    </row>
    <row r="1412" spans="10:10" x14ac:dyDescent="0.2">
      <c r="J1412" s="22"/>
    </row>
    <row r="1413" spans="10:10" x14ac:dyDescent="0.2">
      <c r="J1413" s="22"/>
    </row>
    <row r="1414" spans="10:10" x14ac:dyDescent="0.2">
      <c r="J1414" s="22"/>
    </row>
    <row r="1415" spans="10:10" x14ac:dyDescent="0.2">
      <c r="J1415" s="22"/>
    </row>
    <row r="1416" spans="10:10" x14ac:dyDescent="0.2">
      <c r="J1416" s="22"/>
    </row>
    <row r="1417" spans="10:10" x14ac:dyDescent="0.2">
      <c r="J1417" s="22"/>
    </row>
    <row r="1418" spans="10:10" x14ac:dyDescent="0.2">
      <c r="J1418" s="22"/>
    </row>
    <row r="1419" spans="10:10" x14ac:dyDescent="0.2">
      <c r="J1419" s="22"/>
    </row>
    <row r="1420" spans="10:10" x14ac:dyDescent="0.2">
      <c r="J1420" s="22"/>
    </row>
    <row r="1421" spans="10:10" x14ac:dyDescent="0.2">
      <c r="J1421" s="22"/>
    </row>
    <row r="1422" spans="10:10" x14ac:dyDescent="0.2">
      <c r="J1422" s="22"/>
    </row>
    <row r="1423" spans="10:10" x14ac:dyDescent="0.2">
      <c r="J1423" s="22"/>
    </row>
    <row r="1424" spans="10:10" x14ac:dyDescent="0.2">
      <c r="J1424" s="22"/>
    </row>
    <row r="1425" spans="10:10" x14ac:dyDescent="0.2">
      <c r="J1425" s="22"/>
    </row>
    <row r="1426" spans="10:10" x14ac:dyDescent="0.2">
      <c r="J1426" s="22"/>
    </row>
    <row r="1427" spans="10:10" x14ac:dyDescent="0.2">
      <c r="J1427" s="22"/>
    </row>
    <row r="1428" spans="10:10" x14ac:dyDescent="0.2">
      <c r="J1428" s="22"/>
    </row>
    <row r="1429" spans="10:10" x14ac:dyDescent="0.2">
      <c r="J1429" s="22"/>
    </row>
    <row r="1430" spans="10:10" x14ac:dyDescent="0.2">
      <c r="J1430" s="22"/>
    </row>
    <row r="1431" spans="10:10" x14ac:dyDescent="0.2">
      <c r="J1431" s="22"/>
    </row>
    <row r="1432" spans="10:10" x14ac:dyDescent="0.2">
      <c r="J1432" s="22"/>
    </row>
    <row r="1433" spans="10:10" x14ac:dyDescent="0.2">
      <c r="J1433" s="22"/>
    </row>
    <row r="1434" spans="10:10" x14ac:dyDescent="0.2">
      <c r="J1434" s="22"/>
    </row>
    <row r="1435" spans="10:10" x14ac:dyDescent="0.2">
      <c r="J1435" s="22"/>
    </row>
    <row r="1436" spans="10:10" x14ac:dyDescent="0.2">
      <c r="J1436" s="22"/>
    </row>
    <row r="1437" spans="10:10" x14ac:dyDescent="0.2">
      <c r="J1437" s="22"/>
    </row>
    <row r="1438" spans="10:10" x14ac:dyDescent="0.2">
      <c r="J1438" s="22"/>
    </row>
    <row r="1439" spans="10:10" x14ac:dyDescent="0.2">
      <c r="J1439" s="22"/>
    </row>
    <row r="1440" spans="10:10" x14ac:dyDescent="0.2">
      <c r="J1440" s="22"/>
    </row>
    <row r="1441" spans="10:10" x14ac:dyDescent="0.2">
      <c r="J1441" s="22"/>
    </row>
    <row r="1442" spans="10:10" x14ac:dyDescent="0.2">
      <c r="J1442" s="22"/>
    </row>
    <row r="1443" spans="10:10" x14ac:dyDescent="0.2">
      <c r="J1443" s="22"/>
    </row>
    <row r="1444" spans="10:10" x14ac:dyDescent="0.2">
      <c r="J1444" s="22"/>
    </row>
    <row r="1445" spans="10:10" x14ac:dyDescent="0.2">
      <c r="J1445" s="22"/>
    </row>
    <row r="1446" spans="10:10" x14ac:dyDescent="0.2">
      <c r="J1446" s="22"/>
    </row>
    <row r="1447" spans="10:10" x14ac:dyDescent="0.2">
      <c r="J1447" s="22"/>
    </row>
    <row r="1448" spans="10:10" x14ac:dyDescent="0.2">
      <c r="J1448" s="22"/>
    </row>
    <row r="1449" spans="10:10" x14ac:dyDescent="0.2">
      <c r="J1449" s="22"/>
    </row>
    <row r="1450" spans="10:10" x14ac:dyDescent="0.2">
      <c r="J1450" s="22"/>
    </row>
    <row r="1451" spans="10:10" x14ac:dyDescent="0.2">
      <c r="J1451" s="22"/>
    </row>
    <row r="1452" spans="10:10" x14ac:dyDescent="0.2">
      <c r="J1452" s="22"/>
    </row>
    <row r="1453" spans="10:10" x14ac:dyDescent="0.2">
      <c r="J1453" s="22"/>
    </row>
    <row r="1454" spans="10:10" x14ac:dyDescent="0.2">
      <c r="J1454" s="22"/>
    </row>
    <row r="1455" spans="10:10" x14ac:dyDescent="0.2">
      <c r="J1455" s="22"/>
    </row>
    <row r="1456" spans="10:10" x14ac:dyDescent="0.2">
      <c r="J1456" s="22"/>
    </row>
    <row r="1457" spans="10:10" x14ac:dyDescent="0.2">
      <c r="J1457" s="22"/>
    </row>
    <row r="1458" spans="10:10" x14ac:dyDescent="0.2">
      <c r="J1458" s="22"/>
    </row>
    <row r="1459" spans="10:10" x14ac:dyDescent="0.2">
      <c r="J1459" s="22"/>
    </row>
    <row r="1460" spans="10:10" x14ac:dyDescent="0.2">
      <c r="J1460" s="22"/>
    </row>
    <row r="1461" spans="10:10" x14ac:dyDescent="0.2">
      <c r="J1461" s="22"/>
    </row>
    <row r="1462" spans="10:10" x14ac:dyDescent="0.2">
      <c r="J1462" s="22"/>
    </row>
    <row r="1463" spans="10:10" x14ac:dyDescent="0.2">
      <c r="J1463" s="22"/>
    </row>
    <row r="1464" spans="10:10" x14ac:dyDescent="0.2">
      <c r="J1464" s="22"/>
    </row>
    <row r="1465" spans="10:10" x14ac:dyDescent="0.2">
      <c r="J1465" s="22"/>
    </row>
    <row r="1466" spans="10:10" x14ac:dyDescent="0.2">
      <c r="J1466" s="22"/>
    </row>
    <row r="1467" spans="10:10" x14ac:dyDescent="0.2">
      <c r="J1467" s="22"/>
    </row>
    <row r="1468" spans="10:10" x14ac:dyDescent="0.2">
      <c r="J1468" s="22"/>
    </row>
    <row r="1469" spans="10:10" x14ac:dyDescent="0.2">
      <c r="J1469" s="22"/>
    </row>
    <row r="1470" spans="10:10" x14ac:dyDescent="0.2">
      <c r="J1470" s="22"/>
    </row>
    <row r="1471" spans="10:10" x14ac:dyDescent="0.2">
      <c r="J1471" s="22"/>
    </row>
    <row r="1472" spans="10:10" x14ac:dyDescent="0.2">
      <c r="J1472" s="22"/>
    </row>
    <row r="1473" spans="10:10" x14ac:dyDescent="0.2">
      <c r="J1473" s="22"/>
    </row>
    <row r="1474" spans="10:10" x14ac:dyDescent="0.2">
      <c r="J1474" s="22"/>
    </row>
    <row r="1475" spans="10:10" x14ac:dyDescent="0.2">
      <c r="J1475" s="22"/>
    </row>
    <row r="1476" spans="10:10" x14ac:dyDescent="0.2">
      <c r="J1476" s="22"/>
    </row>
    <row r="1477" spans="10:10" x14ac:dyDescent="0.2">
      <c r="J1477" s="22"/>
    </row>
    <row r="1478" spans="10:10" x14ac:dyDescent="0.2">
      <c r="J1478" s="22"/>
    </row>
    <row r="1479" spans="10:10" x14ac:dyDescent="0.2">
      <c r="J1479" s="22"/>
    </row>
    <row r="1480" spans="10:10" x14ac:dyDescent="0.2">
      <c r="J1480" s="22"/>
    </row>
    <row r="1481" spans="10:10" x14ac:dyDescent="0.2">
      <c r="J1481" s="22"/>
    </row>
    <row r="1482" spans="10:10" x14ac:dyDescent="0.2">
      <c r="J1482" s="22"/>
    </row>
    <row r="1483" spans="10:10" x14ac:dyDescent="0.2">
      <c r="J1483" s="22"/>
    </row>
    <row r="1484" spans="10:10" x14ac:dyDescent="0.2">
      <c r="J1484" s="22"/>
    </row>
    <row r="1485" spans="10:10" x14ac:dyDescent="0.2">
      <c r="J1485" s="22"/>
    </row>
    <row r="1486" spans="10:10" x14ac:dyDescent="0.2">
      <c r="J1486" s="22"/>
    </row>
    <row r="1487" spans="10:10" x14ac:dyDescent="0.2">
      <c r="J1487" s="22"/>
    </row>
    <row r="1488" spans="10:10" x14ac:dyDescent="0.2">
      <c r="J1488" s="22"/>
    </row>
    <row r="1489" spans="10:10" x14ac:dyDescent="0.2">
      <c r="J1489" s="22"/>
    </row>
    <row r="1490" spans="10:10" x14ac:dyDescent="0.2">
      <c r="J1490" s="22"/>
    </row>
    <row r="1491" spans="10:10" x14ac:dyDescent="0.2">
      <c r="J1491" s="22"/>
    </row>
    <row r="1492" spans="10:10" x14ac:dyDescent="0.2">
      <c r="J1492" s="22"/>
    </row>
    <row r="1493" spans="10:10" x14ac:dyDescent="0.2">
      <c r="J1493" s="22"/>
    </row>
    <row r="1494" spans="10:10" x14ac:dyDescent="0.2">
      <c r="J1494" s="22"/>
    </row>
    <row r="1495" spans="10:10" x14ac:dyDescent="0.2">
      <c r="J1495" s="22"/>
    </row>
    <row r="1496" spans="10:10" x14ac:dyDescent="0.2">
      <c r="J1496" s="22"/>
    </row>
    <row r="1497" spans="10:10" x14ac:dyDescent="0.2">
      <c r="J1497" s="22"/>
    </row>
    <row r="1498" spans="10:10" x14ac:dyDescent="0.2">
      <c r="J1498" s="22"/>
    </row>
    <row r="1499" spans="10:10" x14ac:dyDescent="0.2">
      <c r="J1499" s="22"/>
    </row>
    <row r="1500" spans="10:10" x14ac:dyDescent="0.2">
      <c r="J1500" s="22"/>
    </row>
    <row r="1501" spans="10:10" x14ac:dyDescent="0.2">
      <c r="J1501" s="22"/>
    </row>
    <row r="1502" spans="10:10" x14ac:dyDescent="0.2">
      <c r="J1502" s="22"/>
    </row>
    <row r="1503" spans="10:10" x14ac:dyDescent="0.2">
      <c r="J1503" s="22"/>
    </row>
    <row r="1504" spans="10:10" x14ac:dyDescent="0.2">
      <c r="J1504" s="22"/>
    </row>
    <row r="1505" spans="10:10" x14ac:dyDescent="0.2">
      <c r="J1505" s="22"/>
    </row>
    <row r="1506" spans="10:10" x14ac:dyDescent="0.2">
      <c r="J1506" s="22"/>
    </row>
    <row r="1507" spans="10:10" x14ac:dyDescent="0.2">
      <c r="J1507" s="22"/>
    </row>
    <row r="1508" spans="10:10" x14ac:dyDescent="0.2">
      <c r="J1508" s="22"/>
    </row>
    <row r="1509" spans="10:10" x14ac:dyDescent="0.2">
      <c r="J1509" s="22"/>
    </row>
    <row r="1510" spans="10:10" x14ac:dyDescent="0.2">
      <c r="J1510" s="22"/>
    </row>
    <row r="1511" spans="10:10" x14ac:dyDescent="0.2">
      <c r="J1511" s="22"/>
    </row>
    <row r="1512" spans="10:10" x14ac:dyDescent="0.2">
      <c r="J1512" s="22"/>
    </row>
    <row r="1513" spans="10:10" x14ac:dyDescent="0.2">
      <c r="J1513" s="22"/>
    </row>
    <row r="1514" spans="10:10" x14ac:dyDescent="0.2">
      <c r="J1514" s="22"/>
    </row>
    <row r="1515" spans="10:10" x14ac:dyDescent="0.2">
      <c r="J1515" s="22"/>
    </row>
    <row r="1516" spans="10:10" x14ac:dyDescent="0.2">
      <c r="J1516" s="22"/>
    </row>
    <row r="1517" spans="10:10" x14ac:dyDescent="0.2">
      <c r="J1517" s="22"/>
    </row>
    <row r="1518" spans="10:10" x14ac:dyDescent="0.2">
      <c r="J1518" s="22"/>
    </row>
    <row r="1519" spans="10:10" x14ac:dyDescent="0.2">
      <c r="J1519" s="22"/>
    </row>
    <row r="1520" spans="10:10" x14ac:dyDescent="0.2">
      <c r="J1520" s="22"/>
    </row>
    <row r="1521" spans="10:10" x14ac:dyDescent="0.2">
      <c r="J1521" s="22"/>
    </row>
    <row r="1522" spans="10:10" x14ac:dyDescent="0.2">
      <c r="J1522" s="22"/>
    </row>
    <row r="1523" spans="10:10" x14ac:dyDescent="0.2">
      <c r="J1523" s="22"/>
    </row>
    <row r="1524" spans="10:10" x14ac:dyDescent="0.2">
      <c r="J1524" s="22"/>
    </row>
    <row r="1525" spans="10:10" x14ac:dyDescent="0.2">
      <c r="J1525" s="22"/>
    </row>
    <row r="1526" spans="10:10" x14ac:dyDescent="0.2">
      <c r="J1526" s="22"/>
    </row>
    <row r="1527" spans="10:10" x14ac:dyDescent="0.2">
      <c r="J1527" s="22"/>
    </row>
    <row r="1528" spans="10:10" x14ac:dyDescent="0.2">
      <c r="J1528" s="22"/>
    </row>
    <row r="1529" spans="10:10" x14ac:dyDescent="0.2">
      <c r="J1529" s="22"/>
    </row>
    <row r="1530" spans="10:10" x14ac:dyDescent="0.2">
      <c r="J1530" s="22"/>
    </row>
    <row r="1531" spans="10:10" x14ac:dyDescent="0.2">
      <c r="J1531" s="22"/>
    </row>
    <row r="1532" spans="10:10" x14ac:dyDescent="0.2">
      <c r="J1532" s="22"/>
    </row>
    <row r="1533" spans="10:10" x14ac:dyDescent="0.2">
      <c r="J1533" s="22"/>
    </row>
    <row r="1534" spans="10:10" x14ac:dyDescent="0.2">
      <c r="J1534" s="22"/>
    </row>
    <row r="1535" spans="10:10" x14ac:dyDescent="0.2">
      <c r="J1535" s="22"/>
    </row>
    <row r="1536" spans="10:10" x14ac:dyDescent="0.2">
      <c r="J1536" s="22"/>
    </row>
    <row r="1537" spans="10:10" x14ac:dyDescent="0.2">
      <c r="J1537" s="22"/>
    </row>
    <row r="1538" spans="10:10" x14ac:dyDescent="0.2">
      <c r="J1538" s="22"/>
    </row>
    <row r="1539" spans="10:10" x14ac:dyDescent="0.2">
      <c r="J1539" s="22"/>
    </row>
    <row r="1540" spans="10:10" x14ac:dyDescent="0.2">
      <c r="J1540" s="22"/>
    </row>
    <row r="1541" spans="10:10" x14ac:dyDescent="0.2">
      <c r="J1541" s="22"/>
    </row>
    <row r="1542" spans="10:10" x14ac:dyDescent="0.2">
      <c r="J1542" s="22"/>
    </row>
    <row r="1543" spans="10:10" x14ac:dyDescent="0.2">
      <c r="J1543" s="22"/>
    </row>
    <row r="1544" spans="10:10" x14ac:dyDescent="0.2">
      <c r="J1544" s="22"/>
    </row>
    <row r="1545" spans="10:10" x14ac:dyDescent="0.2">
      <c r="J1545" s="22"/>
    </row>
    <row r="1546" spans="10:10" x14ac:dyDescent="0.2">
      <c r="J1546" s="22"/>
    </row>
    <row r="1547" spans="10:10" x14ac:dyDescent="0.2">
      <c r="J1547" s="22"/>
    </row>
    <row r="1548" spans="10:10" x14ac:dyDescent="0.2">
      <c r="J1548" s="22"/>
    </row>
    <row r="1549" spans="10:10" x14ac:dyDescent="0.2">
      <c r="J1549" s="22"/>
    </row>
    <row r="1550" spans="10:10" x14ac:dyDescent="0.2">
      <c r="J1550" s="22"/>
    </row>
    <row r="1551" spans="10:10" x14ac:dyDescent="0.2">
      <c r="J1551" s="22"/>
    </row>
    <row r="1552" spans="10:10" x14ac:dyDescent="0.2">
      <c r="J1552" s="22"/>
    </row>
    <row r="1553" spans="10:10" x14ac:dyDescent="0.2">
      <c r="J1553" s="22"/>
    </row>
    <row r="1554" spans="10:10" x14ac:dyDescent="0.2">
      <c r="J1554" s="22"/>
    </row>
    <row r="1555" spans="10:10" x14ac:dyDescent="0.2">
      <c r="J1555" s="22"/>
    </row>
    <row r="1556" spans="10:10" x14ac:dyDescent="0.2">
      <c r="J1556" s="22"/>
    </row>
    <row r="1557" spans="10:10" x14ac:dyDescent="0.2">
      <c r="J1557" s="22"/>
    </row>
    <row r="1558" spans="10:10" x14ac:dyDescent="0.2">
      <c r="J1558" s="22"/>
    </row>
    <row r="1559" spans="10:10" x14ac:dyDescent="0.2">
      <c r="J1559" s="22"/>
    </row>
    <row r="1560" spans="10:10" x14ac:dyDescent="0.2">
      <c r="J1560" s="22"/>
    </row>
    <row r="1561" spans="10:10" x14ac:dyDescent="0.2">
      <c r="J1561" s="22"/>
    </row>
    <row r="1562" spans="10:10" x14ac:dyDescent="0.2">
      <c r="J1562" s="22"/>
    </row>
    <row r="1563" spans="10:10" x14ac:dyDescent="0.2">
      <c r="J1563" s="22"/>
    </row>
    <row r="1564" spans="10:10" x14ac:dyDescent="0.2">
      <c r="J1564" s="22"/>
    </row>
    <row r="1565" spans="10:10" x14ac:dyDescent="0.2">
      <c r="J1565" s="22"/>
    </row>
    <row r="1566" spans="10:10" x14ac:dyDescent="0.2">
      <c r="J1566" s="22"/>
    </row>
    <row r="1567" spans="10:10" x14ac:dyDescent="0.2">
      <c r="J1567" s="22"/>
    </row>
    <row r="1568" spans="10:10" x14ac:dyDescent="0.2">
      <c r="J1568" s="22"/>
    </row>
    <row r="1569" spans="10:10" x14ac:dyDescent="0.2">
      <c r="J1569" s="22"/>
    </row>
    <row r="1570" spans="10:10" x14ac:dyDescent="0.2">
      <c r="J1570" s="22"/>
    </row>
    <row r="1571" spans="10:10" x14ac:dyDescent="0.2">
      <c r="J1571" s="22"/>
    </row>
    <row r="1572" spans="10:10" x14ac:dyDescent="0.2">
      <c r="J1572" s="22"/>
    </row>
    <row r="1573" spans="10:10" x14ac:dyDescent="0.2">
      <c r="J1573" s="22"/>
    </row>
    <row r="1574" spans="10:10" x14ac:dyDescent="0.2">
      <c r="J1574" s="22"/>
    </row>
    <row r="1575" spans="10:10" x14ac:dyDescent="0.2">
      <c r="J1575" s="22"/>
    </row>
    <row r="1576" spans="10:10" x14ac:dyDescent="0.2">
      <c r="J1576" s="22"/>
    </row>
    <row r="1577" spans="10:10" x14ac:dyDescent="0.2">
      <c r="J1577" s="22"/>
    </row>
    <row r="1578" spans="10:10" x14ac:dyDescent="0.2">
      <c r="J1578" s="22"/>
    </row>
    <row r="1579" spans="10:10" x14ac:dyDescent="0.2">
      <c r="J1579" s="22"/>
    </row>
    <row r="1580" spans="10:10" x14ac:dyDescent="0.2">
      <c r="J1580" s="22"/>
    </row>
    <row r="1581" spans="10:10" x14ac:dyDescent="0.2">
      <c r="J1581" s="22"/>
    </row>
    <row r="1582" spans="10:10" x14ac:dyDescent="0.2">
      <c r="J1582" s="22"/>
    </row>
    <row r="1583" spans="10:10" x14ac:dyDescent="0.2">
      <c r="J1583" s="22"/>
    </row>
    <row r="1584" spans="10:10" x14ac:dyDescent="0.2">
      <c r="J1584" s="22"/>
    </row>
    <row r="1585" spans="10:10" x14ac:dyDescent="0.2">
      <c r="J1585" s="22"/>
    </row>
    <row r="1586" spans="10:10" x14ac:dyDescent="0.2">
      <c r="J1586" s="22"/>
    </row>
    <row r="1587" spans="10:10" x14ac:dyDescent="0.2">
      <c r="J1587" s="22"/>
    </row>
    <row r="1588" spans="10:10" x14ac:dyDescent="0.2">
      <c r="J1588" s="22"/>
    </row>
    <row r="1589" spans="10:10" x14ac:dyDescent="0.2">
      <c r="J1589" s="22"/>
    </row>
    <row r="1590" spans="10:10" x14ac:dyDescent="0.2">
      <c r="J1590" s="22"/>
    </row>
    <row r="1591" spans="10:10" x14ac:dyDescent="0.2">
      <c r="J1591" s="22"/>
    </row>
    <row r="1592" spans="10:10" x14ac:dyDescent="0.2">
      <c r="J1592" s="22"/>
    </row>
    <row r="1593" spans="10:10" x14ac:dyDescent="0.2">
      <c r="J1593" s="22"/>
    </row>
    <row r="1594" spans="10:10" x14ac:dyDescent="0.2">
      <c r="J1594" s="22"/>
    </row>
    <row r="1595" spans="10:10" x14ac:dyDescent="0.2">
      <c r="J1595" s="22"/>
    </row>
    <row r="1596" spans="10:10" x14ac:dyDescent="0.2">
      <c r="J1596" s="22"/>
    </row>
    <row r="1597" spans="10:10" x14ac:dyDescent="0.2">
      <c r="J1597" s="22"/>
    </row>
    <row r="1598" spans="10:10" x14ac:dyDescent="0.2">
      <c r="J1598" s="22"/>
    </row>
    <row r="1599" spans="10:10" x14ac:dyDescent="0.2">
      <c r="J1599" s="22"/>
    </row>
    <row r="1600" spans="10:10" x14ac:dyDescent="0.2">
      <c r="J1600" s="22"/>
    </row>
    <row r="1601" spans="10:10" x14ac:dyDescent="0.2">
      <c r="J1601" s="22"/>
    </row>
    <row r="1602" spans="10:10" x14ac:dyDescent="0.2">
      <c r="J1602" s="22"/>
    </row>
    <row r="1603" spans="10:10" x14ac:dyDescent="0.2">
      <c r="J1603" s="22"/>
    </row>
    <row r="1604" spans="10:10" x14ac:dyDescent="0.2">
      <c r="J1604" s="22"/>
    </row>
    <row r="1605" spans="10:10" x14ac:dyDescent="0.2">
      <c r="J1605" s="22"/>
    </row>
    <row r="1606" spans="10:10" x14ac:dyDescent="0.2">
      <c r="J1606" s="22"/>
    </row>
    <row r="1607" spans="10:10" x14ac:dyDescent="0.2">
      <c r="J1607" s="22"/>
    </row>
    <row r="1608" spans="10:10" x14ac:dyDescent="0.2">
      <c r="J1608" s="22"/>
    </row>
    <row r="1609" spans="10:10" x14ac:dyDescent="0.2">
      <c r="J1609" s="22"/>
    </row>
    <row r="1610" spans="10:10" x14ac:dyDescent="0.2">
      <c r="J1610" s="22"/>
    </row>
    <row r="1611" spans="10:10" x14ac:dyDescent="0.2">
      <c r="J1611" s="22"/>
    </row>
    <row r="1612" spans="10:10" x14ac:dyDescent="0.2">
      <c r="J1612" s="22"/>
    </row>
    <row r="1613" spans="10:10" x14ac:dyDescent="0.2">
      <c r="J1613" s="22"/>
    </row>
    <row r="1614" spans="10:10" x14ac:dyDescent="0.2">
      <c r="J1614" s="22"/>
    </row>
    <row r="1615" spans="10:10" x14ac:dyDescent="0.2">
      <c r="J1615" s="22"/>
    </row>
    <row r="1616" spans="10:10" x14ac:dyDescent="0.2">
      <c r="J1616" s="22"/>
    </row>
    <row r="1617" spans="10:10" x14ac:dyDescent="0.2">
      <c r="J1617" s="22"/>
    </row>
    <row r="1618" spans="10:10" x14ac:dyDescent="0.2">
      <c r="J1618" s="22"/>
    </row>
    <row r="1619" spans="10:10" x14ac:dyDescent="0.2">
      <c r="J1619" s="22"/>
    </row>
    <row r="1620" spans="10:10" x14ac:dyDescent="0.2">
      <c r="J1620" s="22"/>
    </row>
    <row r="1621" spans="10:10" x14ac:dyDescent="0.2">
      <c r="J1621" s="22"/>
    </row>
    <row r="1622" spans="10:10" x14ac:dyDescent="0.2">
      <c r="J1622" s="22"/>
    </row>
    <row r="1623" spans="10:10" x14ac:dyDescent="0.2">
      <c r="J1623" s="22"/>
    </row>
    <row r="1624" spans="10:10" x14ac:dyDescent="0.2">
      <c r="J1624" s="22"/>
    </row>
    <row r="1625" spans="10:10" x14ac:dyDescent="0.2">
      <c r="J1625" s="22"/>
    </row>
    <row r="1626" spans="10:10" x14ac:dyDescent="0.2">
      <c r="J1626" s="22"/>
    </row>
    <row r="1627" spans="10:10" x14ac:dyDescent="0.2">
      <c r="J1627" s="22"/>
    </row>
    <row r="1628" spans="10:10" x14ac:dyDescent="0.2">
      <c r="J1628" s="22"/>
    </row>
    <row r="1629" spans="10:10" x14ac:dyDescent="0.2">
      <c r="J1629" s="22"/>
    </row>
    <row r="1630" spans="10:10" x14ac:dyDescent="0.2">
      <c r="J1630" s="22"/>
    </row>
    <row r="1631" spans="10:10" x14ac:dyDescent="0.2">
      <c r="J1631" s="22"/>
    </row>
    <row r="1632" spans="10:10" x14ac:dyDescent="0.2">
      <c r="J1632" s="22"/>
    </row>
    <row r="1633" spans="10:10" x14ac:dyDescent="0.2">
      <c r="J1633" s="22"/>
    </row>
    <row r="1634" spans="10:10" x14ac:dyDescent="0.2">
      <c r="J1634" s="22"/>
    </row>
    <row r="1635" spans="10:10" x14ac:dyDescent="0.2">
      <c r="J1635" s="22"/>
    </row>
    <row r="1636" spans="10:10" x14ac:dyDescent="0.2">
      <c r="J1636" s="22"/>
    </row>
    <row r="1637" spans="10:10" x14ac:dyDescent="0.2">
      <c r="J1637" s="22"/>
    </row>
    <row r="1638" spans="10:10" x14ac:dyDescent="0.2">
      <c r="J1638" s="22"/>
    </row>
    <row r="1639" spans="10:10" x14ac:dyDescent="0.2">
      <c r="J1639" s="22"/>
    </row>
    <row r="1640" spans="10:10" x14ac:dyDescent="0.2">
      <c r="J1640" s="22"/>
    </row>
    <row r="1641" spans="10:10" x14ac:dyDescent="0.2">
      <c r="J1641" s="22"/>
    </row>
    <row r="1642" spans="10:10" x14ac:dyDescent="0.2">
      <c r="J1642" s="22"/>
    </row>
    <row r="1643" spans="10:10" x14ac:dyDescent="0.2">
      <c r="J1643" s="22"/>
    </row>
    <row r="1644" spans="10:10" x14ac:dyDescent="0.2">
      <c r="J1644" s="22"/>
    </row>
    <row r="1645" spans="10:10" x14ac:dyDescent="0.2">
      <c r="J1645" s="22"/>
    </row>
    <row r="1646" spans="10:10" x14ac:dyDescent="0.2">
      <c r="J1646" s="22"/>
    </row>
    <row r="1647" spans="10:10" x14ac:dyDescent="0.2">
      <c r="J1647" s="22"/>
    </row>
    <row r="1648" spans="10:10" x14ac:dyDescent="0.2">
      <c r="J1648" s="22"/>
    </row>
    <row r="1649" spans="10:10" x14ac:dyDescent="0.2">
      <c r="J1649" s="22"/>
    </row>
    <row r="1650" spans="10:10" x14ac:dyDescent="0.2">
      <c r="J1650" s="22"/>
    </row>
    <row r="1651" spans="10:10" x14ac:dyDescent="0.2">
      <c r="J1651" s="22"/>
    </row>
    <row r="1652" spans="10:10" x14ac:dyDescent="0.2">
      <c r="J1652" s="22"/>
    </row>
    <row r="1653" spans="10:10" x14ac:dyDescent="0.2">
      <c r="J1653" s="22"/>
    </row>
    <row r="1654" spans="10:10" x14ac:dyDescent="0.2">
      <c r="J1654" s="22"/>
    </row>
    <row r="1655" spans="10:10" x14ac:dyDescent="0.2">
      <c r="J1655" s="22"/>
    </row>
    <row r="1656" spans="10:10" x14ac:dyDescent="0.2">
      <c r="J1656" s="22"/>
    </row>
    <row r="1657" spans="10:10" x14ac:dyDescent="0.2">
      <c r="J1657" s="22"/>
    </row>
    <row r="1658" spans="10:10" x14ac:dyDescent="0.2">
      <c r="J1658" s="22"/>
    </row>
    <row r="1659" spans="10:10" x14ac:dyDescent="0.2">
      <c r="J1659" s="22"/>
    </row>
    <row r="1660" spans="10:10" x14ac:dyDescent="0.2">
      <c r="J1660" s="22"/>
    </row>
    <row r="1661" spans="10:10" x14ac:dyDescent="0.2">
      <c r="J1661" s="22"/>
    </row>
    <row r="1662" spans="10:10" x14ac:dyDescent="0.2">
      <c r="J1662" s="22"/>
    </row>
    <row r="1663" spans="10:10" x14ac:dyDescent="0.2">
      <c r="J1663" s="22"/>
    </row>
    <row r="1664" spans="10:10" x14ac:dyDescent="0.2">
      <c r="J1664" s="22"/>
    </row>
    <row r="1665" spans="10:10" x14ac:dyDescent="0.2">
      <c r="J1665" s="22"/>
    </row>
    <row r="1666" spans="10:10" x14ac:dyDescent="0.2">
      <c r="J1666" s="22"/>
    </row>
    <row r="1667" spans="10:10" x14ac:dyDescent="0.2">
      <c r="J1667" s="22"/>
    </row>
    <row r="1668" spans="10:10" x14ac:dyDescent="0.2">
      <c r="J1668" s="22"/>
    </row>
    <row r="1669" spans="10:10" x14ac:dyDescent="0.2">
      <c r="J1669" s="22"/>
    </row>
    <row r="1670" spans="10:10" x14ac:dyDescent="0.2">
      <c r="J1670" s="22"/>
    </row>
    <row r="1671" spans="10:10" x14ac:dyDescent="0.2">
      <c r="J1671" s="22"/>
    </row>
    <row r="1672" spans="10:10" x14ac:dyDescent="0.2">
      <c r="J1672" s="22"/>
    </row>
    <row r="1673" spans="10:10" x14ac:dyDescent="0.2">
      <c r="J1673" s="22"/>
    </row>
    <row r="1674" spans="10:10" x14ac:dyDescent="0.2">
      <c r="J1674" s="22"/>
    </row>
    <row r="1675" spans="10:10" x14ac:dyDescent="0.2">
      <c r="J1675" s="22"/>
    </row>
    <row r="1676" spans="10:10" x14ac:dyDescent="0.2">
      <c r="J1676" s="22"/>
    </row>
    <row r="1677" spans="10:10" x14ac:dyDescent="0.2">
      <c r="J1677" s="22"/>
    </row>
    <row r="1678" spans="10:10" x14ac:dyDescent="0.2">
      <c r="J1678" s="22"/>
    </row>
    <row r="1679" spans="10:10" x14ac:dyDescent="0.2">
      <c r="J1679" s="22"/>
    </row>
    <row r="1680" spans="10:10" x14ac:dyDescent="0.2">
      <c r="J1680" s="22"/>
    </row>
    <row r="1681" spans="10:10" x14ac:dyDescent="0.2">
      <c r="J1681" s="22"/>
    </row>
    <row r="1682" spans="10:10" x14ac:dyDescent="0.2">
      <c r="J1682" s="22"/>
    </row>
    <row r="1683" spans="10:10" x14ac:dyDescent="0.2">
      <c r="J1683" s="22"/>
    </row>
    <row r="1684" spans="10:10" x14ac:dyDescent="0.2">
      <c r="J1684" s="22"/>
    </row>
    <row r="1685" spans="10:10" x14ac:dyDescent="0.2">
      <c r="J1685" s="22"/>
    </row>
    <row r="1686" spans="10:10" x14ac:dyDescent="0.2">
      <c r="J1686" s="22"/>
    </row>
    <row r="1687" spans="10:10" x14ac:dyDescent="0.2">
      <c r="J1687" s="22"/>
    </row>
    <row r="1688" spans="10:10" x14ac:dyDescent="0.2">
      <c r="J1688" s="22"/>
    </row>
    <row r="1689" spans="10:10" x14ac:dyDescent="0.2">
      <c r="J1689" s="22"/>
    </row>
    <row r="1690" spans="10:10" x14ac:dyDescent="0.2">
      <c r="J1690" s="22"/>
    </row>
    <row r="1691" spans="10:10" x14ac:dyDescent="0.2">
      <c r="J1691" s="22"/>
    </row>
    <row r="1692" spans="10:10" x14ac:dyDescent="0.2">
      <c r="J1692" s="22"/>
    </row>
    <row r="1693" spans="10:10" x14ac:dyDescent="0.2">
      <c r="J1693" s="22"/>
    </row>
    <row r="1694" spans="10:10" x14ac:dyDescent="0.2">
      <c r="J1694" s="22"/>
    </row>
    <row r="1695" spans="10:10" x14ac:dyDescent="0.2">
      <c r="J1695" s="22"/>
    </row>
    <row r="1696" spans="10:10" x14ac:dyDescent="0.2">
      <c r="J1696" s="22"/>
    </row>
    <row r="1697" spans="10:10" x14ac:dyDescent="0.2">
      <c r="J1697" s="22"/>
    </row>
    <row r="1698" spans="10:10" x14ac:dyDescent="0.2">
      <c r="J1698" s="22"/>
    </row>
    <row r="1699" spans="10:10" x14ac:dyDescent="0.2">
      <c r="J1699" s="22"/>
    </row>
    <row r="1700" spans="10:10" x14ac:dyDescent="0.2">
      <c r="J1700" s="22"/>
    </row>
    <row r="1701" spans="10:10" x14ac:dyDescent="0.2">
      <c r="J1701" s="22"/>
    </row>
    <row r="1702" spans="10:10" x14ac:dyDescent="0.2">
      <c r="J1702" s="22"/>
    </row>
    <row r="1703" spans="10:10" x14ac:dyDescent="0.2">
      <c r="J1703" s="22"/>
    </row>
    <row r="1704" spans="10:10" x14ac:dyDescent="0.2">
      <c r="J1704" s="22"/>
    </row>
    <row r="1705" spans="10:10" x14ac:dyDescent="0.2">
      <c r="J1705" s="22"/>
    </row>
    <row r="1706" spans="10:10" x14ac:dyDescent="0.2">
      <c r="J1706" s="22"/>
    </row>
    <row r="1707" spans="10:10" x14ac:dyDescent="0.2">
      <c r="J1707" s="22"/>
    </row>
    <row r="1708" spans="10:10" x14ac:dyDescent="0.2">
      <c r="J1708" s="22"/>
    </row>
    <row r="1709" spans="10:10" x14ac:dyDescent="0.2">
      <c r="J1709" s="22"/>
    </row>
    <row r="1710" spans="10:10" x14ac:dyDescent="0.2">
      <c r="J1710" s="22"/>
    </row>
    <row r="1711" spans="10:10" x14ac:dyDescent="0.2">
      <c r="J1711" s="22"/>
    </row>
    <row r="1712" spans="10:10" x14ac:dyDescent="0.2">
      <c r="J1712" s="22"/>
    </row>
    <row r="1713" spans="10:10" x14ac:dyDescent="0.2">
      <c r="J1713" s="22"/>
    </row>
    <row r="1714" spans="10:10" x14ac:dyDescent="0.2">
      <c r="J1714" s="22"/>
    </row>
    <row r="1715" spans="10:10" x14ac:dyDescent="0.2">
      <c r="J1715" s="22"/>
    </row>
    <row r="1716" spans="10:10" x14ac:dyDescent="0.2">
      <c r="J1716" s="22"/>
    </row>
    <row r="1717" spans="10:10" x14ac:dyDescent="0.2">
      <c r="J1717" s="22"/>
    </row>
    <row r="1718" spans="10:10" x14ac:dyDescent="0.2">
      <c r="J1718" s="22"/>
    </row>
    <row r="1719" spans="10:10" x14ac:dyDescent="0.2">
      <c r="J1719" s="22"/>
    </row>
    <row r="1720" spans="10:10" x14ac:dyDescent="0.2">
      <c r="J1720" s="22"/>
    </row>
    <row r="1721" spans="10:10" x14ac:dyDescent="0.2">
      <c r="J1721" s="22"/>
    </row>
    <row r="1722" spans="10:10" x14ac:dyDescent="0.2">
      <c r="J1722" s="22"/>
    </row>
    <row r="1723" spans="10:10" x14ac:dyDescent="0.2">
      <c r="J1723" s="22"/>
    </row>
    <row r="1724" spans="10:10" x14ac:dyDescent="0.2">
      <c r="J1724" s="22"/>
    </row>
    <row r="1725" spans="10:10" x14ac:dyDescent="0.2">
      <c r="J1725" s="22"/>
    </row>
    <row r="1726" spans="10:10" x14ac:dyDescent="0.2">
      <c r="J1726" s="22"/>
    </row>
    <row r="1727" spans="10:10" x14ac:dyDescent="0.2">
      <c r="J1727" s="22"/>
    </row>
    <row r="1728" spans="10:10" x14ac:dyDescent="0.2">
      <c r="J1728" s="22"/>
    </row>
    <row r="1729" spans="10:10" x14ac:dyDescent="0.2">
      <c r="J1729" s="22"/>
    </row>
    <row r="1730" spans="10:10" x14ac:dyDescent="0.2">
      <c r="J1730" s="22"/>
    </row>
    <row r="1731" spans="10:10" x14ac:dyDescent="0.2">
      <c r="J1731" s="22"/>
    </row>
    <row r="1732" spans="10:10" x14ac:dyDescent="0.2">
      <c r="J1732" s="22"/>
    </row>
    <row r="1733" spans="10:10" x14ac:dyDescent="0.2">
      <c r="J1733" s="22"/>
    </row>
    <row r="1734" spans="10:10" x14ac:dyDescent="0.2">
      <c r="J1734" s="22"/>
    </row>
    <row r="1735" spans="10:10" x14ac:dyDescent="0.2">
      <c r="J1735" s="22"/>
    </row>
    <row r="1736" spans="10:10" x14ac:dyDescent="0.2">
      <c r="J1736" s="22"/>
    </row>
    <row r="1737" spans="10:10" x14ac:dyDescent="0.2">
      <c r="J1737" s="22"/>
    </row>
    <row r="1738" spans="10:10" x14ac:dyDescent="0.2">
      <c r="J1738" s="22"/>
    </row>
    <row r="1739" spans="10:10" x14ac:dyDescent="0.2">
      <c r="J1739" s="22"/>
    </row>
    <row r="1740" spans="10:10" x14ac:dyDescent="0.2">
      <c r="J1740" s="22"/>
    </row>
    <row r="1741" spans="10:10" x14ac:dyDescent="0.2">
      <c r="J1741" s="22"/>
    </row>
    <row r="1742" spans="10:10" x14ac:dyDescent="0.2">
      <c r="J1742" s="22"/>
    </row>
    <row r="1743" spans="10:10" x14ac:dyDescent="0.2">
      <c r="J1743" s="22"/>
    </row>
    <row r="1744" spans="10:10" x14ac:dyDescent="0.2">
      <c r="J1744" s="22"/>
    </row>
    <row r="1745" spans="10:10" x14ac:dyDescent="0.2">
      <c r="J1745" s="22"/>
    </row>
    <row r="1746" spans="10:10" x14ac:dyDescent="0.2">
      <c r="J1746" s="22"/>
    </row>
    <row r="1747" spans="10:10" x14ac:dyDescent="0.2">
      <c r="J1747" s="22"/>
    </row>
    <row r="1748" spans="10:10" x14ac:dyDescent="0.2">
      <c r="J1748" s="22"/>
    </row>
    <row r="1749" spans="10:10" x14ac:dyDescent="0.2">
      <c r="J1749" s="22"/>
    </row>
    <row r="1750" spans="10:10" x14ac:dyDescent="0.2">
      <c r="J1750" s="22"/>
    </row>
    <row r="1751" spans="10:10" x14ac:dyDescent="0.2">
      <c r="J1751" s="22"/>
    </row>
    <row r="1752" spans="10:10" x14ac:dyDescent="0.2">
      <c r="J1752" s="22"/>
    </row>
    <row r="1753" spans="10:10" x14ac:dyDescent="0.2">
      <c r="J1753" s="22"/>
    </row>
    <row r="1754" spans="10:10" x14ac:dyDescent="0.2">
      <c r="J1754" s="22"/>
    </row>
    <row r="1755" spans="10:10" x14ac:dyDescent="0.2">
      <c r="J1755" s="22"/>
    </row>
    <row r="1756" spans="10:10" x14ac:dyDescent="0.2">
      <c r="J1756" s="22"/>
    </row>
    <row r="1757" spans="10:10" x14ac:dyDescent="0.2">
      <c r="J1757" s="22"/>
    </row>
    <row r="1758" spans="10:10" x14ac:dyDescent="0.2">
      <c r="J1758" s="22"/>
    </row>
    <row r="1759" spans="10:10" x14ac:dyDescent="0.2">
      <c r="J1759" s="22"/>
    </row>
    <row r="1760" spans="10:10" x14ac:dyDescent="0.2">
      <c r="J1760" s="22"/>
    </row>
    <row r="1761" spans="10:10" x14ac:dyDescent="0.2">
      <c r="J1761" s="22"/>
    </row>
    <row r="1762" spans="10:10" x14ac:dyDescent="0.2">
      <c r="J1762" s="22"/>
    </row>
    <row r="1763" spans="10:10" x14ac:dyDescent="0.2">
      <c r="J1763" s="22"/>
    </row>
    <row r="1764" spans="10:10" x14ac:dyDescent="0.2">
      <c r="J1764" s="22"/>
    </row>
    <row r="1765" spans="10:10" x14ac:dyDescent="0.2">
      <c r="J1765" s="22"/>
    </row>
    <row r="1766" spans="10:10" x14ac:dyDescent="0.2">
      <c r="J1766" s="22"/>
    </row>
    <row r="1767" spans="10:10" x14ac:dyDescent="0.2">
      <c r="J1767" s="22"/>
    </row>
    <row r="1768" spans="10:10" x14ac:dyDescent="0.2">
      <c r="J1768" s="22"/>
    </row>
    <row r="1769" spans="10:10" x14ac:dyDescent="0.2">
      <c r="J1769" s="22"/>
    </row>
    <row r="1770" spans="10:10" x14ac:dyDescent="0.2">
      <c r="J1770" s="22"/>
    </row>
    <row r="1771" spans="10:10" x14ac:dyDescent="0.2">
      <c r="J1771" s="22"/>
    </row>
    <row r="1772" spans="10:10" x14ac:dyDescent="0.2">
      <c r="J1772" s="22"/>
    </row>
    <row r="1773" spans="10:10" x14ac:dyDescent="0.2">
      <c r="J1773" s="22"/>
    </row>
    <row r="1774" spans="10:10" x14ac:dyDescent="0.2">
      <c r="J1774" s="22"/>
    </row>
    <row r="1775" spans="10:10" x14ac:dyDescent="0.2">
      <c r="J1775" s="22"/>
    </row>
    <row r="1776" spans="10:10" x14ac:dyDescent="0.2">
      <c r="J1776" s="22"/>
    </row>
    <row r="1777" spans="10:10" x14ac:dyDescent="0.2">
      <c r="J1777" s="22"/>
    </row>
    <row r="1778" spans="10:10" x14ac:dyDescent="0.2">
      <c r="J1778" s="22"/>
    </row>
    <row r="1779" spans="10:10" x14ac:dyDescent="0.2">
      <c r="J1779" s="22"/>
    </row>
    <row r="1780" spans="10:10" x14ac:dyDescent="0.2">
      <c r="J1780" s="22"/>
    </row>
    <row r="1781" spans="10:10" x14ac:dyDescent="0.2">
      <c r="J1781" s="22"/>
    </row>
    <row r="1782" spans="10:10" x14ac:dyDescent="0.2">
      <c r="J1782" s="22"/>
    </row>
    <row r="1783" spans="10:10" x14ac:dyDescent="0.2">
      <c r="J1783" s="22"/>
    </row>
    <row r="1784" spans="10:10" x14ac:dyDescent="0.2">
      <c r="J1784" s="22"/>
    </row>
    <row r="1785" spans="10:10" x14ac:dyDescent="0.2">
      <c r="J1785" s="22"/>
    </row>
    <row r="1786" spans="10:10" x14ac:dyDescent="0.2">
      <c r="J1786" s="22"/>
    </row>
    <row r="1787" spans="10:10" x14ac:dyDescent="0.2">
      <c r="J1787" s="22"/>
    </row>
    <row r="1788" spans="10:10" x14ac:dyDescent="0.2">
      <c r="J1788" s="22"/>
    </row>
    <row r="1789" spans="10:10" x14ac:dyDescent="0.2">
      <c r="J1789" s="22"/>
    </row>
    <row r="1790" spans="10:10" x14ac:dyDescent="0.2">
      <c r="J1790" s="22"/>
    </row>
    <row r="1791" spans="10:10" x14ac:dyDescent="0.2">
      <c r="J1791" s="22"/>
    </row>
    <row r="1792" spans="10:10" x14ac:dyDescent="0.2">
      <c r="J1792" s="22"/>
    </row>
    <row r="1793" spans="10:10" x14ac:dyDescent="0.2">
      <c r="J1793" s="22"/>
    </row>
    <row r="1794" spans="10:10" x14ac:dyDescent="0.2">
      <c r="J1794" s="22"/>
    </row>
    <row r="1795" spans="10:10" x14ac:dyDescent="0.2">
      <c r="J1795" s="22"/>
    </row>
    <row r="1796" spans="10:10" x14ac:dyDescent="0.2">
      <c r="J1796" s="22"/>
    </row>
    <row r="1797" spans="10:10" x14ac:dyDescent="0.2">
      <c r="J1797" s="22"/>
    </row>
    <row r="1798" spans="10:10" x14ac:dyDescent="0.2">
      <c r="J1798" s="22"/>
    </row>
    <row r="1799" spans="10:10" x14ac:dyDescent="0.2">
      <c r="J1799" s="22"/>
    </row>
    <row r="1800" spans="10:10" x14ac:dyDescent="0.2">
      <c r="J1800" s="22"/>
    </row>
    <row r="1801" spans="10:10" x14ac:dyDescent="0.2">
      <c r="J1801" s="22"/>
    </row>
    <row r="1802" spans="10:10" x14ac:dyDescent="0.2">
      <c r="J1802" s="22"/>
    </row>
    <row r="1803" spans="10:10" x14ac:dyDescent="0.2">
      <c r="J1803" s="22"/>
    </row>
    <row r="1804" spans="10:10" x14ac:dyDescent="0.2">
      <c r="J1804" s="22"/>
    </row>
    <row r="1805" spans="10:10" x14ac:dyDescent="0.2">
      <c r="J1805" s="22"/>
    </row>
    <row r="1806" spans="10:10" x14ac:dyDescent="0.2">
      <c r="J1806" s="22"/>
    </row>
    <row r="1807" spans="10:10" x14ac:dyDescent="0.2">
      <c r="J1807" s="22"/>
    </row>
    <row r="1808" spans="10:10" x14ac:dyDescent="0.2">
      <c r="J1808" s="22"/>
    </row>
    <row r="1809" spans="10:10" x14ac:dyDescent="0.2">
      <c r="J1809" s="22"/>
    </row>
    <row r="1810" spans="10:10" x14ac:dyDescent="0.2">
      <c r="J1810" s="22"/>
    </row>
    <row r="1811" spans="10:10" x14ac:dyDescent="0.2">
      <c r="J1811" s="22"/>
    </row>
    <row r="1812" spans="10:10" x14ac:dyDescent="0.2">
      <c r="J1812" s="22"/>
    </row>
    <row r="1813" spans="10:10" x14ac:dyDescent="0.2">
      <c r="J1813" s="22"/>
    </row>
    <row r="1814" spans="10:10" x14ac:dyDescent="0.2">
      <c r="J1814" s="22"/>
    </row>
    <row r="1815" spans="10:10" x14ac:dyDescent="0.2">
      <c r="J1815" s="22"/>
    </row>
    <row r="1816" spans="10:10" x14ac:dyDescent="0.2">
      <c r="J1816" s="22"/>
    </row>
    <row r="1817" spans="10:10" x14ac:dyDescent="0.2">
      <c r="J1817" s="22"/>
    </row>
    <row r="1818" spans="10:10" x14ac:dyDescent="0.2">
      <c r="J1818" s="22"/>
    </row>
    <row r="1819" spans="10:10" x14ac:dyDescent="0.2">
      <c r="J1819" s="22"/>
    </row>
    <row r="1820" spans="10:10" x14ac:dyDescent="0.2">
      <c r="J1820" s="22"/>
    </row>
    <row r="1821" spans="10:10" x14ac:dyDescent="0.2">
      <c r="J1821" s="22"/>
    </row>
    <row r="1822" spans="10:10" x14ac:dyDescent="0.2">
      <c r="J1822" s="22"/>
    </row>
    <row r="1823" spans="10:10" x14ac:dyDescent="0.2">
      <c r="J1823" s="22"/>
    </row>
    <row r="1824" spans="10:10" x14ac:dyDescent="0.2">
      <c r="J1824" s="22"/>
    </row>
    <row r="1825" spans="10:10" x14ac:dyDescent="0.2">
      <c r="J1825" s="22"/>
    </row>
    <row r="1826" spans="10:10" x14ac:dyDescent="0.2">
      <c r="J1826" s="22"/>
    </row>
    <row r="1827" spans="10:10" x14ac:dyDescent="0.2">
      <c r="J1827" s="22"/>
    </row>
    <row r="1828" spans="10:10" x14ac:dyDescent="0.2">
      <c r="J1828" s="22"/>
    </row>
    <row r="1829" spans="10:10" x14ac:dyDescent="0.2">
      <c r="J1829" s="22"/>
    </row>
    <row r="1830" spans="10:10" x14ac:dyDescent="0.2">
      <c r="J1830" s="22"/>
    </row>
    <row r="1831" spans="10:10" x14ac:dyDescent="0.2">
      <c r="J1831" s="22"/>
    </row>
    <row r="1832" spans="10:10" x14ac:dyDescent="0.2">
      <c r="J1832" s="22"/>
    </row>
    <row r="1833" spans="10:10" x14ac:dyDescent="0.2">
      <c r="J1833" s="22"/>
    </row>
    <row r="1834" spans="10:10" x14ac:dyDescent="0.2">
      <c r="J1834" s="22"/>
    </row>
    <row r="1835" spans="10:10" x14ac:dyDescent="0.2">
      <c r="J1835" s="22"/>
    </row>
    <row r="1836" spans="10:10" x14ac:dyDescent="0.2">
      <c r="J1836" s="22"/>
    </row>
    <row r="1837" spans="10:10" x14ac:dyDescent="0.2">
      <c r="J1837" s="22"/>
    </row>
    <row r="1838" spans="10:10" x14ac:dyDescent="0.2">
      <c r="J1838" s="22"/>
    </row>
    <row r="1839" spans="10:10" x14ac:dyDescent="0.2">
      <c r="J1839" s="22"/>
    </row>
    <row r="1840" spans="10:10" x14ac:dyDescent="0.2">
      <c r="J1840" s="22"/>
    </row>
    <row r="1841" spans="10:10" x14ac:dyDescent="0.2">
      <c r="J1841" s="22"/>
    </row>
    <row r="1842" spans="10:10" x14ac:dyDescent="0.2">
      <c r="J1842" s="22"/>
    </row>
    <row r="1843" spans="10:10" x14ac:dyDescent="0.2">
      <c r="J1843" s="22"/>
    </row>
    <row r="1844" spans="10:10" x14ac:dyDescent="0.2">
      <c r="J1844" s="22"/>
    </row>
    <row r="1845" spans="10:10" x14ac:dyDescent="0.2">
      <c r="J1845" s="22"/>
    </row>
    <row r="1846" spans="10:10" x14ac:dyDescent="0.2">
      <c r="J1846" s="22"/>
    </row>
    <row r="1847" spans="10:10" x14ac:dyDescent="0.2">
      <c r="J1847" s="22"/>
    </row>
    <row r="1848" spans="10:10" x14ac:dyDescent="0.2">
      <c r="J1848" s="22"/>
    </row>
    <row r="1849" spans="10:10" x14ac:dyDescent="0.2">
      <c r="J1849" s="22"/>
    </row>
    <row r="1850" spans="10:10" x14ac:dyDescent="0.2">
      <c r="J1850" s="22"/>
    </row>
    <row r="1851" spans="10:10" x14ac:dyDescent="0.2">
      <c r="J1851" s="22"/>
    </row>
    <row r="1852" spans="10:10" x14ac:dyDescent="0.2">
      <c r="J1852" s="22"/>
    </row>
    <row r="1853" spans="10:10" x14ac:dyDescent="0.2">
      <c r="J1853" s="22"/>
    </row>
    <row r="1854" spans="10:10" x14ac:dyDescent="0.2">
      <c r="J1854" s="22"/>
    </row>
    <row r="1855" spans="10:10" x14ac:dyDescent="0.2">
      <c r="J1855" s="22"/>
    </row>
    <row r="1856" spans="10:10" x14ac:dyDescent="0.2">
      <c r="J1856" s="22"/>
    </row>
    <row r="1857" spans="10:10" x14ac:dyDescent="0.2">
      <c r="J1857" s="22"/>
    </row>
    <row r="1858" spans="10:10" x14ac:dyDescent="0.2">
      <c r="J1858" s="22"/>
    </row>
    <row r="1859" spans="10:10" x14ac:dyDescent="0.2">
      <c r="J1859" s="22"/>
    </row>
    <row r="1860" spans="10:10" x14ac:dyDescent="0.2">
      <c r="J1860" s="22"/>
    </row>
    <row r="1861" spans="10:10" x14ac:dyDescent="0.2">
      <c r="J1861" s="22"/>
    </row>
    <row r="1862" spans="10:10" x14ac:dyDescent="0.2">
      <c r="J1862" s="22"/>
    </row>
    <row r="1863" spans="10:10" x14ac:dyDescent="0.2">
      <c r="J1863" s="22"/>
    </row>
    <row r="1864" spans="10:10" x14ac:dyDescent="0.2">
      <c r="J1864" s="22"/>
    </row>
    <row r="1865" spans="10:10" x14ac:dyDescent="0.2">
      <c r="J1865" s="22"/>
    </row>
    <row r="1866" spans="10:10" x14ac:dyDescent="0.2">
      <c r="J1866" s="22"/>
    </row>
    <row r="1867" spans="10:10" x14ac:dyDescent="0.2">
      <c r="J1867" s="22"/>
    </row>
    <row r="1868" spans="10:10" x14ac:dyDescent="0.2">
      <c r="J1868" s="22"/>
    </row>
    <row r="1869" spans="10:10" x14ac:dyDescent="0.2">
      <c r="J1869" s="22"/>
    </row>
    <row r="1870" spans="10:10" x14ac:dyDescent="0.2">
      <c r="J1870" s="22"/>
    </row>
    <row r="1871" spans="10:10" x14ac:dyDescent="0.2">
      <c r="J1871" s="22"/>
    </row>
    <row r="1872" spans="10:10" x14ac:dyDescent="0.2">
      <c r="J1872" s="22"/>
    </row>
    <row r="1873" spans="10:10" x14ac:dyDescent="0.2">
      <c r="J1873" s="22"/>
    </row>
    <row r="1874" spans="10:10" x14ac:dyDescent="0.2">
      <c r="J1874" s="22"/>
    </row>
    <row r="1875" spans="10:10" x14ac:dyDescent="0.2">
      <c r="J1875" s="22"/>
    </row>
    <row r="1876" spans="10:10" x14ac:dyDescent="0.2">
      <c r="J1876" s="22"/>
    </row>
    <row r="1877" spans="10:10" x14ac:dyDescent="0.2">
      <c r="J1877" s="22"/>
    </row>
    <row r="1878" spans="10:10" x14ac:dyDescent="0.2">
      <c r="J1878" s="22"/>
    </row>
    <row r="1879" spans="10:10" x14ac:dyDescent="0.2">
      <c r="J1879" s="22"/>
    </row>
    <row r="1880" spans="10:10" x14ac:dyDescent="0.2">
      <c r="J1880" s="22"/>
    </row>
    <row r="1881" spans="10:10" x14ac:dyDescent="0.2">
      <c r="J1881" s="22"/>
    </row>
    <row r="1882" spans="10:10" x14ac:dyDescent="0.2">
      <c r="J1882" s="22"/>
    </row>
    <row r="1883" spans="10:10" x14ac:dyDescent="0.2">
      <c r="J1883" s="22"/>
    </row>
    <row r="1884" spans="10:10" x14ac:dyDescent="0.2">
      <c r="J1884" s="22"/>
    </row>
    <row r="1885" spans="10:10" x14ac:dyDescent="0.2">
      <c r="J1885" s="22"/>
    </row>
    <row r="1886" spans="10:10" x14ac:dyDescent="0.2">
      <c r="J1886" s="22"/>
    </row>
    <row r="1887" spans="10:10" x14ac:dyDescent="0.2">
      <c r="J1887" s="22"/>
    </row>
    <row r="1888" spans="10:10" x14ac:dyDescent="0.2">
      <c r="J1888" s="22"/>
    </row>
    <row r="1889" spans="10:10" x14ac:dyDescent="0.2">
      <c r="J1889" s="22"/>
    </row>
    <row r="1890" spans="10:10" x14ac:dyDescent="0.2">
      <c r="J1890" s="22"/>
    </row>
    <row r="1891" spans="10:10" x14ac:dyDescent="0.2">
      <c r="J1891" s="22"/>
    </row>
    <row r="1892" spans="10:10" x14ac:dyDescent="0.2">
      <c r="J1892" s="22"/>
    </row>
    <row r="1893" spans="10:10" x14ac:dyDescent="0.2">
      <c r="J1893" s="22"/>
    </row>
    <row r="1894" spans="10:10" x14ac:dyDescent="0.2">
      <c r="J1894" s="22"/>
    </row>
    <row r="1895" spans="10:10" x14ac:dyDescent="0.2">
      <c r="J1895" s="22"/>
    </row>
    <row r="1896" spans="10:10" x14ac:dyDescent="0.2">
      <c r="J1896" s="22"/>
    </row>
    <row r="1897" spans="10:10" x14ac:dyDescent="0.2">
      <c r="J1897" s="22"/>
    </row>
    <row r="1898" spans="10:10" x14ac:dyDescent="0.2">
      <c r="J1898" s="22"/>
    </row>
    <row r="1899" spans="10:10" x14ac:dyDescent="0.2">
      <c r="J1899" s="22"/>
    </row>
    <row r="1900" spans="10:10" x14ac:dyDescent="0.2">
      <c r="J1900" s="22"/>
    </row>
    <row r="1901" spans="10:10" x14ac:dyDescent="0.2">
      <c r="J1901" s="22"/>
    </row>
    <row r="1902" spans="10:10" x14ac:dyDescent="0.2">
      <c r="J1902" s="22"/>
    </row>
    <row r="1903" spans="10:10" x14ac:dyDescent="0.2">
      <c r="J1903" s="22"/>
    </row>
    <row r="1904" spans="10:10" x14ac:dyDescent="0.2">
      <c r="J1904" s="22"/>
    </row>
    <row r="1905" spans="10:10" x14ac:dyDescent="0.2">
      <c r="J1905" s="22"/>
    </row>
    <row r="1906" spans="10:10" x14ac:dyDescent="0.2">
      <c r="J1906" s="22"/>
    </row>
    <row r="1907" spans="10:10" x14ac:dyDescent="0.2">
      <c r="J1907" s="22"/>
    </row>
    <row r="1908" spans="10:10" x14ac:dyDescent="0.2">
      <c r="J1908" s="22"/>
    </row>
    <row r="1909" spans="10:10" x14ac:dyDescent="0.2">
      <c r="J1909" s="22"/>
    </row>
    <row r="1910" spans="10:10" x14ac:dyDescent="0.2">
      <c r="J1910" s="22"/>
    </row>
    <row r="1911" spans="10:10" x14ac:dyDescent="0.2">
      <c r="J1911" s="22"/>
    </row>
    <row r="1912" spans="10:10" x14ac:dyDescent="0.2">
      <c r="J1912" s="22"/>
    </row>
    <row r="1913" spans="10:10" x14ac:dyDescent="0.2">
      <c r="J1913" s="22"/>
    </row>
    <row r="1914" spans="10:10" x14ac:dyDescent="0.2">
      <c r="J1914" s="22"/>
    </row>
    <row r="1915" spans="10:10" x14ac:dyDescent="0.2">
      <c r="J1915" s="22"/>
    </row>
    <row r="1916" spans="10:10" x14ac:dyDescent="0.2">
      <c r="J1916" s="22"/>
    </row>
    <row r="1917" spans="10:10" x14ac:dyDescent="0.2">
      <c r="J1917" s="22"/>
    </row>
    <row r="1918" spans="10:10" x14ac:dyDescent="0.2">
      <c r="J1918" s="22"/>
    </row>
    <row r="1919" spans="10:10" x14ac:dyDescent="0.2">
      <c r="J1919" s="22"/>
    </row>
    <row r="1920" spans="10:10" x14ac:dyDescent="0.2">
      <c r="J1920" s="22"/>
    </row>
    <row r="1921" spans="10:10" x14ac:dyDescent="0.2">
      <c r="J1921" s="22"/>
    </row>
    <row r="1922" spans="10:10" x14ac:dyDescent="0.2">
      <c r="J1922" s="22"/>
    </row>
    <row r="1923" spans="10:10" x14ac:dyDescent="0.2">
      <c r="J1923" s="22"/>
    </row>
    <row r="1924" spans="10:10" x14ac:dyDescent="0.2">
      <c r="J1924" s="22"/>
    </row>
    <row r="1925" spans="10:10" x14ac:dyDescent="0.2">
      <c r="J1925" s="22"/>
    </row>
    <row r="1926" spans="10:10" x14ac:dyDescent="0.2">
      <c r="J1926" s="22"/>
    </row>
    <row r="1927" spans="10:10" x14ac:dyDescent="0.2">
      <c r="J1927" s="22"/>
    </row>
    <row r="1928" spans="10:10" x14ac:dyDescent="0.2">
      <c r="J1928" s="22"/>
    </row>
    <row r="1929" spans="10:10" x14ac:dyDescent="0.2">
      <c r="J1929" s="22"/>
    </row>
    <row r="1930" spans="10:10" x14ac:dyDescent="0.2">
      <c r="J1930" s="22"/>
    </row>
    <row r="1931" spans="10:10" x14ac:dyDescent="0.2">
      <c r="J1931" s="22"/>
    </row>
    <row r="1932" spans="10:10" x14ac:dyDescent="0.2">
      <c r="J1932" s="22"/>
    </row>
    <row r="1933" spans="10:10" x14ac:dyDescent="0.2">
      <c r="J1933" s="22"/>
    </row>
    <row r="1934" spans="10:10" x14ac:dyDescent="0.2">
      <c r="J1934" s="22"/>
    </row>
    <row r="1935" spans="10:10" x14ac:dyDescent="0.2">
      <c r="J1935" s="22"/>
    </row>
    <row r="1936" spans="10:10" x14ac:dyDescent="0.2">
      <c r="J1936" s="22"/>
    </row>
    <row r="1937" spans="10:10" x14ac:dyDescent="0.2">
      <c r="J1937" s="22"/>
    </row>
    <row r="1938" spans="10:10" x14ac:dyDescent="0.2">
      <c r="J1938" s="22"/>
    </row>
    <row r="1939" spans="10:10" x14ac:dyDescent="0.2">
      <c r="J1939" s="22"/>
    </row>
    <row r="1940" spans="10:10" x14ac:dyDescent="0.2">
      <c r="J1940" s="22"/>
    </row>
    <row r="1941" spans="10:10" x14ac:dyDescent="0.2">
      <c r="J1941" s="22"/>
    </row>
    <row r="1942" spans="10:10" x14ac:dyDescent="0.2">
      <c r="J1942" s="22"/>
    </row>
    <row r="1943" spans="10:10" x14ac:dyDescent="0.2">
      <c r="J1943" s="22"/>
    </row>
    <row r="1944" spans="10:10" x14ac:dyDescent="0.2">
      <c r="J1944" s="22"/>
    </row>
    <row r="1945" spans="10:10" x14ac:dyDescent="0.2">
      <c r="J1945" s="22"/>
    </row>
    <row r="1946" spans="10:10" x14ac:dyDescent="0.2">
      <c r="J1946" s="22"/>
    </row>
    <row r="1947" spans="10:10" x14ac:dyDescent="0.2">
      <c r="J1947" s="22"/>
    </row>
    <row r="1948" spans="10:10" x14ac:dyDescent="0.2">
      <c r="J1948" s="22"/>
    </row>
    <row r="1949" spans="10:10" x14ac:dyDescent="0.2">
      <c r="J1949" s="22"/>
    </row>
    <row r="1950" spans="10:10" x14ac:dyDescent="0.2">
      <c r="J1950" s="22"/>
    </row>
    <row r="1951" spans="10:10" x14ac:dyDescent="0.2">
      <c r="J1951" s="22"/>
    </row>
    <row r="1952" spans="10:10" x14ac:dyDescent="0.2">
      <c r="J1952" s="22"/>
    </row>
    <row r="1953" spans="10:10" x14ac:dyDescent="0.2">
      <c r="J1953" s="22"/>
    </row>
    <row r="1954" spans="10:10" x14ac:dyDescent="0.2">
      <c r="J1954" s="22"/>
    </row>
    <row r="1955" spans="10:10" x14ac:dyDescent="0.2">
      <c r="J1955" s="22"/>
    </row>
    <row r="1956" spans="10:10" x14ac:dyDescent="0.2">
      <c r="J1956" s="22"/>
    </row>
    <row r="1957" spans="10:10" x14ac:dyDescent="0.2">
      <c r="J1957" s="22"/>
    </row>
    <row r="1958" spans="10:10" x14ac:dyDescent="0.2">
      <c r="J1958" s="22"/>
    </row>
    <row r="1959" spans="10:10" x14ac:dyDescent="0.2">
      <c r="J1959" s="22"/>
    </row>
    <row r="1960" spans="10:10" x14ac:dyDescent="0.2">
      <c r="J1960" s="22"/>
    </row>
    <row r="1961" spans="10:10" x14ac:dyDescent="0.2">
      <c r="J1961" s="22"/>
    </row>
    <row r="1962" spans="10:10" x14ac:dyDescent="0.2">
      <c r="J1962" s="22"/>
    </row>
    <row r="1963" spans="10:10" x14ac:dyDescent="0.2">
      <c r="J1963" s="22"/>
    </row>
    <row r="1964" spans="10:10" x14ac:dyDescent="0.2">
      <c r="J1964" s="22"/>
    </row>
    <row r="1965" spans="10:10" x14ac:dyDescent="0.2">
      <c r="J1965" s="22"/>
    </row>
    <row r="1966" spans="10:10" x14ac:dyDescent="0.2">
      <c r="J1966" s="22"/>
    </row>
    <row r="1967" spans="10:10" x14ac:dyDescent="0.2">
      <c r="J1967" s="22"/>
    </row>
    <row r="1968" spans="10:10" x14ac:dyDescent="0.2">
      <c r="J1968" s="22"/>
    </row>
    <row r="1969" spans="10:10" x14ac:dyDescent="0.2">
      <c r="J1969" s="22"/>
    </row>
    <row r="1970" spans="10:10" x14ac:dyDescent="0.2">
      <c r="J1970" s="22"/>
    </row>
    <row r="1971" spans="10:10" x14ac:dyDescent="0.2">
      <c r="J1971" s="22"/>
    </row>
    <row r="1972" spans="10:10" x14ac:dyDescent="0.2">
      <c r="J1972" s="22"/>
    </row>
    <row r="1973" spans="10:10" x14ac:dyDescent="0.2">
      <c r="J1973" s="22"/>
    </row>
    <row r="1974" spans="10:10" x14ac:dyDescent="0.2">
      <c r="J1974" s="22"/>
    </row>
    <row r="1975" spans="10:10" x14ac:dyDescent="0.2">
      <c r="J1975" s="22"/>
    </row>
    <row r="1976" spans="10:10" x14ac:dyDescent="0.2">
      <c r="J1976" s="22"/>
    </row>
    <row r="1977" spans="10:10" x14ac:dyDescent="0.2">
      <c r="J1977" s="22"/>
    </row>
    <row r="1978" spans="10:10" x14ac:dyDescent="0.2">
      <c r="J1978" s="22"/>
    </row>
    <row r="1979" spans="10:10" x14ac:dyDescent="0.2">
      <c r="J1979" s="22"/>
    </row>
    <row r="1980" spans="10:10" x14ac:dyDescent="0.2">
      <c r="J1980" s="22"/>
    </row>
    <row r="1981" spans="10:10" x14ac:dyDescent="0.2">
      <c r="J1981" s="22"/>
    </row>
    <row r="1982" spans="10:10" x14ac:dyDescent="0.2">
      <c r="J1982" s="22"/>
    </row>
    <row r="1983" spans="10:10" x14ac:dyDescent="0.2">
      <c r="J1983" s="22"/>
    </row>
    <row r="1984" spans="10:10" x14ac:dyDescent="0.2">
      <c r="J1984" s="22"/>
    </row>
    <row r="1985" spans="10:10" x14ac:dyDescent="0.2">
      <c r="J1985" s="22"/>
    </row>
    <row r="1986" spans="10:10" x14ac:dyDescent="0.2">
      <c r="J1986" s="22"/>
    </row>
    <row r="1987" spans="10:10" x14ac:dyDescent="0.2">
      <c r="J1987" s="22"/>
    </row>
    <row r="1988" spans="10:10" x14ac:dyDescent="0.2">
      <c r="J1988" s="22"/>
    </row>
    <row r="1989" spans="10:10" x14ac:dyDescent="0.2">
      <c r="J1989" s="22"/>
    </row>
    <row r="1990" spans="10:10" x14ac:dyDescent="0.2">
      <c r="J1990" s="22"/>
    </row>
    <row r="1991" spans="10:10" x14ac:dyDescent="0.2">
      <c r="J1991" s="22"/>
    </row>
    <row r="1992" spans="10:10" x14ac:dyDescent="0.2">
      <c r="J1992" s="22"/>
    </row>
    <row r="1993" spans="10:10" x14ac:dyDescent="0.2">
      <c r="J1993" s="22"/>
    </row>
    <row r="1994" spans="10:10" x14ac:dyDescent="0.2">
      <c r="J1994" s="22"/>
    </row>
    <row r="1995" spans="10:10" x14ac:dyDescent="0.2">
      <c r="J1995" s="22"/>
    </row>
    <row r="1996" spans="10:10" x14ac:dyDescent="0.2">
      <c r="J1996" s="22"/>
    </row>
    <row r="1997" spans="10:10" x14ac:dyDescent="0.2">
      <c r="J1997" s="22"/>
    </row>
    <row r="1998" spans="10:10" x14ac:dyDescent="0.2">
      <c r="J1998" s="22"/>
    </row>
    <row r="1999" spans="10:10" x14ac:dyDescent="0.2">
      <c r="J1999" s="22"/>
    </row>
    <row r="2000" spans="10:10" x14ac:dyDescent="0.2">
      <c r="J2000" s="22"/>
    </row>
    <row r="2001" spans="10:10" x14ac:dyDescent="0.2">
      <c r="J2001" s="22"/>
    </row>
    <row r="2002" spans="10:10" x14ac:dyDescent="0.2">
      <c r="J2002" s="22"/>
    </row>
    <row r="2003" spans="10:10" x14ac:dyDescent="0.2">
      <c r="J2003" s="22"/>
    </row>
    <row r="2004" spans="10:10" x14ac:dyDescent="0.2">
      <c r="J2004" s="22"/>
    </row>
    <row r="2005" spans="10:10" x14ac:dyDescent="0.2">
      <c r="J2005" s="22"/>
    </row>
    <row r="2006" spans="10:10" x14ac:dyDescent="0.2">
      <c r="J2006" s="22"/>
    </row>
    <row r="2007" spans="10:10" x14ac:dyDescent="0.2">
      <c r="J2007" s="22"/>
    </row>
    <row r="2008" spans="10:10" x14ac:dyDescent="0.2">
      <c r="J2008" s="22"/>
    </row>
    <row r="2009" spans="10:10" x14ac:dyDescent="0.2">
      <c r="J2009" s="22"/>
    </row>
    <row r="2010" spans="10:10" x14ac:dyDescent="0.2">
      <c r="J2010" s="22"/>
    </row>
    <row r="2011" spans="10:10" x14ac:dyDescent="0.2">
      <c r="J2011" s="22"/>
    </row>
    <row r="2012" spans="10:10" x14ac:dyDescent="0.2">
      <c r="J2012" s="22"/>
    </row>
    <row r="2013" spans="10:10" x14ac:dyDescent="0.2">
      <c r="J2013" s="22"/>
    </row>
    <row r="2014" spans="10:10" x14ac:dyDescent="0.2">
      <c r="J2014" s="22"/>
    </row>
    <row r="2015" spans="10:10" x14ac:dyDescent="0.2">
      <c r="J2015" s="22"/>
    </row>
    <row r="2016" spans="10:10" x14ac:dyDescent="0.2">
      <c r="J2016" s="22"/>
    </row>
    <row r="2017" spans="10:10" x14ac:dyDescent="0.2">
      <c r="J2017" s="22"/>
    </row>
    <row r="2018" spans="10:10" x14ac:dyDescent="0.2">
      <c r="J2018" s="22"/>
    </row>
    <row r="2019" spans="10:10" x14ac:dyDescent="0.2">
      <c r="J2019" s="22"/>
    </row>
    <row r="2020" spans="10:10" x14ac:dyDescent="0.2">
      <c r="J2020" s="22"/>
    </row>
    <row r="2021" spans="10:10" x14ac:dyDescent="0.2">
      <c r="J2021" s="22"/>
    </row>
    <row r="2022" spans="10:10" x14ac:dyDescent="0.2">
      <c r="J2022" s="22"/>
    </row>
    <row r="2023" spans="10:10" x14ac:dyDescent="0.2">
      <c r="J2023" s="22"/>
    </row>
    <row r="2024" spans="10:10" x14ac:dyDescent="0.2">
      <c r="J2024" s="22"/>
    </row>
    <row r="2025" spans="10:10" x14ac:dyDescent="0.2">
      <c r="J2025" s="22"/>
    </row>
    <row r="2026" spans="10:10" x14ac:dyDescent="0.2">
      <c r="J2026" s="22"/>
    </row>
    <row r="2027" spans="10:10" x14ac:dyDescent="0.2">
      <c r="J2027" s="22"/>
    </row>
    <row r="2028" spans="10:10" x14ac:dyDescent="0.2">
      <c r="J2028" s="22"/>
    </row>
    <row r="2029" spans="10:10" x14ac:dyDescent="0.2">
      <c r="J2029" s="22"/>
    </row>
    <row r="2030" spans="10:10" x14ac:dyDescent="0.2">
      <c r="J2030" s="22"/>
    </row>
    <row r="2031" spans="10:10" x14ac:dyDescent="0.2">
      <c r="J2031" s="22"/>
    </row>
    <row r="2032" spans="10:10" x14ac:dyDescent="0.2">
      <c r="J2032" s="22"/>
    </row>
    <row r="2033" spans="10:10" x14ac:dyDescent="0.2">
      <c r="J2033" s="22"/>
    </row>
    <row r="2034" spans="10:10" x14ac:dyDescent="0.2">
      <c r="J2034" s="22"/>
    </row>
    <row r="2035" spans="10:10" x14ac:dyDescent="0.2">
      <c r="J2035" s="22"/>
    </row>
    <row r="2036" spans="10:10" x14ac:dyDescent="0.2">
      <c r="J2036" s="22"/>
    </row>
  </sheetData>
  <phoneticPr fontId="0" type="noConversion"/>
  <printOptions gridLines="1"/>
  <pageMargins left="2.25" right="0.75" top="0.75" bottom="0.25" header="0.25" footer="0.5"/>
  <pageSetup scale="24" fitToHeight="3" orientation="portrait" horizontalDpi="300" verticalDpi="300" r:id="rId1"/>
  <headerFooter alignWithMargins="0">
    <oddHeader>&amp;CMOUNT NANSEN PROJECT
TAILINGS POND
WATER ELEVATION</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Q60"/>
  <sheetViews>
    <sheetView zoomScaleNormal="100" workbookViewId="0">
      <pane xSplit="3" topLeftCell="FZ1" activePane="topRight" state="frozen"/>
      <selection activeCell="A3" sqref="A3"/>
      <selection pane="topRight" activeCell="GQ34" sqref="GQ34"/>
    </sheetView>
  </sheetViews>
  <sheetFormatPr defaultRowHeight="12.75" x14ac:dyDescent="0.2"/>
  <cols>
    <col min="1" max="1" width="15.7109375" customWidth="1"/>
    <col min="2" max="2" width="14.28515625" customWidth="1"/>
    <col min="3" max="3" width="11" customWidth="1"/>
    <col min="4" max="87" width="15.7109375" hidden="1" customWidth="1"/>
    <col min="88" max="89" width="14.5703125" hidden="1" customWidth="1"/>
    <col min="90" max="105" width="0" hidden="1" customWidth="1"/>
    <col min="106" max="108" width="9.42578125" hidden="1" customWidth="1"/>
    <col min="109" max="109" width="0" hidden="1" customWidth="1"/>
    <col min="110" max="110" width="9.42578125" hidden="1" customWidth="1"/>
    <col min="111" max="111" width="0" hidden="1" customWidth="1"/>
    <col min="112" max="112" width="9.42578125" hidden="1" customWidth="1"/>
    <col min="113" max="129" width="0" hidden="1" customWidth="1"/>
    <col min="130" max="136" width="12" hidden="1" customWidth="1"/>
    <col min="137" max="137" width="9.42578125" hidden="1" customWidth="1"/>
    <col min="138" max="138" width="0" hidden="1" customWidth="1"/>
    <col min="139" max="139" width="11" hidden="1" customWidth="1"/>
    <col min="140" max="140" width="0" hidden="1" customWidth="1"/>
    <col min="141" max="141" width="9.7109375" hidden="1" customWidth="1"/>
    <col min="142" max="143" width="0" hidden="1" customWidth="1"/>
    <col min="144" max="144" width="10" hidden="1" customWidth="1"/>
    <col min="145" max="145" width="11.7109375" hidden="1" customWidth="1"/>
    <col min="146" max="146" width="11.85546875" hidden="1" customWidth="1"/>
    <col min="147" max="147" width="9.7109375" hidden="1" customWidth="1"/>
    <col min="148" max="148" width="9.42578125" hidden="1" customWidth="1"/>
    <col min="149" max="149" width="0" hidden="1" customWidth="1"/>
    <col min="150" max="150" width="10" hidden="1" customWidth="1"/>
    <col min="151" max="151" width="9.42578125" hidden="1" customWidth="1"/>
    <col min="152" max="152" width="13.140625" hidden="1" customWidth="1"/>
    <col min="153" max="153" width="8.7109375" style="59" hidden="1" customWidth="1"/>
    <col min="154" max="154" width="9.28515625" hidden="1" customWidth="1"/>
    <col min="155" max="155" width="9.7109375" hidden="1" customWidth="1"/>
    <col min="156" max="156" width="0" hidden="1" customWidth="1"/>
    <col min="157" max="158" width="9.7109375" hidden="1" customWidth="1"/>
    <col min="159" max="159" width="9.28515625" hidden="1" customWidth="1"/>
    <col min="160" max="160" width="9.5703125" hidden="1" customWidth="1"/>
    <col min="161" max="161" width="9.7109375" hidden="1" customWidth="1"/>
    <col min="162" max="164" width="9.28515625" hidden="1" customWidth="1"/>
    <col min="165" max="165" width="10.7109375" hidden="1" customWidth="1"/>
    <col min="166" max="166" width="9.28515625" style="89" hidden="1" customWidth="1"/>
    <col min="167" max="167" width="9.28515625" hidden="1" customWidth="1"/>
    <col min="168" max="168" width="0" hidden="1" customWidth="1"/>
    <col min="169" max="170" width="9.7109375" hidden="1" customWidth="1"/>
    <col min="171" max="171" width="9.85546875" hidden="1" customWidth="1"/>
    <col min="172" max="172" width="9.5703125" hidden="1" customWidth="1"/>
    <col min="173" max="173" width="9.7109375" hidden="1" customWidth="1"/>
    <col min="174" max="174" width="9.28515625" bestFit="1" customWidth="1"/>
    <col min="175" max="175" width="9.7109375" bestFit="1" customWidth="1"/>
    <col min="176" max="176" width="9.5703125" bestFit="1" customWidth="1"/>
    <col min="177" max="177" width="9.28515625" bestFit="1" customWidth="1"/>
    <col min="178" max="178" width="9.7109375" bestFit="1" customWidth="1"/>
    <col min="179" max="179" width="9.28515625" bestFit="1" customWidth="1"/>
    <col min="181" max="182" width="9.7109375" bestFit="1" customWidth="1"/>
    <col min="185" max="185" width="9.7109375" bestFit="1" customWidth="1"/>
    <col min="186" max="186" width="9.28515625" bestFit="1" customWidth="1"/>
    <col min="187" max="188" width="9.42578125" bestFit="1" customWidth="1"/>
    <col min="189" max="189" width="9.28515625" bestFit="1" customWidth="1"/>
    <col min="190" max="190" width="9.7109375" bestFit="1" customWidth="1"/>
    <col min="193" max="194" width="9.42578125" bestFit="1" customWidth="1"/>
    <col min="195" max="197" width="10.140625" bestFit="1" customWidth="1"/>
  </cols>
  <sheetData>
    <row r="1" spans="1:199" ht="18" x14ac:dyDescent="0.25">
      <c r="D1" s="31" t="s">
        <v>33</v>
      </c>
    </row>
    <row r="3" spans="1:199" x14ac:dyDescent="0.2">
      <c r="A3" t="s">
        <v>0</v>
      </c>
      <c r="B3" t="s">
        <v>1</v>
      </c>
      <c r="C3" t="s">
        <v>2</v>
      </c>
      <c r="D3" s="1">
        <v>35894</v>
      </c>
      <c r="E3" s="1">
        <v>35899</v>
      </c>
      <c r="F3" s="1">
        <v>35906</v>
      </c>
      <c r="G3" s="1">
        <v>35908</v>
      </c>
      <c r="H3" s="1">
        <v>35913</v>
      </c>
      <c r="I3" s="1">
        <v>35920</v>
      </c>
      <c r="J3" s="1">
        <v>35927</v>
      </c>
      <c r="K3" s="1">
        <v>35936</v>
      </c>
      <c r="L3" s="1">
        <v>35943</v>
      </c>
      <c r="M3" s="1">
        <v>35950</v>
      </c>
      <c r="N3" s="1">
        <v>35957</v>
      </c>
      <c r="O3" s="1">
        <v>35964</v>
      </c>
      <c r="P3" s="1">
        <v>35972</v>
      </c>
      <c r="Q3" s="1">
        <v>35978</v>
      </c>
      <c r="R3" s="1">
        <v>35986</v>
      </c>
      <c r="S3" s="1">
        <v>35992</v>
      </c>
      <c r="T3" s="1">
        <v>35998</v>
      </c>
      <c r="U3" s="1">
        <v>36007</v>
      </c>
      <c r="V3" s="1">
        <v>36012</v>
      </c>
      <c r="W3" s="1">
        <v>36019</v>
      </c>
      <c r="X3" s="1">
        <v>36026</v>
      </c>
      <c r="Y3" s="1">
        <v>36034</v>
      </c>
      <c r="Z3" s="1">
        <v>36040</v>
      </c>
      <c r="AA3" s="1">
        <v>36048</v>
      </c>
      <c r="AB3" s="1">
        <v>36056</v>
      </c>
      <c r="AC3" s="1">
        <v>36061</v>
      </c>
      <c r="AD3" s="1">
        <v>36067</v>
      </c>
      <c r="AE3" s="1">
        <v>36075</v>
      </c>
      <c r="AF3" s="1">
        <v>36083</v>
      </c>
      <c r="AG3" s="1">
        <v>36090</v>
      </c>
      <c r="AH3" s="1">
        <v>36096</v>
      </c>
      <c r="AI3" s="1">
        <v>36103</v>
      </c>
      <c r="AJ3" s="1">
        <v>36111</v>
      </c>
      <c r="AK3" s="1">
        <v>36117</v>
      </c>
      <c r="AL3" s="1">
        <v>36124</v>
      </c>
      <c r="AM3" s="1">
        <v>36131</v>
      </c>
      <c r="AN3" s="1">
        <v>36138</v>
      </c>
      <c r="AO3" s="1">
        <v>36145</v>
      </c>
      <c r="AP3" s="1">
        <v>36159</v>
      </c>
      <c r="AQ3" s="1">
        <v>36166</v>
      </c>
      <c r="AR3" s="1">
        <v>36173</v>
      </c>
      <c r="AS3" s="1">
        <v>36181</v>
      </c>
      <c r="AT3" s="1">
        <v>36187</v>
      </c>
      <c r="AU3" s="1">
        <v>36194</v>
      </c>
      <c r="AV3" s="1">
        <v>36200</v>
      </c>
      <c r="AW3" s="1">
        <v>36206</v>
      </c>
      <c r="AX3" s="1">
        <v>36214</v>
      </c>
      <c r="AY3" s="1">
        <v>36224</v>
      </c>
      <c r="AZ3" s="1">
        <v>36227</v>
      </c>
      <c r="BA3" s="1">
        <v>36234</v>
      </c>
      <c r="BB3" s="1">
        <v>36241</v>
      </c>
      <c r="BC3" s="1">
        <v>36251</v>
      </c>
      <c r="BD3" s="1">
        <v>36285</v>
      </c>
      <c r="BE3" s="1">
        <v>36296</v>
      </c>
      <c r="BF3" s="1">
        <v>36302</v>
      </c>
      <c r="BG3" s="1">
        <v>36308</v>
      </c>
      <c r="BH3" s="1">
        <v>36316</v>
      </c>
      <c r="BI3" s="1">
        <v>36321</v>
      </c>
      <c r="BJ3" s="1">
        <v>36327</v>
      </c>
      <c r="BK3" s="1">
        <v>36334</v>
      </c>
      <c r="BL3" s="1">
        <v>36345</v>
      </c>
      <c r="BM3" s="1">
        <v>36350</v>
      </c>
      <c r="BN3" s="1">
        <v>36356</v>
      </c>
      <c r="BO3" s="1">
        <v>36376</v>
      </c>
      <c r="BP3" s="1">
        <v>36382</v>
      </c>
      <c r="BQ3" s="1">
        <v>36390</v>
      </c>
      <c r="BR3" s="1">
        <v>36399</v>
      </c>
      <c r="BS3" s="1">
        <v>36407</v>
      </c>
      <c r="BT3" s="1">
        <v>36414</v>
      </c>
      <c r="BU3" s="1">
        <v>36421</v>
      </c>
      <c r="BV3" s="1">
        <v>36443</v>
      </c>
      <c r="BW3" s="1">
        <v>36449</v>
      </c>
      <c r="BX3" s="1">
        <v>36455</v>
      </c>
      <c r="BY3" s="1">
        <v>36467</v>
      </c>
      <c r="BZ3" s="1">
        <v>36477</v>
      </c>
      <c r="CA3" s="1">
        <v>36489</v>
      </c>
      <c r="CB3" s="1">
        <v>36497</v>
      </c>
      <c r="CC3" s="1">
        <v>36504</v>
      </c>
      <c r="CD3" s="1">
        <v>36524</v>
      </c>
      <c r="CE3" s="1">
        <v>36568</v>
      </c>
      <c r="CF3" s="1">
        <v>36590</v>
      </c>
      <c r="CG3" s="1">
        <v>36615</v>
      </c>
      <c r="CH3" s="1">
        <v>36626</v>
      </c>
      <c r="CI3" s="1">
        <v>36641</v>
      </c>
      <c r="CJ3" s="23">
        <v>36659</v>
      </c>
      <c r="CK3" s="23">
        <v>36671</v>
      </c>
      <c r="CL3" s="23">
        <v>36674</v>
      </c>
      <c r="CM3" s="23">
        <v>36678</v>
      </c>
      <c r="CN3" s="23">
        <v>36684</v>
      </c>
      <c r="CO3" s="23">
        <v>36693</v>
      </c>
      <c r="CP3" s="23">
        <v>36698</v>
      </c>
      <c r="CQ3" s="23">
        <v>36707</v>
      </c>
      <c r="CR3" s="23">
        <v>36713</v>
      </c>
      <c r="CS3" s="23">
        <v>36718</v>
      </c>
      <c r="CT3" s="23">
        <v>36735</v>
      </c>
      <c r="CU3" s="23">
        <v>36740</v>
      </c>
      <c r="CV3" s="23">
        <v>36748</v>
      </c>
      <c r="CW3" s="23">
        <v>36753</v>
      </c>
      <c r="CX3" s="23">
        <v>36762</v>
      </c>
      <c r="CY3" s="23">
        <v>36767</v>
      </c>
      <c r="CZ3" s="23">
        <v>36779</v>
      </c>
      <c r="DA3" s="23">
        <v>36798</v>
      </c>
      <c r="DB3" s="23">
        <v>36809</v>
      </c>
      <c r="DC3" s="23">
        <v>36816</v>
      </c>
      <c r="DD3" s="23">
        <v>36823</v>
      </c>
      <c r="DE3" s="23">
        <v>36837</v>
      </c>
      <c r="DF3" s="23">
        <v>36849</v>
      </c>
      <c r="DG3" s="23">
        <v>36867</v>
      </c>
      <c r="DH3" s="23">
        <v>36881</v>
      </c>
      <c r="DI3" s="23">
        <v>36951</v>
      </c>
      <c r="DJ3" s="23">
        <v>36971</v>
      </c>
      <c r="DK3" s="23">
        <v>36991</v>
      </c>
      <c r="DL3" s="23">
        <v>37013</v>
      </c>
      <c r="DM3" s="50">
        <v>37028</v>
      </c>
      <c r="DN3" s="23">
        <v>37046</v>
      </c>
      <c r="DO3" s="23">
        <v>37060</v>
      </c>
      <c r="DP3" s="23">
        <v>37075</v>
      </c>
      <c r="DQ3" s="23">
        <v>37088</v>
      </c>
      <c r="DR3" s="23">
        <v>37102</v>
      </c>
      <c r="DS3" s="23">
        <v>37116</v>
      </c>
      <c r="DT3" s="23">
        <v>37134</v>
      </c>
      <c r="DU3" s="23">
        <v>37116</v>
      </c>
      <c r="DV3" s="23">
        <v>37852</v>
      </c>
      <c r="DW3" s="23">
        <v>37143</v>
      </c>
      <c r="DX3" s="23">
        <v>37157</v>
      </c>
      <c r="DY3" s="23">
        <v>37181</v>
      </c>
      <c r="DZ3" s="1">
        <v>37196</v>
      </c>
      <c r="EA3" s="1">
        <v>37210</v>
      </c>
      <c r="EB3" s="1">
        <v>37224</v>
      </c>
      <c r="EC3" s="1">
        <v>37271</v>
      </c>
      <c r="ED3" s="1">
        <v>37463</v>
      </c>
      <c r="EE3" s="1">
        <v>37750</v>
      </c>
      <c r="EF3" s="1">
        <v>37812</v>
      </c>
      <c r="EG3" s="1">
        <v>37852</v>
      </c>
      <c r="EH3" s="1">
        <v>37971</v>
      </c>
      <c r="EI3" s="18">
        <v>38138</v>
      </c>
      <c r="EJ3" s="18">
        <v>38170</v>
      </c>
      <c r="EK3" s="18">
        <v>38213</v>
      </c>
      <c r="EL3" s="18">
        <v>38238</v>
      </c>
      <c r="EM3" s="18">
        <v>38266</v>
      </c>
      <c r="EN3" s="18">
        <v>38502</v>
      </c>
      <c r="EO3" s="18">
        <v>38586</v>
      </c>
      <c r="EP3" s="18">
        <v>38674</v>
      </c>
      <c r="EQ3" s="1">
        <v>39592</v>
      </c>
      <c r="ER3" s="1">
        <v>39701</v>
      </c>
      <c r="ES3" s="1">
        <v>40064</v>
      </c>
      <c r="ET3" s="1">
        <v>40470</v>
      </c>
      <c r="EU3" s="1">
        <v>40815</v>
      </c>
      <c r="EV3" s="1">
        <v>40962</v>
      </c>
      <c r="EW3" s="79">
        <v>40988</v>
      </c>
      <c r="EX3" s="1">
        <v>41016</v>
      </c>
      <c r="EY3" s="1">
        <v>41051</v>
      </c>
      <c r="EZ3" s="1">
        <v>41118</v>
      </c>
      <c r="FA3" s="1">
        <v>41151</v>
      </c>
      <c r="FB3" s="1">
        <v>41182</v>
      </c>
      <c r="FC3" s="1">
        <v>41211</v>
      </c>
      <c r="FD3" s="1">
        <v>41233</v>
      </c>
      <c r="FE3" s="1">
        <v>41268</v>
      </c>
      <c r="FF3" s="1">
        <v>41304</v>
      </c>
      <c r="FG3" s="1">
        <v>41365</v>
      </c>
      <c r="FH3" s="1">
        <v>41391</v>
      </c>
      <c r="FI3" s="1">
        <v>41420</v>
      </c>
      <c r="FJ3" s="90">
        <v>41446</v>
      </c>
      <c r="FK3" s="1">
        <v>41448</v>
      </c>
      <c r="FL3" s="1">
        <v>41478</v>
      </c>
      <c r="FM3" s="1">
        <v>41511</v>
      </c>
      <c r="FN3" s="1">
        <v>41546</v>
      </c>
      <c r="FO3" s="1">
        <v>41568</v>
      </c>
      <c r="FP3" s="1">
        <v>41603</v>
      </c>
      <c r="FQ3" s="1">
        <v>41629</v>
      </c>
      <c r="FR3" s="1">
        <v>41660</v>
      </c>
      <c r="FS3" s="1">
        <v>41687</v>
      </c>
      <c r="FT3" s="1">
        <v>41721</v>
      </c>
      <c r="FU3" s="1">
        <v>41748</v>
      </c>
      <c r="FV3" s="1">
        <v>41778</v>
      </c>
      <c r="FW3" s="1">
        <v>41819</v>
      </c>
      <c r="FX3" s="1">
        <v>41847</v>
      </c>
      <c r="FY3" s="1">
        <v>41882</v>
      </c>
      <c r="FZ3" s="1">
        <v>41910</v>
      </c>
      <c r="GA3" s="1">
        <v>41938</v>
      </c>
      <c r="GB3" s="1">
        <v>41980</v>
      </c>
      <c r="GC3" s="1">
        <v>42001</v>
      </c>
      <c r="GD3" s="1">
        <v>42029</v>
      </c>
      <c r="GE3" s="1">
        <v>42057</v>
      </c>
      <c r="GF3" s="1">
        <v>42092</v>
      </c>
      <c r="GG3" s="1">
        <v>42120</v>
      </c>
      <c r="GH3" s="1">
        <v>42148</v>
      </c>
      <c r="GI3" s="1">
        <v>42183</v>
      </c>
      <c r="GJ3" s="1">
        <v>42206</v>
      </c>
      <c r="GK3" s="1">
        <v>42246</v>
      </c>
      <c r="GL3" s="1">
        <v>42274</v>
      </c>
      <c r="GM3" s="1">
        <v>42302</v>
      </c>
      <c r="GN3" s="1">
        <v>42337</v>
      </c>
      <c r="GO3" s="1">
        <v>42365</v>
      </c>
      <c r="GP3" s="1">
        <v>42400</v>
      </c>
      <c r="GQ3" s="1">
        <v>42428</v>
      </c>
    </row>
    <row r="4" spans="1:199" x14ac:dyDescent="0.2">
      <c r="B4" t="s">
        <v>3</v>
      </c>
      <c r="D4" t="s">
        <v>4</v>
      </c>
      <c r="E4" t="s">
        <v>4</v>
      </c>
      <c r="F4" t="s">
        <v>4</v>
      </c>
      <c r="G4" t="s">
        <v>4</v>
      </c>
      <c r="H4" t="s">
        <v>4</v>
      </c>
      <c r="I4" t="s">
        <v>4</v>
      </c>
      <c r="J4" t="s">
        <v>4</v>
      </c>
      <c r="K4" t="s">
        <v>4</v>
      </c>
      <c r="L4" t="s">
        <v>4</v>
      </c>
      <c r="M4" t="s">
        <v>4</v>
      </c>
      <c r="N4" t="s">
        <v>4</v>
      </c>
      <c r="O4" t="s">
        <v>4</v>
      </c>
      <c r="P4" t="s">
        <v>4</v>
      </c>
      <c r="Q4" t="s">
        <v>4</v>
      </c>
      <c r="R4" t="s">
        <v>4</v>
      </c>
      <c r="S4" t="s">
        <v>4</v>
      </c>
      <c r="T4" t="s">
        <v>4</v>
      </c>
      <c r="U4" t="s">
        <v>4</v>
      </c>
      <c r="V4" t="s">
        <v>4</v>
      </c>
      <c r="W4" t="s">
        <v>4</v>
      </c>
      <c r="X4" t="s">
        <v>4</v>
      </c>
      <c r="Y4" t="s">
        <v>4</v>
      </c>
      <c r="Z4" t="s">
        <v>4</v>
      </c>
      <c r="AA4" t="s">
        <v>4</v>
      </c>
      <c r="AB4" t="s">
        <v>4</v>
      </c>
      <c r="AC4" t="s">
        <v>4</v>
      </c>
      <c r="AD4" t="s">
        <v>4</v>
      </c>
      <c r="AE4" t="s">
        <v>4</v>
      </c>
      <c r="AF4" t="s">
        <v>4</v>
      </c>
      <c r="AG4" t="s">
        <v>4</v>
      </c>
      <c r="AH4" t="s">
        <v>4</v>
      </c>
      <c r="AI4" t="s">
        <v>4</v>
      </c>
      <c r="AJ4" t="s">
        <v>4</v>
      </c>
      <c r="AK4" t="s">
        <v>4</v>
      </c>
      <c r="AL4" t="s">
        <v>4</v>
      </c>
      <c r="AM4" t="s">
        <v>4</v>
      </c>
      <c r="AN4" t="s">
        <v>4</v>
      </c>
      <c r="AO4" t="s">
        <v>4</v>
      </c>
      <c r="AP4" t="s">
        <v>4</v>
      </c>
      <c r="AQ4" t="s">
        <v>4</v>
      </c>
      <c r="AR4" t="s">
        <v>4</v>
      </c>
      <c r="AS4" t="s">
        <v>4</v>
      </c>
      <c r="AT4" t="s">
        <v>4</v>
      </c>
      <c r="AU4" t="s">
        <v>4</v>
      </c>
      <c r="AV4" t="s">
        <v>4</v>
      </c>
      <c r="AW4" t="s">
        <v>4</v>
      </c>
      <c r="AX4" t="s">
        <v>4</v>
      </c>
      <c r="AY4" t="s">
        <v>4</v>
      </c>
      <c r="AZ4" t="s">
        <v>4</v>
      </c>
      <c r="BA4" t="s">
        <v>4</v>
      </c>
      <c r="BB4" t="s">
        <v>4</v>
      </c>
      <c r="BC4" t="s">
        <v>4</v>
      </c>
      <c r="BD4" t="s">
        <v>4</v>
      </c>
      <c r="BE4" t="s">
        <v>4</v>
      </c>
      <c r="BF4" t="s">
        <v>4</v>
      </c>
      <c r="BG4" t="s">
        <v>4</v>
      </c>
      <c r="BH4" t="s">
        <v>4</v>
      </c>
      <c r="BI4" t="s">
        <v>4</v>
      </c>
      <c r="BJ4" t="s">
        <v>4</v>
      </c>
      <c r="BK4" t="s">
        <v>4</v>
      </c>
      <c r="BL4" t="s">
        <v>4</v>
      </c>
      <c r="BM4" t="s">
        <v>4</v>
      </c>
      <c r="BN4" t="s">
        <v>4</v>
      </c>
      <c r="BO4" t="s">
        <v>4</v>
      </c>
      <c r="BP4" t="s">
        <v>4</v>
      </c>
      <c r="BQ4" t="s">
        <v>4</v>
      </c>
      <c r="BR4" t="s">
        <v>4</v>
      </c>
      <c r="BS4" t="s">
        <v>4</v>
      </c>
      <c r="BT4" t="s">
        <v>4</v>
      </c>
      <c r="BU4" t="s">
        <v>4</v>
      </c>
      <c r="BV4" t="s">
        <v>4</v>
      </c>
      <c r="BW4" t="s">
        <v>4</v>
      </c>
      <c r="BX4" t="s">
        <v>4</v>
      </c>
      <c r="BY4" t="s">
        <v>4</v>
      </c>
      <c r="BZ4" t="s">
        <v>4</v>
      </c>
      <c r="CA4" t="s">
        <v>4</v>
      </c>
      <c r="CB4" t="s">
        <v>4</v>
      </c>
      <c r="CC4" t="s">
        <v>4</v>
      </c>
      <c r="EJ4" s="19"/>
      <c r="EK4" s="19"/>
      <c r="EL4" s="19"/>
      <c r="EM4" s="19"/>
      <c r="EN4" s="19"/>
      <c r="EO4" s="19"/>
      <c r="EP4" s="19"/>
      <c r="EW4" s="78"/>
    </row>
    <row r="5" spans="1:199" s="6" customFormat="1" x14ac:dyDescent="0.2">
      <c r="A5" t="s">
        <v>5</v>
      </c>
      <c r="B5" s="6">
        <v>22715</v>
      </c>
      <c r="C5" s="7">
        <f>1140.6-51.9</f>
        <v>1088.6999999999998</v>
      </c>
      <c r="D5" s="6">
        <v>6.3</v>
      </c>
      <c r="E5" s="6">
        <v>6.5</v>
      </c>
      <c r="F5" s="8">
        <v>6.8</v>
      </c>
      <c r="G5" s="8">
        <v>6.7</v>
      </c>
      <c r="H5" s="8">
        <v>6.6</v>
      </c>
      <c r="I5" s="8">
        <v>6.7</v>
      </c>
      <c r="J5" s="8">
        <v>6.7</v>
      </c>
      <c r="K5" s="8">
        <v>6.9</v>
      </c>
      <c r="L5" s="26">
        <v>0.4</v>
      </c>
      <c r="M5" s="8">
        <v>6.6</v>
      </c>
      <c r="N5" s="8">
        <v>6.2</v>
      </c>
      <c r="O5" s="8">
        <v>5.8</v>
      </c>
      <c r="P5" s="29">
        <v>0.2</v>
      </c>
      <c r="Q5" s="26">
        <v>0.1</v>
      </c>
      <c r="R5" s="26">
        <v>0.1</v>
      </c>
      <c r="S5" s="7">
        <v>6.2</v>
      </c>
      <c r="T5" s="7">
        <v>7.2</v>
      </c>
      <c r="U5" s="7">
        <v>6.2</v>
      </c>
      <c r="V5" s="7">
        <v>6.15</v>
      </c>
      <c r="W5" s="7">
        <v>6.1</v>
      </c>
      <c r="X5" s="8">
        <v>6.2</v>
      </c>
      <c r="Y5" s="8">
        <v>6.1</v>
      </c>
      <c r="Z5" s="8">
        <v>6.2</v>
      </c>
      <c r="AA5" s="8">
        <v>6</v>
      </c>
      <c r="AB5" s="8">
        <v>6.1</v>
      </c>
      <c r="AC5" s="8">
        <v>6</v>
      </c>
      <c r="AD5" s="8">
        <v>5.9</v>
      </c>
      <c r="AE5" s="8">
        <v>6</v>
      </c>
      <c r="AF5" s="8">
        <v>5.9</v>
      </c>
      <c r="AG5" s="8">
        <v>6</v>
      </c>
      <c r="AH5" s="8">
        <v>5.9</v>
      </c>
      <c r="AI5" s="8">
        <v>6</v>
      </c>
      <c r="AJ5" s="8">
        <v>5.9</v>
      </c>
      <c r="AK5" s="8">
        <v>5.8</v>
      </c>
      <c r="AL5" s="8">
        <v>5.8</v>
      </c>
      <c r="AM5" s="8">
        <v>5.8</v>
      </c>
      <c r="AN5" s="8">
        <v>5.6</v>
      </c>
      <c r="AO5" s="8">
        <v>5.5</v>
      </c>
      <c r="AP5" s="8">
        <v>5.5</v>
      </c>
      <c r="AQ5" s="8">
        <v>5.8</v>
      </c>
      <c r="AR5" s="8">
        <v>5.9</v>
      </c>
      <c r="AS5" s="8">
        <v>5.5</v>
      </c>
      <c r="AT5" s="8">
        <v>5.7</v>
      </c>
      <c r="AU5" s="8">
        <v>5.7</v>
      </c>
      <c r="AV5" s="7">
        <v>5.4</v>
      </c>
      <c r="AW5" s="8">
        <v>5.5</v>
      </c>
      <c r="AX5" s="8">
        <v>5.3</v>
      </c>
      <c r="AY5" s="9">
        <v>5.0999999999999996</v>
      </c>
      <c r="AZ5" s="7">
        <v>5.5</v>
      </c>
      <c r="BA5" s="7">
        <v>5.3</v>
      </c>
      <c r="BB5" s="8">
        <v>5.0999999999999996</v>
      </c>
      <c r="BC5" s="8">
        <v>5.3</v>
      </c>
      <c r="BD5" s="8">
        <v>4.8</v>
      </c>
      <c r="BE5" s="8">
        <v>3.3</v>
      </c>
      <c r="BF5" s="8">
        <v>4.8</v>
      </c>
      <c r="BG5" s="8">
        <v>4.9000000000000004</v>
      </c>
      <c r="BH5" s="8">
        <v>5.0999999999999996</v>
      </c>
      <c r="BI5" s="8">
        <v>5.0999999999999996</v>
      </c>
      <c r="BJ5" s="8">
        <v>5.3</v>
      </c>
      <c r="BK5" s="8">
        <v>5.3</v>
      </c>
      <c r="BL5" s="8">
        <v>5.6</v>
      </c>
      <c r="BM5" s="8">
        <v>5.8</v>
      </c>
      <c r="BN5" s="8">
        <v>5.9</v>
      </c>
      <c r="BO5" s="8">
        <v>6.3</v>
      </c>
      <c r="BP5" s="8">
        <v>6.6</v>
      </c>
      <c r="BQ5" s="8">
        <v>6.7</v>
      </c>
      <c r="BR5" s="8">
        <v>7</v>
      </c>
      <c r="BS5" s="8">
        <v>7.2</v>
      </c>
      <c r="BT5" s="8">
        <v>7.4</v>
      </c>
      <c r="BU5" s="8">
        <v>7.6</v>
      </c>
      <c r="BV5" s="8">
        <v>7.6</v>
      </c>
      <c r="BW5" s="8">
        <v>7.5</v>
      </c>
      <c r="BX5" s="8">
        <v>7.4</v>
      </c>
      <c r="BY5" s="8">
        <v>7.2</v>
      </c>
      <c r="BZ5" s="8">
        <v>7</v>
      </c>
      <c r="CA5" s="8">
        <v>6.5</v>
      </c>
      <c r="CB5" s="32">
        <v>6.4</v>
      </c>
      <c r="CC5" s="32">
        <v>6.1</v>
      </c>
      <c r="CD5" s="32">
        <v>5.6</v>
      </c>
      <c r="CE5" s="32">
        <v>5.2</v>
      </c>
      <c r="CF5" s="32">
        <v>3.7</v>
      </c>
      <c r="CG5" s="32">
        <v>4.8</v>
      </c>
      <c r="CH5" s="32">
        <v>4.4000000000000004</v>
      </c>
      <c r="CI5" s="32">
        <v>4.0999999999999996</v>
      </c>
      <c r="CJ5" s="6">
        <v>4.0999999999999996</v>
      </c>
      <c r="CK5" s="6">
        <v>4.9000000000000004</v>
      </c>
      <c r="CL5" s="6">
        <v>5.0999999999999996</v>
      </c>
      <c r="CM5" s="6">
        <v>5.2</v>
      </c>
      <c r="CN5" s="6">
        <v>5.0999999999999996</v>
      </c>
      <c r="CO5" s="6">
        <v>5.4</v>
      </c>
      <c r="CP5" s="6">
        <v>5.4</v>
      </c>
      <c r="CQ5" s="6">
        <v>6</v>
      </c>
      <c r="CR5" s="6">
        <v>6.1</v>
      </c>
      <c r="CS5" s="6">
        <v>6</v>
      </c>
      <c r="CT5" s="6">
        <v>6.2</v>
      </c>
      <c r="CU5" s="6">
        <v>6.3</v>
      </c>
      <c r="CV5" s="6">
        <v>6.3</v>
      </c>
      <c r="CW5" s="6">
        <v>6.3</v>
      </c>
      <c r="CX5" s="6">
        <v>6.6</v>
      </c>
      <c r="CY5" s="6">
        <v>6.6</v>
      </c>
      <c r="CZ5" s="6">
        <v>6.4</v>
      </c>
      <c r="DA5" s="6">
        <v>6.8</v>
      </c>
      <c r="DB5" s="6">
        <v>6.5</v>
      </c>
      <c r="DC5" s="29">
        <v>0.6</v>
      </c>
      <c r="DD5" s="6">
        <v>5.9</v>
      </c>
      <c r="DE5" s="6">
        <v>5.8</v>
      </c>
      <c r="DF5" s="6">
        <v>5.4</v>
      </c>
      <c r="DG5" s="6">
        <v>5.4</v>
      </c>
      <c r="DH5" s="6">
        <v>5.2</v>
      </c>
      <c r="DI5" s="6">
        <v>3</v>
      </c>
      <c r="DJ5" s="29">
        <v>-1.4</v>
      </c>
      <c r="DK5" s="6">
        <v>3.7</v>
      </c>
      <c r="DL5" s="6">
        <v>3.4</v>
      </c>
      <c r="DM5" s="6">
        <v>4.2</v>
      </c>
      <c r="DN5" s="6">
        <v>4.2</v>
      </c>
      <c r="DO5" s="6">
        <v>4.4000000000000004</v>
      </c>
      <c r="DP5" s="6">
        <v>4.5999999999999996</v>
      </c>
      <c r="DQ5" s="6">
        <v>4.8</v>
      </c>
      <c r="DR5" s="6">
        <v>4.9000000000000004</v>
      </c>
      <c r="DS5" s="6">
        <v>4.9000000000000004</v>
      </c>
      <c r="DT5" s="6">
        <v>4.5</v>
      </c>
      <c r="DU5" s="6">
        <v>4.9000000000000004</v>
      </c>
      <c r="DV5" s="6">
        <v>3</v>
      </c>
      <c r="DW5" s="6">
        <v>4.9000000000000004</v>
      </c>
      <c r="DX5" s="6">
        <v>5.0999999999999996</v>
      </c>
      <c r="DY5" s="6">
        <v>6.8</v>
      </c>
      <c r="DZ5" s="6">
        <v>4.5999999999999996</v>
      </c>
      <c r="EA5" s="6">
        <v>4.4000000000000004</v>
      </c>
      <c r="EB5" s="6">
        <v>4.2</v>
      </c>
      <c r="EC5" s="6">
        <v>2.1</v>
      </c>
      <c r="ED5" s="6">
        <v>6.4</v>
      </c>
      <c r="EE5" s="6">
        <v>1.9</v>
      </c>
      <c r="EF5" s="6">
        <v>2.8</v>
      </c>
      <c r="EG5" s="6">
        <v>3</v>
      </c>
      <c r="EH5" s="6">
        <v>2.1</v>
      </c>
      <c r="EI5" s="19">
        <v>1.4</v>
      </c>
      <c r="EJ5" s="19">
        <v>2.2000000000000002</v>
      </c>
      <c r="EK5" s="19">
        <v>2.7</v>
      </c>
      <c r="EL5" s="19">
        <v>2</v>
      </c>
      <c r="EM5" s="19">
        <v>2.7</v>
      </c>
      <c r="EN5" s="19">
        <v>1.7</v>
      </c>
      <c r="EO5" s="19">
        <v>4.0999999999999996</v>
      </c>
      <c r="EP5" s="19">
        <v>3.4</v>
      </c>
      <c r="EQ5" s="71">
        <v>-2.6</v>
      </c>
      <c r="ES5" s="71">
        <v>-2.2999999999999998</v>
      </c>
      <c r="ET5" s="71">
        <v>-1.8</v>
      </c>
      <c r="EW5" s="78"/>
      <c r="EY5" s="6">
        <v>0.5</v>
      </c>
      <c r="EZ5" s="6">
        <v>0.6</v>
      </c>
      <c r="FA5" s="6">
        <v>2</v>
      </c>
      <c r="FB5" s="6">
        <v>2.5</v>
      </c>
      <c r="FC5" s="6">
        <v>2.7</v>
      </c>
      <c r="FD5" s="6">
        <v>2.1</v>
      </c>
      <c r="FE5" s="6">
        <v>1.9</v>
      </c>
      <c r="FF5" s="6">
        <v>1.3</v>
      </c>
      <c r="FG5" s="6">
        <v>0.6</v>
      </c>
      <c r="FH5" s="6">
        <v>0.3</v>
      </c>
      <c r="FI5" s="6">
        <v>0.2</v>
      </c>
      <c r="FJ5" s="91">
        <v>0.3</v>
      </c>
      <c r="FK5" s="6">
        <v>0.3</v>
      </c>
      <c r="FL5" s="6">
        <v>0.6</v>
      </c>
      <c r="FM5" s="6">
        <v>1.3</v>
      </c>
      <c r="FN5" s="6">
        <v>2</v>
      </c>
      <c r="FO5" s="6">
        <v>1.9</v>
      </c>
      <c r="FP5" s="6">
        <v>1.8</v>
      </c>
      <c r="FQ5" s="6">
        <v>1.3</v>
      </c>
      <c r="FR5" s="6">
        <v>1</v>
      </c>
      <c r="FS5" s="6">
        <v>0.7</v>
      </c>
      <c r="FT5" s="6">
        <v>0.2</v>
      </c>
      <c r="FU5" s="6">
        <v>0.2</v>
      </c>
      <c r="FV5" s="6">
        <v>0.2</v>
      </c>
      <c r="FW5" s="6">
        <v>0.4</v>
      </c>
      <c r="FX5" s="6">
        <v>0.5</v>
      </c>
      <c r="FY5" s="6">
        <v>0.5</v>
      </c>
      <c r="FZ5" s="6">
        <v>0.6</v>
      </c>
      <c r="GA5" s="6">
        <v>0.8</v>
      </c>
      <c r="GB5" s="6">
        <v>0.4</v>
      </c>
      <c r="GC5" s="6">
        <v>0.3</v>
      </c>
      <c r="GD5" s="6">
        <v>0.5</v>
      </c>
      <c r="GE5" s="6">
        <v>0.5</v>
      </c>
      <c r="GF5" s="6">
        <v>0.5</v>
      </c>
      <c r="GG5" s="6">
        <v>0.5</v>
      </c>
      <c r="GH5" s="6">
        <v>0.5</v>
      </c>
      <c r="GI5" s="6">
        <v>0.5</v>
      </c>
      <c r="GJ5" s="6">
        <v>0.5</v>
      </c>
      <c r="GK5" s="6">
        <v>0.5</v>
      </c>
      <c r="GL5" s="6">
        <v>0.5</v>
      </c>
      <c r="GM5" s="6">
        <v>0.5</v>
      </c>
      <c r="GN5" s="6">
        <v>0.6</v>
      </c>
      <c r="GO5" s="6">
        <v>0.5</v>
      </c>
      <c r="GP5" s="6">
        <v>0.4</v>
      </c>
      <c r="GQ5" s="6">
        <v>0.5</v>
      </c>
    </row>
    <row r="6" spans="1:199" x14ac:dyDescent="0.2">
      <c r="B6">
        <v>22713</v>
      </c>
      <c r="C6" s="2">
        <f>1136.6-51.9</f>
        <v>1084.6999999999998</v>
      </c>
      <c r="D6" s="29">
        <v>30.2</v>
      </c>
      <c r="E6" s="29">
        <v>26.8</v>
      </c>
      <c r="F6" s="29">
        <v>0.2</v>
      </c>
      <c r="G6" s="3">
        <v>8.3000000000000007</v>
      </c>
      <c r="H6" s="3">
        <v>8.8000000000000007</v>
      </c>
      <c r="I6" s="3">
        <v>7.6</v>
      </c>
      <c r="J6" s="3">
        <v>0.6</v>
      </c>
      <c r="K6" s="3">
        <v>0.6</v>
      </c>
      <c r="L6" s="3">
        <v>0.4</v>
      </c>
      <c r="M6" s="26">
        <v>0.2</v>
      </c>
      <c r="N6" s="26">
        <v>0</v>
      </c>
      <c r="O6" s="26">
        <v>0</v>
      </c>
      <c r="P6" s="29">
        <v>0</v>
      </c>
      <c r="Q6" s="26">
        <v>0</v>
      </c>
      <c r="R6" s="29">
        <v>0</v>
      </c>
      <c r="S6" s="2">
        <v>0.3</v>
      </c>
      <c r="T6" s="2">
        <v>1.7</v>
      </c>
      <c r="U6" s="2">
        <v>4.2</v>
      </c>
      <c r="V6" s="2">
        <v>0</v>
      </c>
      <c r="W6" s="2">
        <v>1.5</v>
      </c>
      <c r="X6" s="3">
        <v>1.4</v>
      </c>
      <c r="Y6" s="3">
        <v>1.4</v>
      </c>
      <c r="Z6" s="3">
        <v>1.4</v>
      </c>
      <c r="AA6" s="3">
        <v>0.8</v>
      </c>
      <c r="AB6" s="3">
        <v>0.7</v>
      </c>
      <c r="AC6" s="3">
        <v>0.6</v>
      </c>
      <c r="AD6" s="3">
        <v>0.6</v>
      </c>
      <c r="AE6" s="3">
        <v>0.5</v>
      </c>
      <c r="AF6" s="3">
        <v>0.4</v>
      </c>
      <c r="AG6" s="3">
        <v>0.3</v>
      </c>
      <c r="AH6" s="3">
        <v>0.3</v>
      </c>
      <c r="AI6" s="3">
        <v>0.2</v>
      </c>
      <c r="AJ6" s="3">
        <v>0.3</v>
      </c>
      <c r="AK6" s="3">
        <v>0.3</v>
      </c>
      <c r="AL6" s="3">
        <v>0.3</v>
      </c>
      <c r="AM6" s="3">
        <v>0.2</v>
      </c>
      <c r="AN6" s="3">
        <v>0.2</v>
      </c>
      <c r="AO6" s="3">
        <v>0.2</v>
      </c>
      <c r="AP6" s="3">
        <v>0.2</v>
      </c>
      <c r="AQ6" s="3">
        <v>0.2</v>
      </c>
      <c r="AR6" s="3">
        <v>0.3</v>
      </c>
      <c r="AS6" s="3">
        <v>0.2</v>
      </c>
      <c r="AT6" s="3">
        <v>0.3</v>
      </c>
      <c r="AU6" s="3">
        <v>0.4</v>
      </c>
      <c r="AV6" s="2">
        <v>0.3</v>
      </c>
      <c r="AW6" s="3">
        <v>0.3</v>
      </c>
      <c r="AX6" s="3">
        <v>0.1</v>
      </c>
      <c r="AY6" s="4">
        <v>0.2</v>
      </c>
      <c r="AZ6" s="2">
        <v>0.4</v>
      </c>
      <c r="BA6" s="2">
        <v>0.3</v>
      </c>
      <c r="BB6" s="3">
        <v>0.3</v>
      </c>
      <c r="BC6" s="3">
        <v>0.3</v>
      </c>
      <c r="BD6" s="5"/>
      <c r="BE6" s="3">
        <v>8.6999999999999993</v>
      </c>
      <c r="BF6" s="3">
        <v>12.9</v>
      </c>
      <c r="BG6" s="3">
        <v>0.8</v>
      </c>
      <c r="BH6" s="3">
        <v>1.1000000000000001</v>
      </c>
      <c r="BI6" s="3">
        <v>1.2</v>
      </c>
      <c r="BJ6" s="3">
        <v>1.6</v>
      </c>
      <c r="BK6" s="3">
        <v>1.8</v>
      </c>
      <c r="BL6" s="3">
        <v>2.2000000000000002</v>
      </c>
      <c r="BM6" s="3">
        <v>2.5</v>
      </c>
      <c r="BN6" s="3">
        <v>2.6</v>
      </c>
      <c r="BO6" s="3">
        <v>2.9</v>
      </c>
      <c r="BP6" s="3">
        <v>3.5</v>
      </c>
      <c r="BQ6" s="3">
        <v>3.6</v>
      </c>
      <c r="BR6" s="3">
        <v>3.6</v>
      </c>
      <c r="BS6" s="3">
        <v>3.6</v>
      </c>
      <c r="BT6" s="3">
        <v>3.2</v>
      </c>
      <c r="BU6" s="3">
        <v>3.9</v>
      </c>
      <c r="BV6" s="3">
        <v>3.4</v>
      </c>
      <c r="BW6" s="3">
        <v>9.5</v>
      </c>
      <c r="BX6" s="3">
        <v>12.3</v>
      </c>
      <c r="BY6" s="3">
        <v>7.1</v>
      </c>
      <c r="BZ6" s="3">
        <v>13.5</v>
      </c>
      <c r="CA6" s="3">
        <v>14.9</v>
      </c>
      <c r="CB6" s="3">
        <v>16.5</v>
      </c>
      <c r="CC6" s="3">
        <v>0.4</v>
      </c>
      <c r="CD6" s="3">
        <v>0.1</v>
      </c>
      <c r="CE6" s="3">
        <v>-0.5</v>
      </c>
      <c r="CF6" s="3">
        <v>0</v>
      </c>
      <c r="CG6" s="3">
        <v>0</v>
      </c>
      <c r="CH6" s="3">
        <v>0</v>
      </c>
      <c r="CI6" s="3">
        <v>0</v>
      </c>
      <c r="CJ6">
        <v>0</v>
      </c>
      <c r="CK6">
        <v>0.1</v>
      </c>
      <c r="CL6">
        <v>0.1</v>
      </c>
      <c r="CM6">
        <v>0.1</v>
      </c>
      <c r="CN6">
        <v>0.1</v>
      </c>
      <c r="CO6">
        <v>0.1</v>
      </c>
      <c r="CP6">
        <v>0.1</v>
      </c>
      <c r="CQ6">
        <v>0.3</v>
      </c>
      <c r="CR6">
        <v>0.1</v>
      </c>
      <c r="CS6">
        <v>0.1</v>
      </c>
      <c r="CT6">
        <v>0.1</v>
      </c>
      <c r="CU6">
        <v>0.2</v>
      </c>
      <c r="CV6">
        <v>0.1</v>
      </c>
      <c r="CW6">
        <v>0.2</v>
      </c>
      <c r="CX6">
        <v>0.2</v>
      </c>
      <c r="CY6">
        <v>0.2</v>
      </c>
      <c r="CZ6">
        <v>0.2</v>
      </c>
      <c r="DA6">
        <v>0.3</v>
      </c>
      <c r="DB6">
        <v>0.3</v>
      </c>
      <c r="DC6">
        <v>-0.2</v>
      </c>
      <c r="DD6">
        <v>0.4</v>
      </c>
      <c r="DE6">
        <v>2.4</v>
      </c>
      <c r="DF6">
        <v>5.4</v>
      </c>
      <c r="DG6">
        <v>0.5</v>
      </c>
      <c r="DI6">
        <v>0</v>
      </c>
      <c r="DJ6">
        <v>0</v>
      </c>
      <c r="EI6" s="19"/>
      <c r="EJ6" s="19"/>
      <c r="EK6" s="19"/>
      <c r="EL6" s="19"/>
      <c r="EM6" s="19"/>
      <c r="EN6" s="19"/>
      <c r="EO6" s="19"/>
      <c r="EP6" s="19"/>
      <c r="EV6" s="6"/>
      <c r="EW6" s="78"/>
      <c r="FR6" s="12"/>
    </row>
    <row r="7" spans="1:199" x14ac:dyDescent="0.2">
      <c r="B7">
        <v>9377</v>
      </c>
      <c r="C7" s="2">
        <f>1134.6-51.9</f>
        <v>1082.6999999999998</v>
      </c>
      <c r="D7" s="29">
        <v>80.900000000000006</v>
      </c>
      <c r="E7" s="29">
        <v>48.5</v>
      </c>
      <c r="F7" s="29">
        <v>38.6</v>
      </c>
      <c r="G7" s="29">
        <v>25.7</v>
      </c>
      <c r="H7" s="29">
        <v>15.5</v>
      </c>
      <c r="I7" s="3">
        <v>10.199999999999999</v>
      </c>
      <c r="J7" s="3"/>
      <c r="K7" s="3">
        <v>5.4</v>
      </c>
      <c r="L7" s="3">
        <v>5</v>
      </c>
      <c r="M7" s="3">
        <v>4.5</v>
      </c>
      <c r="N7" s="3">
        <v>2.2999999999999998</v>
      </c>
      <c r="O7" s="3">
        <v>0.6</v>
      </c>
      <c r="P7" s="29">
        <v>0</v>
      </c>
      <c r="Q7" s="26">
        <v>0</v>
      </c>
      <c r="R7" s="29">
        <v>0</v>
      </c>
      <c r="S7" s="2">
        <v>8.4</v>
      </c>
      <c r="T7" s="2">
        <v>9.8000000000000007</v>
      </c>
      <c r="U7" s="2">
        <v>10.5</v>
      </c>
      <c r="V7" s="2">
        <v>3.3</v>
      </c>
      <c r="W7" s="2">
        <v>9.1</v>
      </c>
      <c r="X7" s="3">
        <v>7.9</v>
      </c>
      <c r="Y7" s="3">
        <v>8.1999999999999993</v>
      </c>
      <c r="Z7" s="3">
        <v>7.1</v>
      </c>
      <c r="AA7" s="3">
        <v>6.6</v>
      </c>
      <c r="AB7" s="3">
        <v>6.4</v>
      </c>
      <c r="AC7" s="3">
        <v>6.3</v>
      </c>
      <c r="AD7" s="3">
        <v>6.3</v>
      </c>
      <c r="AE7" s="3">
        <v>6.3</v>
      </c>
      <c r="AF7" s="3">
        <v>5.9</v>
      </c>
      <c r="AG7" s="3">
        <v>5.4</v>
      </c>
      <c r="AH7" s="3">
        <v>4.7</v>
      </c>
      <c r="AI7" s="3">
        <v>4.3</v>
      </c>
      <c r="AJ7" s="3">
        <v>4.8</v>
      </c>
      <c r="AK7" s="3">
        <v>4.3</v>
      </c>
      <c r="AL7" s="3">
        <v>3.3</v>
      </c>
      <c r="AM7" s="3">
        <v>3.4</v>
      </c>
      <c r="AN7" s="3">
        <v>3.4</v>
      </c>
      <c r="AO7" s="3">
        <v>3</v>
      </c>
      <c r="AP7" s="3">
        <v>3.2</v>
      </c>
      <c r="AQ7" s="3">
        <v>3.7</v>
      </c>
      <c r="AR7" s="3">
        <v>3.9</v>
      </c>
      <c r="AS7" s="3">
        <v>3</v>
      </c>
      <c r="AT7" s="3">
        <v>3.8</v>
      </c>
      <c r="AU7" s="3">
        <v>3.6</v>
      </c>
      <c r="AV7" s="2">
        <v>3.6</v>
      </c>
      <c r="AW7" s="3">
        <v>3.4</v>
      </c>
      <c r="AX7" s="3">
        <v>3.3</v>
      </c>
      <c r="AY7" s="4">
        <v>3.1</v>
      </c>
      <c r="AZ7" s="2">
        <v>4.7</v>
      </c>
      <c r="BA7" s="2">
        <v>3.3</v>
      </c>
      <c r="BB7" s="3">
        <v>3.3</v>
      </c>
      <c r="BC7" s="3">
        <v>3.1</v>
      </c>
      <c r="BD7" s="5"/>
      <c r="BE7" s="3">
        <v>3.7</v>
      </c>
      <c r="BF7" s="3">
        <v>3.6</v>
      </c>
      <c r="BG7" s="3">
        <v>3.6</v>
      </c>
      <c r="BH7" s="3">
        <v>3.5</v>
      </c>
      <c r="BI7" s="3">
        <v>3.4</v>
      </c>
      <c r="BJ7" s="3">
        <v>3.3</v>
      </c>
      <c r="BK7" s="3">
        <v>3</v>
      </c>
      <c r="BL7" s="3">
        <v>3.2</v>
      </c>
      <c r="BM7" s="3">
        <v>3.2</v>
      </c>
      <c r="BN7" s="3">
        <v>3.1</v>
      </c>
      <c r="BO7" s="3">
        <v>3.4</v>
      </c>
      <c r="BP7" s="3">
        <v>3.4</v>
      </c>
      <c r="BQ7" s="3">
        <v>3.3</v>
      </c>
      <c r="BR7" s="3">
        <v>3.2</v>
      </c>
      <c r="BS7" s="3">
        <v>3.4</v>
      </c>
      <c r="BT7" s="3">
        <v>3.8</v>
      </c>
      <c r="BU7" s="3">
        <v>3.7</v>
      </c>
      <c r="BV7" s="3">
        <v>3.7</v>
      </c>
      <c r="BW7" s="3">
        <v>2.2000000000000002</v>
      </c>
      <c r="BX7" s="3">
        <v>2.9</v>
      </c>
      <c r="BY7" s="3">
        <v>3.3</v>
      </c>
      <c r="BZ7" s="3">
        <v>3.1</v>
      </c>
      <c r="CA7" s="3">
        <v>3.3</v>
      </c>
      <c r="CB7" s="8">
        <v>2.9</v>
      </c>
      <c r="CC7" s="8">
        <v>1.5</v>
      </c>
      <c r="CD7" s="8">
        <v>2.7</v>
      </c>
      <c r="CE7" s="8">
        <v>2.8</v>
      </c>
      <c r="CF7" s="8">
        <v>1.7</v>
      </c>
      <c r="CG7" s="8">
        <v>-2.2000000000000002</v>
      </c>
      <c r="CH7" s="8">
        <v>2.5</v>
      </c>
      <c r="CI7" s="8">
        <v>2.2000000000000002</v>
      </c>
      <c r="CJ7">
        <v>2.4</v>
      </c>
      <c r="CK7">
        <v>3</v>
      </c>
      <c r="CL7">
        <v>3.2</v>
      </c>
      <c r="CM7">
        <v>3.5</v>
      </c>
      <c r="CN7">
        <v>2.6</v>
      </c>
      <c r="CO7">
        <v>2.9</v>
      </c>
      <c r="CP7">
        <v>2.9</v>
      </c>
      <c r="CQ7">
        <v>3.3</v>
      </c>
      <c r="CR7">
        <v>3</v>
      </c>
      <c r="CS7">
        <v>2.8</v>
      </c>
      <c r="CT7">
        <v>3.2</v>
      </c>
      <c r="CU7">
        <v>3</v>
      </c>
      <c r="CV7">
        <v>3</v>
      </c>
      <c r="CW7">
        <v>3.1</v>
      </c>
      <c r="CX7">
        <v>3</v>
      </c>
      <c r="CY7">
        <v>2.9</v>
      </c>
      <c r="CZ7">
        <v>3</v>
      </c>
      <c r="DA7">
        <v>3.4</v>
      </c>
      <c r="DB7">
        <v>3.8</v>
      </c>
      <c r="DC7">
        <v>2.6</v>
      </c>
      <c r="DD7">
        <v>2.6</v>
      </c>
      <c r="DE7">
        <v>2.9</v>
      </c>
      <c r="DF7">
        <v>3.1</v>
      </c>
      <c r="DG7">
        <v>3.2</v>
      </c>
      <c r="DH7">
        <v>3</v>
      </c>
      <c r="DI7">
        <v>1.7</v>
      </c>
      <c r="DJ7">
        <v>2.1</v>
      </c>
      <c r="DK7">
        <v>2.2999999999999998</v>
      </c>
      <c r="DL7">
        <v>2.6</v>
      </c>
      <c r="DM7">
        <v>2.8</v>
      </c>
      <c r="DN7">
        <v>2.8</v>
      </c>
      <c r="DO7">
        <v>2.6</v>
      </c>
      <c r="DP7">
        <v>2.7</v>
      </c>
      <c r="DQ7">
        <v>2.7</v>
      </c>
      <c r="DR7">
        <v>2.8</v>
      </c>
      <c r="DS7">
        <v>2.8</v>
      </c>
      <c r="DT7">
        <v>2.4</v>
      </c>
      <c r="DU7">
        <v>2.8</v>
      </c>
      <c r="DV7">
        <v>3.6</v>
      </c>
      <c r="DW7">
        <v>2.5</v>
      </c>
      <c r="DX7">
        <v>2.8</v>
      </c>
      <c r="DY7">
        <v>3.3</v>
      </c>
      <c r="DZ7">
        <v>3</v>
      </c>
      <c r="EA7">
        <v>2.7</v>
      </c>
      <c r="EB7">
        <v>2.7</v>
      </c>
      <c r="EC7">
        <v>-0.2</v>
      </c>
      <c r="ED7">
        <v>3.4</v>
      </c>
      <c r="EE7">
        <v>3.6</v>
      </c>
      <c r="EF7">
        <v>3.6</v>
      </c>
      <c r="EG7">
        <v>3.6</v>
      </c>
      <c r="EH7">
        <v>4.0999999999999996</v>
      </c>
      <c r="EI7" s="19">
        <v>3.7</v>
      </c>
      <c r="EJ7" s="19">
        <v>3.7</v>
      </c>
      <c r="EK7" s="19">
        <v>3.8</v>
      </c>
      <c r="EL7" s="19">
        <v>3.9</v>
      </c>
      <c r="EM7" s="19">
        <v>4.3</v>
      </c>
      <c r="EN7" s="19">
        <v>4.5</v>
      </c>
      <c r="EO7" s="19"/>
      <c r="EP7" s="19"/>
      <c r="EV7" s="6"/>
      <c r="EW7" s="78"/>
      <c r="FR7" s="12"/>
    </row>
    <row r="8" spans="1:199" s="6" customFormat="1" x14ac:dyDescent="0.2">
      <c r="C8" s="7"/>
      <c r="F8" s="8"/>
      <c r="G8" s="8"/>
      <c r="H8" s="8"/>
      <c r="I8" s="8"/>
      <c r="J8" s="8"/>
      <c r="K8" s="8"/>
      <c r="L8" s="8"/>
      <c r="M8" s="8"/>
      <c r="N8" s="8"/>
      <c r="O8" s="8"/>
      <c r="Q8" s="8"/>
      <c r="R8" s="8"/>
      <c r="S8" s="7"/>
      <c r="T8" s="7"/>
      <c r="U8" s="7"/>
      <c r="V8" s="7"/>
      <c r="W8" s="7"/>
      <c r="X8" s="8"/>
      <c r="Y8" s="8"/>
      <c r="Z8" s="8"/>
      <c r="AA8" s="8"/>
      <c r="AB8" s="8"/>
      <c r="AC8" s="8"/>
      <c r="AD8" s="8"/>
      <c r="AE8" s="8"/>
      <c r="AF8" s="8"/>
      <c r="AG8" s="8"/>
      <c r="AH8" s="8"/>
      <c r="AI8" s="8"/>
      <c r="AJ8" s="8"/>
      <c r="AK8" s="8"/>
      <c r="AL8" s="8"/>
      <c r="AM8" s="8"/>
      <c r="AN8" s="8"/>
      <c r="AO8" s="8"/>
      <c r="AP8" s="8"/>
      <c r="AQ8" s="8"/>
      <c r="AR8" s="8"/>
      <c r="AS8" s="8"/>
      <c r="AT8" s="8"/>
      <c r="AU8" s="8"/>
      <c r="AV8" s="7"/>
      <c r="AW8" s="8"/>
      <c r="AX8" s="8"/>
      <c r="AY8" s="9"/>
      <c r="AZ8" s="7"/>
      <c r="BA8" s="7"/>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EI8" s="18"/>
      <c r="EJ8" s="18"/>
      <c r="EK8" s="18"/>
      <c r="EL8" s="18"/>
      <c r="EM8" s="18"/>
      <c r="EN8" s="18"/>
      <c r="EO8" s="18"/>
      <c r="EP8" s="18"/>
      <c r="EW8" s="78"/>
      <c r="FJ8" s="91"/>
      <c r="FR8" s="20"/>
    </row>
    <row r="9" spans="1:199" s="6" customFormat="1" x14ac:dyDescent="0.2">
      <c r="C9" s="7"/>
      <c r="D9" s="1">
        <f>D3</f>
        <v>35894</v>
      </c>
      <c r="E9" s="10">
        <f t="shared" ref="E9:AI9" si="0">E3</f>
        <v>35899</v>
      </c>
      <c r="F9" s="10">
        <f t="shared" si="0"/>
        <v>35906</v>
      </c>
      <c r="G9" s="10">
        <f t="shared" si="0"/>
        <v>35908</v>
      </c>
      <c r="H9" s="10">
        <f t="shared" si="0"/>
        <v>35913</v>
      </c>
      <c r="I9" s="10">
        <f t="shared" si="0"/>
        <v>35920</v>
      </c>
      <c r="J9" s="10">
        <f t="shared" si="0"/>
        <v>35927</v>
      </c>
      <c r="K9" s="10">
        <f t="shared" si="0"/>
        <v>35936</v>
      </c>
      <c r="L9" s="10">
        <f t="shared" si="0"/>
        <v>35943</v>
      </c>
      <c r="M9" s="10">
        <f t="shared" si="0"/>
        <v>35950</v>
      </c>
      <c r="N9" s="10">
        <f t="shared" si="0"/>
        <v>35957</v>
      </c>
      <c r="O9" s="10">
        <f t="shared" si="0"/>
        <v>35964</v>
      </c>
      <c r="P9" s="10">
        <f t="shared" si="0"/>
        <v>35972</v>
      </c>
      <c r="Q9" s="10">
        <f t="shared" si="0"/>
        <v>35978</v>
      </c>
      <c r="R9" s="10">
        <f t="shared" si="0"/>
        <v>35986</v>
      </c>
      <c r="S9" s="10">
        <f t="shared" si="0"/>
        <v>35992</v>
      </c>
      <c r="T9" s="10">
        <f t="shared" si="0"/>
        <v>35998</v>
      </c>
      <c r="U9" s="10">
        <f t="shared" si="0"/>
        <v>36007</v>
      </c>
      <c r="V9" s="10">
        <f t="shared" si="0"/>
        <v>36012</v>
      </c>
      <c r="W9" s="10">
        <f t="shared" si="0"/>
        <v>36019</v>
      </c>
      <c r="X9" s="10">
        <f t="shared" si="0"/>
        <v>36026</v>
      </c>
      <c r="Y9" s="10">
        <f t="shared" si="0"/>
        <v>36034</v>
      </c>
      <c r="Z9" s="10">
        <f t="shared" si="0"/>
        <v>36040</v>
      </c>
      <c r="AA9" s="10">
        <f t="shared" si="0"/>
        <v>36048</v>
      </c>
      <c r="AB9" s="10">
        <f t="shared" si="0"/>
        <v>36056</v>
      </c>
      <c r="AC9" s="10">
        <f t="shared" si="0"/>
        <v>36061</v>
      </c>
      <c r="AD9" s="10">
        <f t="shared" si="0"/>
        <v>36067</v>
      </c>
      <c r="AE9" s="10">
        <f t="shared" si="0"/>
        <v>36075</v>
      </c>
      <c r="AF9" s="10">
        <f t="shared" si="0"/>
        <v>36083</v>
      </c>
      <c r="AG9" s="10">
        <f t="shared" si="0"/>
        <v>36090</v>
      </c>
      <c r="AH9" s="10">
        <f t="shared" si="0"/>
        <v>36096</v>
      </c>
      <c r="AI9" s="10">
        <f t="shared" si="0"/>
        <v>36103</v>
      </c>
      <c r="AJ9" s="10">
        <f t="shared" ref="AJ9:BO9" si="1">AJ3</f>
        <v>36111</v>
      </c>
      <c r="AK9" s="10">
        <f t="shared" si="1"/>
        <v>36117</v>
      </c>
      <c r="AL9" s="10">
        <f t="shared" si="1"/>
        <v>36124</v>
      </c>
      <c r="AM9" s="10">
        <f t="shared" si="1"/>
        <v>36131</v>
      </c>
      <c r="AN9" s="10">
        <f t="shared" si="1"/>
        <v>36138</v>
      </c>
      <c r="AO9" s="10">
        <f t="shared" si="1"/>
        <v>36145</v>
      </c>
      <c r="AP9" s="10">
        <f t="shared" si="1"/>
        <v>36159</v>
      </c>
      <c r="AQ9" s="10">
        <f t="shared" si="1"/>
        <v>36166</v>
      </c>
      <c r="AR9" s="10">
        <f t="shared" si="1"/>
        <v>36173</v>
      </c>
      <c r="AS9" s="10">
        <f t="shared" si="1"/>
        <v>36181</v>
      </c>
      <c r="AT9" s="10">
        <f t="shared" si="1"/>
        <v>36187</v>
      </c>
      <c r="AU9" s="10">
        <f t="shared" si="1"/>
        <v>36194</v>
      </c>
      <c r="AV9" s="10">
        <f t="shared" si="1"/>
        <v>36200</v>
      </c>
      <c r="AW9" s="10">
        <f t="shared" si="1"/>
        <v>36206</v>
      </c>
      <c r="AX9" s="10">
        <f t="shared" si="1"/>
        <v>36214</v>
      </c>
      <c r="AY9" s="10">
        <f t="shared" si="1"/>
        <v>36224</v>
      </c>
      <c r="AZ9" s="10">
        <f t="shared" si="1"/>
        <v>36227</v>
      </c>
      <c r="BA9" s="10">
        <f t="shared" si="1"/>
        <v>36234</v>
      </c>
      <c r="BB9" s="10">
        <f t="shared" si="1"/>
        <v>36241</v>
      </c>
      <c r="BC9" s="10">
        <f t="shared" si="1"/>
        <v>36251</v>
      </c>
      <c r="BD9" s="10">
        <f t="shared" si="1"/>
        <v>36285</v>
      </c>
      <c r="BE9" s="10">
        <f t="shared" si="1"/>
        <v>36296</v>
      </c>
      <c r="BF9" s="10">
        <f t="shared" si="1"/>
        <v>36302</v>
      </c>
      <c r="BG9" s="10">
        <f t="shared" si="1"/>
        <v>36308</v>
      </c>
      <c r="BH9" s="10">
        <f t="shared" si="1"/>
        <v>36316</v>
      </c>
      <c r="BI9" s="10">
        <f t="shared" si="1"/>
        <v>36321</v>
      </c>
      <c r="BJ9" s="10">
        <f t="shared" si="1"/>
        <v>36327</v>
      </c>
      <c r="BK9" s="10">
        <f t="shared" si="1"/>
        <v>36334</v>
      </c>
      <c r="BL9" s="10">
        <f t="shared" si="1"/>
        <v>36345</v>
      </c>
      <c r="BM9" s="10">
        <f t="shared" si="1"/>
        <v>36350</v>
      </c>
      <c r="BN9" s="10">
        <f t="shared" si="1"/>
        <v>36356</v>
      </c>
      <c r="BO9" s="10">
        <f t="shared" si="1"/>
        <v>36376</v>
      </c>
      <c r="BP9" s="10">
        <f t="shared" ref="BP9:CB9" si="2">BP3</f>
        <v>36382</v>
      </c>
      <c r="BQ9" s="10">
        <f t="shared" si="2"/>
        <v>36390</v>
      </c>
      <c r="BR9" s="10">
        <f t="shared" si="2"/>
        <v>36399</v>
      </c>
      <c r="BS9" s="10">
        <f t="shared" si="2"/>
        <v>36407</v>
      </c>
      <c r="BT9" s="10">
        <f t="shared" si="2"/>
        <v>36414</v>
      </c>
      <c r="BU9" s="10">
        <f t="shared" si="2"/>
        <v>36421</v>
      </c>
      <c r="BV9" s="10">
        <f t="shared" si="2"/>
        <v>36443</v>
      </c>
      <c r="BW9" s="10">
        <f t="shared" si="2"/>
        <v>36449</v>
      </c>
      <c r="BX9" s="10">
        <f t="shared" si="2"/>
        <v>36455</v>
      </c>
      <c r="BY9" s="10">
        <f t="shared" si="2"/>
        <v>36467</v>
      </c>
      <c r="BZ9" s="10">
        <f t="shared" si="2"/>
        <v>36477</v>
      </c>
      <c r="CA9" s="10">
        <f t="shared" si="2"/>
        <v>36489</v>
      </c>
      <c r="CB9" s="10">
        <f t="shared" si="2"/>
        <v>36497</v>
      </c>
      <c r="CC9" s="10">
        <f>CC3</f>
        <v>36504</v>
      </c>
      <c r="CD9" s="10"/>
      <c r="CE9" s="10"/>
      <c r="CF9" s="10"/>
      <c r="CG9" s="10"/>
      <c r="CH9" s="10"/>
      <c r="CI9" s="10"/>
      <c r="EJ9" s="19"/>
      <c r="EK9" s="19"/>
      <c r="EL9" s="19"/>
      <c r="EM9" s="19"/>
      <c r="EN9" s="19"/>
      <c r="EO9" s="19"/>
      <c r="EP9" s="19"/>
      <c r="EW9" s="78"/>
      <c r="FJ9" s="91"/>
      <c r="FR9" s="20"/>
    </row>
    <row r="10" spans="1:199" s="6" customFormat="1" x14ac:dyDescent="0.2">
      <c r="A10" t="s">
        <v>6</v>
      </c>
      <c r="B10" s="6">
        <v>7658</v>
      </c>
      <c r="C10" s="7">
        <f>1136.6-51.9</f>
        <v>1084.6999999999998</v>
      </c>
      <c r="D10" s="6">
        <v>7.6</v>
      </c>
      <c r="E10" s="6">
        <v>7.8</v>
      </c>
      <c r="F10" s="8">
        <v>7.8</v>
      </c>
      <c r="G10" s="8">
        <v>8.1999999999999993</v>
      </c>
      <c r="H10" s="8">
        <v>7.9</v>
      </c>
      <c r="I10" s="8">
        <v>8.1</v>
      </c>
      <c r="J10" s="8">
        <v>8</v>
      </c>
      <c r="K10" s="8">
        <v>8.1999999999999993</v>
      </c>
      <c r="L10" s="8">
        <v>8.1999999999999993</v>
      </c>
      <c r="M10" s="8">
        <v>8</v>
      </c>
      <c r="N10" s="8">
        <v>7.9</v>
      </c>
      <c r="O10" s="26">
        <v>2.8</v>
      </c>
      <c r="P10" s="29">
        <v>0.1</v>
      </c>
      <c r="Q10" s="26">
        <v>0.1</v>
      </c>
      <c r="R10" s="26">
        <v>0.1</v>
      </c>
      <c r="S10" s="7">
        <v>8.1999999999999993</v>
      </c>
      <c r="T10" s="7">
        <v>8.3000000000000007</v>
      </c>
      <c r="U10" s="7">
        <v>8.1</v>
      </c>
      <c r="V10" s="7">
        <v>8.3000000000000007</v>
      </c>
      <c r="W10" s="7">
        <v>7.8</v>
      </c>
      <c r="X10" s="8">
        <v>8.1</v>
      </c>
      <c r="Y10" s="8">
        <v>8</v>
      </c>
      <c r="Z10" s="8">
        <v>8.1999999999999993</v>
      </c>
      <c r="AA10" s="8">
        <v>8</v>
      </c>
      <c r="AB10" s="8">
        <v>8.1</v>
      </c>
      <c r="AC10" s="8">
        <v>8.1999999999999993</v>
      </c>
      <c r="AD10" s="8">
        <v>8.1</v>
      </c>
      <c r="AE10" s="8">
        <v>8</v>
      </c>
      <c r="AF10" s="8">
        <v>7.7</v>
      </c>
      <c r="AG10" s="26">
        <v>4.0999999999999996</v>
      </c>
      <c r="AH10" s="8">
        <v>7.6</v>
      </c>
      <c r="AI10" s="8">
        <v>7.2</v>
      </c>
      <c r="AJ10" s="8">
        <v>7.2</v>
      </c>
      <c r="AK10" s="8">
        <v>7.3</v>
      </c>
      <c r="AL10" s="8">
        <v>7.2</v>
      </c>
      <c r="AM10" s="8">
        <v>6.9</v>
      </c>
      <c r="AN10" s="8">
        <v>7</v>
      </c>
      <c r="AO10" s="8">
        <v>6.7</v>
      </c>
      <c r="AP10" s="8">
        <v>6.8</v>
      </c>
      <c r="AQ10" s="8">
        <v>6.6</v>
      </c>
      <c r="AR10" s="8">
        <v>6</v>
      </c>
      <c r="AS10" s="8">
        <v>6</v>
      </c>
      <c r="AT10" s="9">
        <v>6.7</v>
      </c>
      <c r="AU10" s="8">
        <v>6.6</v>
      </c>
      <c r="AV10" s="7">
        <v>6.5</v>
      </c>
      <c r="AW10" s="8">
        <v>6.6</v>
      </c>
      <c r="AX10" s="8">
        <v>6.5</v>
      </c>
      <c r="AY10" s="9">
        <v>6.5</v>
      </c>
      <c r="AZ10" s="7">
        <v>7.4</v>
      </c>
      <c r="BA10" s="7">
        <v>6.7</v>
      </c>
      <c r="BB10" s="9">
        <v>6.4</v>
      </c>
      <c r="BC10" s="5"/>
      <c r="BD10" s="5"/>
      <c r="BE10" s="9">
        <v>6.4</v>
      </c>
      <c r="BF10" s="9">
        <v>6.4</v>
      </c>
      <c r="BG10" s="9">
        <v>6.5</v>
      </c>
      <c r="BH10" s="9">
        <v>6.7</v>
      </c>
      <c r="BI10" s="9">
        <v>6.6</v>
      </c>
      <c r="BJ10" s="9">
        <v>6.8</v>
      </c>
      <c r="BK10" s="9">
        <v>6.8</v>
      </c>
      <c r="BL10" s="9">
        <v>7.1</v>
      </c>
      <c r="BM10" s="9">
        <v>7.3</v>
      </c>
      <c r="BN10" s="9">
        <v>7.4</v>
      </c>
      <c r="BO10" s="9">
        <v>7.8</v>
      </c>
      <c r="BP10" s="9">
        <v>8.1</v>
      </c>
      <c r="BQ10" s="9">
        <v>8.3000000000000007</v>
      </c>
      <c r="BR10" s="9">
        <v>8.5</v>
      </c>
      <c r="BS10" s="9">
        <v>8.8000000000000007</v>
      </c>
      <c r="BT10" s="9">
        <v>8.9</v>
      </c>
      <c r="BU10" s="9">
        <v>9.1999999999999993</v>
      </c>
      <c r="BV10" s="9">
        <v>9</v>
      </c>
      <c r="BW10" s="9">
        <v>9.1</v>
      </c>
      <c r="BX10" s="9">
        <v>9</v>
      </c>
      <c r="BY10" s="9">
        <v>8.8000000000000007</v>
      </c>
      <c r="BZ10" s="9">
        <v>8.6</v>
      </c>
      <c r="CA10" s="28">
        <v>6.4</v>
      </c>
      <c r="CB10" s="3">
        <v>8</v>
      </c>
      <c r="CC10" s="3">
        <v>7.9</v>
      </c>
      <c r="CD10" s="3">
        <v>6.5</v>
      </c>
      <c r="CE10" s="3">
        <v>6.3</v>
      </c>
      <c r="CF10" s="3">
        <v>6.2</v>
      </c>
      <c r="CG10" s="3">
        <v>6.1</v>
      </c>
      <c r="CH10" s="3">
        <v>6.4</v>
      </c>
      <c r="CI10" s="3">
        <v>6</v>
      </c>
      <c r="CJ10" s="6">
        <v>6.3</v>
      </c>
      <c r="CK10" s="6">
        <v>6.9</v>
      </c>
      <c r="CL10" s="6">
        <v>7</v>
      </c>
      <c r="CM10" s="6">
        <v>7</v>
      </c>
      <c r="CN10" s="6">
        <v>7.1</v>
      </c>
      <c r="CO10" s="6">
        <v>7.3</v>
      </c>
      <c r="CP10" s="6">
        <v>7.2</v>
      </c>
      <c r="CQ10" s="6">
        <v>7.8</v>
      </c>
      <c r="CR10" s="6">
        <v>7.9</v>
      </c>
      <c r="CS10" s="6">
        <v>7.8</v>
      </c>
      <c r="CT10" s="6">
        <v>8</v>
      </c>
      <c r="CU10" s="6">
        <v>8</v>
      </c>
      <c r="CV10" s="6">
        <v>8</v>
      </c>
      <c r="CW10" s="6">
        <v>8</v>
      </c>
      <c r="CX10" s="6">
        <v>8.1</v>
      </c>
      <c r="CY10" s="6">
        <v>8.1999999999999993</v>
      </c>
      <c r="CZ10" s="6">
        <v>8.1</v>
      </c>
      <c r="DA10" s="6">
        <v>9.1999999999999993</v>
      </c>
      <c r="DB10" s="6">
        <v>8.1</v>
      </c>
      <c r="DC10" s="6">
        <v>7.2</v>
      </c>
      <c r="DD10" s="6">
        <v>7.8</v>
      </c>
      <c r="DE10" s="6">
        <v>7.8</v>
      </c>
      <c r="DF10" s="6">
        <v>7.6</v>
      </c>
      <c r="DG10" s="6">
        <v>7.3</v>
      </c>
      <c r="DH10" s="6">
        <v>7.3</v>
      </c>
      <c r="DI10" s="6">
        <v>6.5</v>
      </c>
      <c r="DJ10" s="6">
        <v>4.3</v>
      </c>
      <c r="DK10" s="6">
        <v>5.2</v>
      </c>
      <c r="DL10" s="6">
        <v>5.7</v>
      </c>
      <c r="DM10" s="6">
        <v>6.5</v>
      </c>
      <c r="DN10" s="6">
        <v>6.7</v>
      </c>
      <c r="DO10" s="6">
        <v>6.8</v>
      </c>
      <c r="DP10" s="6">
        <v>7.1</v>
      </c>
      <c r="DQ10" s="6">
        <v>7.1</v>
      </c>
      <c r="DR10" s="6">
        <v>7.1</v>
      </c>
      <c r="DS10" s="6">
        <v>7.1</v>
      </c>
      <c r="DT10" s="6">
        <v>6.9</v>
      </c>
      <c r="DU10" s="6">
        <v>7.1</v>
      </c>
      <c r="DV10" s="6">
        <v>5.7</v>
      </c>
      <c r="DW10" s="6">
        <v>7</v>
      </c>
      <c r="DX10" s="6">
        <v>7.2</v>
      </c>
      <c r="DY10" s="6">
        <v>7.2</v>
      </c>
      <c r="DZ10" s="6">
        <v>7.1</v>
      </c>
      <c r="EA10" s="6">
        <v>6.9</v>
      </c>
      <c r="EB10" s="6">
        <v>6.9</v>
      </c>
      <c r="EC10" s="6">
        <v>6.6</v>
      </c>
      <c r="ED10" s="6">
        <v>6.5</v>
      </c>
      <c r="EE10" s="6">
        <v>5.3</v>
      </c>
      <c r="EF10" s="6">
        <v>5.7</v>
      </c>
      <c r="EG10" s="6">
        <v>5.7</v>
      </c>
      <c r="EH10" s="6">
        <v>-43.5</v>
      </c>
      <c r="EI10" s="19">
        <v>5</v>
      </c>
      <c r="EJ10" s="19">
        <v>5.7</v>
      </c>
      <c r="EK10" s="19">
        <v>5.9</v>
      </c>
      <c r="EL10" s="19">
        <v>4.0999999999999996</v>
      </c>
      <c r="EM10" s="19">
        <v>3</v>
      </c>
      <c r="EN10" s="19">
        <v>3.5</v>
      </c>
      <c r="EO10" s="19">
        <v>6.8</v>
      </c>
      <c r="EP10" s="19">
        <v>6.4</v>
      </c>
      <c r="ER10" s="71">
        <v>-0.6</v>
      </c>
      <c r="ES10" s="71">
        <v>1.4</v>
      </c>
      <c r="ET10" s="71">
        <v>0.2</v>
      </c>
      <c r="EU10" s="71"/>
      <c r="EV10" s="71">
        <v>0.2</v>
      </c>
      <c r="EW10" s="78">
        <v>0.9</v>
      </c>
      <c r="EX10" s="71">
        <v>10.6</v>
      </c>
      <c r="FJ10" s="91"/>
      <c r="FR10" s="20"/>
    </row>
    <row r="11" spans="1:199" x14ac:dyDescent="0.2">
      <c r="B11">
        <v>9362</v>
      </c>
      <c r="C11" s="2">
        <f>1131.6-51.9</f>
        <v>1079.6999999999998</v>
      </c>
      <c r="D11">
        <v>14.1</v>
      </c>
      <c r="E11">
        <v>14.3</v>
      </c>
      <c r="F11" s="3">
        <v>14.4</v>
      </c>
      <c r="G11" s="3">
        <v>14.4</v>
      </c>
      <c r="H11" s="3">
        <v>14.4</v>
      </c>
      <c r="I11" s="3">
        <v>14.5</v>
      </c>
      <c r="J11" s="3">
        <v>14.5</v>
      </c>
      <c r="K11" s="3">
        <v>14.6</v>
      </c>
      <c r="L11" s="3">
        <v>14.5</v>
      </c>
      <c r="M11" s="3">
        <v>14.5</v>
      </c>
      <c r="N11" s="3">
        <v>14.4</v>
      </c>
      <c r="O11" s="26">
        <v>0.6</v>
      </c>
      <c r="P11" s="29">
        <v>0.1</v>
      </c>
      <c r="Q11" s="26">
        <v>0.1</v>
      </c>
      <c r="R11" s="26">
        <v>0.1</v>
      </c>
      <c r="S11" s="2">
        <v>14.5</v>
      </c>
      <c r="T11" s="2">
        <v>14.5</v>
      </c>
      <c r="U11" s="2">
        <v>14.4</v>
      </c>
      <c r="V11" s="30">
        <v>8.3000000000000007</v>
      </c>
      <c r="W11" s="2">
        <v>14</v>
      </c>
      <c r="X11" s="3">
        <v>14.4</v>
      </c>
      <c r="Y11" s="3">
        <v>14.4</v>
      </c>
      <c r="Z11" s="3">
        <v>14.4</v>
      </c>
      <c r="AA11" s="3">
        <v>14.3</v>
      </c>
      <c r="AB11" s="3">
        <v>14.3</v>
      </c>
      <c r="AC11" s="3">
        <v>14.3</v>
      </c>
      <c r="AD11" s="3">
        <v>14.3</v>
      </c>
      <c r="AE11" s="3">
        <v>14.3</v>
      </c>
      <c r="AF11" s="3"/>
      <c r="AG11" s="3">
        <v>14.2</v>
      </c>
      <c r="AH11" s="3">
        <v>14.2</v>
      </c>
      <c r="AI11" s="3">
        <v>14.2</v>
      </c>
      <c r="AJ11" s="3">
        <v>14.2</v>
      </c>
      <c r="AK11" s="3">
        <v>14</v>
      </c>
      <c r="AL11" s="3">
        <v>14</v>
      </c>
      <c r="AM11" s="3">
        <v>13.8</v>
      </c>
      <c r="AN11" s="3">
        <v>13.6</v>
      </c>
      <c r="AO11" s="3">
        <v>13.7</v>
      </c>
      <c r="AP11" s="3">
        <v>13.6</v>
      </c>
      <c r="AQ11" s="3">
        <v>13.6</v>
      </c>
      <c r="AR11" s="4"/>
      <c r="AS11" s="4"/>
      <c r="AT11" s="4"/>
      <c r="AU11" s="4"/>
      <c r="AV11" s="4"/>
      <c r="AW11" s="5"/>
      <c r="AX11" s="5"/>
      <c r="AY11" s="4"/>
      <c r="AZ11" s="4"/>
      <c r="BA11" s="2"/>
      <c r="BB11" s="4"/>
      <c r="BC11" s="5"/>
      <c r="BD11" s="5"/>
      <c r="BE11" s="26">
        <v>24.1</v>
      </c>
      <c r="BF11" s="26">
        <v>9.6999999999999993</v>
      </c>
      <c r="BG11" s="3">
        <v>12</v>
      </c>
      <c r="BH11" s="3">
        <v>12.2</v>
      </c>
      <c r="BI11" s="3">
        <v>12.3</v>
      </c>
      <c r="BJ11" s="3">
        <v>12.5</v>
      </c>
      <c r="BK11" s="3">
        <v>12.5</v>
      </c>
      <c r="BL11" s="3">
        <v>12.8</v>
      </c>
      <c r="BM11" s="3">
        <v>12.9</v>
      </c>
      <c r="BN11" s="3">
        <v>12.9</v>
      </c>
      <c r="BO11" s="3">
        <v>13.6</v>
      </c>
      <c r="BP11" s="3">
        <v>13.9</v>
      </c>
      <c r="BQ11" s="3">
        <v>14</v>
      </c>
      <c r="BR11" s="3">
        <v>14.2</v>
      </c>
      <c r="BS11" s="3">
        <v>14.4</v>
      </c>
      <c r="BT11" s="3">
        <v>14.6</v>
      </c>
      <c r="BU11" s="3">
        <v>14.9</v>
      </c>
      <c r="BV11" s="3">
        <v>14.7</v>
      </c>
      <c r="BW11" s="3">
        <v>14.8</v>
      </c>
      <c r="BX11" s="3">
        <v>14.6</v>
      </c>
      <c r="BY11" s="3">
        <v>14.5</v>
      </c>
      <c r="BZ11" s="3">
        <v>14.3</v>
      </c>
      <c r="CA11" s="26">
        <v>12.8</v>
      </c>
      <c r="CB11" s="3">
        <v>11.2</v>
      </c>
      <c r="CC11" s="3">
        <v>12.3</v>
      </c>
      <c r="CD11" s="3">
        <v>12</v>
      </c>
      <c r="CE11" s="3">
        <v>12.6</v>
      </c>
      <c r="CF11" s="3">
        <v>12.2</v>
      </c>
      <c r="CG11" s="3">
        <v>12</v>
      </c>
      <c r="CH11" s="3">
        <v>11.8</v>
      </c>
      <c r="CI11" s="3">
        <v>11.6</v>
      </c>
      <c r="CJ11">
        <v>12</v>
      </c>
      <c r="CK11">
        <v>12.5</v>
      </c>
      <c r="CL11">
        <v>12.6</v>
      </c>
      <c r="CM11">
        <v>12.7</v>
      </c>
      <c r="CN11">
        <v>12.7</v>
      </c>
      <c r="CO11">
        <v>12.9</v>
      </c>
      <c r="CP11">
        <v>13.1</v>
      </c>
      <c r="CQ11">
        <v>13.5</v>
      </c>
      <c r="CR11">
        <v>13.5</v>
      </c>
      <c r="CS11">
        <v>13.5</v>
      </c>
      <c r="CT11" s="6">
        <v>13.4</v>
      </c>
      <c r="CU11" s="6">
        <v>13.4</v>
      </c>
      <c r="CV11" s="6">
        <v>13.6</v>
      </c>
      <c r="CW11" s="6">
        <v>13.7</v>
      </c>
      <c r="CX11" s="6">
        <v>13.6</v>
      </c>
      <c r="CY11" s="6">
        <v>13.7</v>
      </c>
      <c r="CZ11" s="6">
        <v>13.5</v>
      </c>
      <c r="DA11" s="6">
        <v>14.8</v>
      </c>
      <c r="DB11" s="6">
        <v>13.8</v>
      </c>
      <c r="DC11" s="6">
        <v>13.1</v>
      </c>
      <c r="DD11" s="6">
        <v>13.4</v>
      </c>
      <c r="DE11" s="6">
        <v>13.4</v>
      </c>
      <c r="DF11" s="6">
        <v>13.4</v>
      </c>
      <c r="DG11" s="6">
        <v>13</v>
      </c>
      <c r="DH11" s="6">
        <v>12.9</v>
      </c>
      <c r="DI11" s="6">
        <v>11.7</v>
      </c>
      <c r="DJ11" s="6">
        <v>11.4</v>
      </c>
      <c r="DK11" s="6">
        <v>10.3</v>
      </c>
      <c r="DL11">
        <v>4.2</v>
      </c>
      <c r="DM11">
        <v>12</v>
      </c>
      <c r="DN11">
        <v>12.2</v>
      </c>
      <c r="DO11">
        <v>12.4</v>
      </c>
      <c r="DP11">
        <v>12.5</v>
      </c>
      <c r="DQ11">
        <v>12.6</v>
      </c>
      <c r="DR11">
        <v>12.5</v>
      </c>
      <c r="DS11">
        <v>12.5</v>
      </c>
      <c r="DT11">
        <v>12.4</v>
      </c>
      <c r="DU11">
        <v>12.5</v>
      </c>
      <c r="DV11">
        <v>11.4</v>
      </c>
      <c r="DW11">
        <v>12.5</v>
      </c>
      <c r="DX11">
        <v>12.5</v>
      </c>
      <c r="DY11">
        <v>13.9</v>
      </c>
      <c r="DZ11">
        <v>12.6</v>
      </c>
      <c r="EA11">
        <v>12.4</v>
      </c>
      <c r="EB11">
        <v>12.4</v>
      </c>
      <c r="EC11">
        <v>12.2</v>
      </c>
      <c r="ED11">
        <v>12</v>
      </c>
      <c r="EE11">
        <v>11</v>
      </c>
      <c r="EF11">
        <v>11.4</v>
      </c>
      <c r="EG11">
        <v>11.4</v>
      </c>
      <c r="EH11">
        <v>11.4</v>
      </c>
      <c r="EI11" s="19">
        <v>11</v>
      </c>
      <c r="EJ11" s="19">
        <v>9.8000000000000007</v>
      </c>
      <c r="EK11" s="19">
        <v>11.7</v>
      </c>
      <c r="EL11" s="19">
        <v>11.5</v>
      </c>
      <c r="EM11" s="19">
        <v>11.6</v>
      </c>
      <c r="EN11" s="19">
        <v>11.1</v>
      </c>
      <c r="EO11" s="19">
        <v>12.7</v>
      </c>
      <c r="EP11" s="19">
        <v>12.2</v>
      </c>
      <c r="EQ11" s="19">
        <v>5.6</v>
      </c>
      <c r="ER11" s="19">
        <v>7.3</v>
      </c>
      <c r="ES11" s="19">
        <v>7</v>
      </c>
      <c r="ET11" s="19">
        <v>7.9</v>
      </c>
      <c r="EU11" s="19">
        <v>11.2</v>
      </c>
      <c r="EV11" s="19">
        <v>11.1</v>
      </c>
      <c r="EW11" s="78">
        <v>10.8</v>
      </c>
      <c r="EX11" s="19">
        <v>1.4</v>
      </c>
      <c r="FR11" s="12"/>
    </row>
    <row r="12" spans="1:199" x14ac:dyDescent="0.2">
      <c r="B12">
        <v>7711</v>
      </c>
      <c r="C12" s="2">
        <f>1129.6-51.9</f>
        <v>1077.6999999999998</v>
      </c>
      <c r="D12">
        <v>16.7</v>
      </c>
      <c r="E12">
        <v>17</v>
      </c>
      <c r="F12" s="3">
        <v>17.100000000000001</v>
      </c>
      <c r="G12" s="3">
        <v>17</v>
      </c>
      <c r="H12" s="3">
        <v>17</v>
      </c>
      <c r="I12" s="3">
        <v>17.100000000000001</v>
      </c>
      <c r="J12" s="3">
        <v>17.100000000000001</v>
      </c>
      <c r="K12" s="3">
        <v>17.2</v>
      </c>
      <c r="L12" s="3">
        <v>17.100000000000001</v>
      </c>
      <c r="M12" s="3">
        <v>17.100000000000001</v>
      </c>
      <c r="N12" s="3">
        <v>17.100000000000001</v>
      </c>
      <c r="O12" s="26">
        <v>1.6</v>
      </c>
      <c r="P12" s="29">
        <v>0.1</v>
      </c>
      <c r="Q12" s="26">
        <v>0</v>
      </c>
      <c r="R12" s="26">
        <v>0</v>
      </c>
      <c r="S12" s="2">
        <v>17.100000000000001</v>
      </c>
      <c r="T12" s="2">
        <v>17.2</v>
      </c>
      <c r="U12" s="2">
        <v>17.100000000000001</v>
      </c>
      <c r="V12" s="30">
        <v>10.4</v>
      </c>
      <c r="W12" s="2">
        <v>16.600000000000001</v>
      </c>
      <c r="X12" s="3">
        <v>17</v>
      </c>
      <c r="Y12" s="3">
        <v>16.8</v>
      </c>
      <c r="Z12" s="3">
        <v>17</v>
      </c>
      <c r="AA12" s="3">
        <v>16.8</v>
      </c>
      <c r="AB12" s="3">
        <v>16.8</v>
      </c>
      <c r="AC12" s="3">
        <v>16.899999999999999</v>
      </c>
      <c r="AD12" s="3">
        <v>16.8</v>
      </c>
      <c r="AE12" s="3">
        <v>16.8</v>
      </c>
      <c r="AF12" s="3"/>
      <c r="AG12" s="3">
        <v>16.8</v>
      </c>
      <c r="AH12" s="3">
        <v>16.8</v>
      </c>
      <c r="AI12" s="3">
        <v>16.8</v>
      </c>
      <c r="AJ12" s="3">
        <v>16.7</v>
      </c>
      <c r="AK12" s="3">
        <v>13.4</v>
      </c>
      <c r="AL12" s="3">
        <v>16.100000000000001</v>
      </c>
      <c r="AM12" s="3">
        <v>16.100000000000001</v>
      </c>
      <c r="AN12" s="3">
        <v>16.2</v>
      </c>
      <c r="AO12" s="3">
        <v>16</v>
      </c>
      <c r="AP12" s="3">
        <v>16</v>
      </c>
      <c r="AQ12" s="3">
        <v>16</v>
      </c>
      <c r="AR12" s="3">
        <v>16</v>
      </c>
      <c r="AS12" s="3">
        <v>16</v>
      </c>
      <c r="AT12" s="4"/>
      <c r="AU12" s="4"/>
      <c r="AV12" s="5"/>
      <c r="AW12" s="5"/>
      <c r="AX12" s="5"/>
      <c r="AY12" s="4"/>
      <c r="AZ12" s="4"/>
      <c r="BA12" s="2"/>
      <c r="BB12" s="4"/>
      <c r="BC12" s="5"/>
      <c r="BD12" s="5"/>
      <c r="BE12" s="3">
        <v>15.3</v>
      </c>
      <c r="BF12" s="3">
        <v>15.4</v>
      </c>
      <c r="BG12" s="3">
        <v>15.3</v>
      </c>
      <c r="BH12" s="3">
        <v>15.6</v>
      </c>
      <c r="BI12" s="3">
        <v>15.5</v>
      </c>
      <c r="BJ12" s="3">
        <v>15.8</v>
      </c>
      <c r="BK12" s="3">
        <v>15.8</v>
      </c>
      <c r="BL12" s="3">
        <v>16</v>
      </c>
      <c r="BM12" s="3">
        <v>16.2</v>
      </c>
      <c r="BN12" s="3">
        <v>16.2</v>
      </c>
      <c r="BO12" s="3">
        <v>16.8</v>
      </c>
      <c r="BP12" s="3">
        <v>17.100000000000001</v>
      </c>
      <c r="BQ12" s="3">
        <v>17.2</v>
      </c>
      <c r="BR12" s="3">
        <v>17.399999999999999</v>
      </c>
      <c r="BS12" s="3">
        <v>17.5</v>
      </c>
      <c r="BT12" s="3">
        <v>17.899999999999999</v>
      </c>
      <c r="BU12" s="3">
        <v>18</v>
      </c>
      <c r="BV12" s="3">
        <v>17.899999999999999</v>
      </c>
      <c r="BW12" s="3">
        <v>17.899999999999999</v>
      </c>
      <c r="BX12" s="3">
        <v>17.899999999999999</v>
      </c>
      <c r="BY12" s="3">
        <v>17.600000000000001</v>
      </c>
      <c r="BZ12" s="26">
        <v>30.9</v>
      </c>
      <c r="CA12" s="26">
        <v>0.7</v>
      </c>
      <c r="CB12" s="3">
        <v>13.8</v>
      </c>
      <c r="CC12" s="3">
        <v>16.8</v>
      </c>
      <c r="CD12" s="3">
        <v>12.2</v>
      </c>
      <c r="CE12" s="3">
        <v>14.5</v>
      </c>
      <c r="CF12" s="3">
        <v>12.8</v>
      </c>
      <c r="CG12" s="3">
        <v>14.5</v>
      </c>
      <c r="CH12" s="3">
        <v>14.9</v>
      </c>
      <c r="CI12" s="3">
        <v>14.8</v>
      </c>
      <c r="CJ12">
        <v>15.1</v>
      </c>
      <c r="CK12">
        <v>15.4</v>
      </c>
      <c r="CL12">
        <v>15.4</v>
      </c>
      <c r="CM12">
        <v>15.6</v>
      </c>
      <c r="CN12">
        <v>15.7</v>
      </c>
      <c r="CO12">
        <v>15.9</v>
      </c>
      <c r="CP12">
        <v>16</v>
      </c>
      <c r="CQ12">
        <v>16.399999999999999</v>
      </c>
      <c r="CR12">
        <v>16.5</v>
      </c>
      <c r="CS12">
        <v>16.5</v>
      </c>
      <c r="CT12" s="6">
        <v>16.600000000000001</v>
      </c>
      <c r="CU12" s="6">
        <v>16.5</v>
      </c>
      <c r="CV12" s="6">
        <v>16.5</v>
      </c>
      <c r="CW12" s="6">
        <v>16.600000000000001</v>
      </c>
      <c r="CX12" s="6">
        <v>16.600000000000001</v>
      </c>
      <c r="CY12" s="6">
        <v>16.7</v>
      </c>
      <c r="CZ12" s="6">
        <v>16.7</v>
      </c>
      <c r="DA12" s="6">
        <v>17.899999999999999</v>
      </c>
      <c r="DB12" s="6">
        <v>16.7</v>
      </c>
      <c r="DC12" s="6">
        <v>16.3</v>
      </c>
      <c r="DD12" s="6">
        <v>16.399999999999999</v>
      </c>
      <c r="DE12" s="6">
        <v>16.2</v>
      </c>
      <c r="DF12" s="6">
        <v>16.399999999999999</v>
      </c>
      <c r="DG12" s="6">
        <v>15.8</v>
      </c>
      <c r="DH12" s="6">
        <v>15.9</v>
      </c>
      <c r="DI12" s="6">
        <v>15.1</v>
      </c>
      <c r="DJ12" s="6">
        <v>14.4</v>
      </c>
      <c r="DK12" s="6">
        <v>14</v>
      </c>
      <c r="DL12">
        <v>13.9</v>
      </c>
      <c r="DM12">
        <v>14.9</v>
      </c>
      <c r="DN12">
        <v>15.1</v>
      </c>
      <c r="DO12">
        <v>15.2</v>
      </c>
      <c r="DP12">
        <v>15.3</v>
      </c>
      <c r="DQ12">
        <v>15.2</v>
      </c>
      <c r="DR12">
        <v>15</v>
      </c>
      <c r="DS12">
        <v>15</v>
      </c>
      <c r="DT12">
        <v>14.2</v>
      </c>
      <c r="DU12">
        <v>15</v>
      </c>
      <c r="DV12">
        <v>12.2</v>
      </c>
      <c r="DW12">
        <v>14.1</v>
      </c>
      <c r="DX12">
        <v>14.3</v>
      </c>
      <c r="DY12">
        <v>14</v>
      </c>
      <c r="DZ12">
        <v>13.9</v>
      </c>
      <c r="EA12">
        <v>13.6</v>
      </c>
      <c r="EB12">
        <v>13.8</v>
      </c>
      <c r="EC12">
        <v>13.2</v>
      </c>
      <c r="ED12">
        <v>13.5</v>
      </c>
      <c r="EE12">
        <v>11.9</v>
      </c>
      <c r="EF12">
        <v>12</v>
      </c>
      <c r="EG12">
        <v>12.2</v>
      </c>
      <c r="EH12">
        <v>12.3</v>
      </c>
      <c r="EI12" s="19">
        <v>11.7</v>
      </c>
      <c r="EJ12" s="19">
        <v>12.3</v>
      </c>
      <c r="EK12" s="19">
        <v>12.8</v>
      </c>
      <c r="EL12" s="19">
        <v>12.3</v>
      </c>
      <c r="EM12" s="19">
        <v>12.5</v>
      </c>
      <c r="EN12" s="19">
        <v>12.9</v>
      </c>
      <c r="EO12" s="19">
        <v>13.6</v>
      </c>
      <c r="EP12" s="19">
        <v>13.4</v>
      </c>
      <c r="EQ12" s="19">
        <v>8.3000000000000007</v>
      </c>
      <c r="ER12" s="19">
        <v>8.8000000000000007</v>
      </c>
      <c r="ES12" s="19">
        <v>-0.2</v>
      </c>
      <c r="ET12" s="19">
        <v>-0.1</v>
      </c>
      <c r="EU12" s="19">
        <v>5.6</v>
      </c>
      <c r="EV12" s="19">
        <v>0</v>
      </c>
      <c r="EW12" s="78">
        <v>0</v>
      </c>
      <c r="EX12" s="19">
        <v>0</v>
      </c>
      <c r="FL12" s="12"/>
      <c r="FM12" s="12"/>
      <c r="FN12" s="12"/>
      <c r="FO12" s="12"/>
      <c r="FP12" s="12"/>
      <c r="FR12" s="12"/>
    </row>
    <row r="13" spans="1:199" x14ac:dyDescent="0.2">
      <c r="C13" s="2"/>
      <c r="D13" s="6"/>
      <c r="F13" s="3"/>
      <c r="G13" s="3"/>
      <c r="H13" s="3"/>
      <c r="I13" s="3"/>
      <c r="J13" s="3"/>
      <c r="K13" s="3"/>
      <c r="L13" s="3"/>
      <c r="M13" s="3"/>
      <c r="N13" s="3"/>
      <c r="O13" s="3"/>
      <c r="P13" s="27"/>
      <c r="Q13" s="27"/>
      <c r="R13" s="27"/>
      <c r="S13" s="2"/>
      <c r="T13" s="2"/>
      <c r="U13" s="2"/>
      <c r="V13" s="2"/>
      <c r="W13" s="2"/>
      <c r="X13" s="3"/>
      <c r="Y13" s="3"/>
      <c r="Z13" s="3"/>
      <c r="AA13" s="3"/>
      <c r="AB13" s="3"/>
      <c r="AC13" s="3"/>
      <c r="AD13" s="3"/>
      <c r="AE13" s="3"/>
      <c r="AF13" s="3"/>
      <c r="AG13" s="3"/>
      <c r="AH13" s="3"/>
      <c r="AI13" s="3"/>
      <c r="AJ13" s="3"/>
      <c r="AK13" s="3"/>
      <c r="AL13" s="3"/>
      <c r="AM13" s="3"/>
      <c r="AN13" s="3"/>
      <c r="AO13" s="3"/>
      <c r="AP13" s="3"/>
      <c r="AQ13" s="3"/>
      <c r="AR13" s="4"/>
      <c r="AS13" s="4"/>
      <c r="AT13" s="4"/>
      <c r="AU13" s="4"/>
      <c r="AV13" s="4"/>
      <c r="AW13" s="5"/>
      <c r="AX13" s="5"/>
      <c r="AY13" s="4"/>
      <c r="AZ13" s="4"/>
      <c r="BA13" s="2"/>
      <c r="BB13" s="4"/>
      <c r="BC13" s="5"/>
      <c r="BD13" s="5"/>
      <c r="BE13" s="5"/>
      <c r="BF13" s="5"/>
      <c r="BG13" s="5"/>
      <c r="BH13" s="5"/>
      <c r="BI13" s="5"/>
      <c r="BJ13" s="5"/>
      <c r="BK13" s="5"/>
      <c r="BL13" s="5"/>
      <c r="BM13" s="5"/>
      <c r="BN13" s="5"/>
      <c r="BO13" s="5"/>
      <c r="BP13" s="5"/>
      <c r="BQ13" s="5"/>
      <c r="BR13" s="5"/>
      <c r="BS13" s="5"/>
      <c r="BT13" s="5"/>
      <c r="BU13" s="5"/>
      <c r="BV13" s="5"/>
      <c r="BW13" s="5"/>
      <c r="BX13" s="3"/>
      <c r="BY13" s="3"/>
      <c r="BZ13" s="3"/>
      <c r="CA13" s="3"/>
      <c r="CB13" s="3"/>
      <c r="CC13" s="3"/>
      <c r="CD13" s="3"/>
      <c r="CE13" s="3"/>
      <c r="CF13" s="3"/>
      <c r="CG13" s="3"/>
      <c r="CH13" s="3"/>
      <c r="CI13" s="3"/>
      <c r="EI13" s="18"/>
      <c r="EJ13" s="18"/>
      <c r="EK13" s="18"/>
      <c r="EL13" s="18"/>
      <c r="EM13" s="18"/>
      <c r="EN13" s="18"/>
      <c r="EO13" s="18"/>
      <c r="EP13" s="18"/>
      <c r="EW13" s="78"/>
      <c r="FL13" s="12"/>
      <c r="FM13" s="12"/>
      <c r="FN13" s="12"/>
      <c r="FO13" s="12"/>
      <c r="FP13" s="12"/>
      <c r="FR13" s="12"/>
    </row>
    <row r="14" spans="1:199" x14ac:dyDescent="0.2">
      <c r="C14" s="2"/>
      <c r="D14" s="1">
        <f>D9</f>
        <v>35894</v>
      </c>
      <c r="E14" s="1">
        <f t="shared" ref="E14:AI14" si="3">E3</f>
        <v>35899</v>
      </c>
      <c r="F14" s="1">
        <f t="shared" si="3"/>
        <v>35906</v>
      </c>
      <c r="G14" s="1">
        <f t="shared" si="3"/>
        <v>35908</v>
      </c>
      <c r="H14" s="1">
        <f t="shared" si="3"/>
        <v>35913</v>
      </c>
      <c r="I14" s="1">
        <f t="shared" si="3"/>
        <v>35920</v>
      </c>
      <c r="J14" s="1">
        <f t="shared" si="3"/>
        <v>35927</v>
      </c>
      <c r="K14" s="1">
        <f t="shared" si="3"/>
        <v>35936</v>
      </c>
      <c r="L14" s="1">
        <f t="shared" si="3"/>
        <v>35943</v>
      </c>
      <c r="M14" s="1">
        <f t="shared" si="3"/>
        <v>35950</v>
      </c>
      <c r="N14" s="1">
        <f t="shared" si="3"/>
        <v>35957</v>
      </c>
      <c r="O14" s="1">
        <f t="shared" si="3"/>
        <v>35964</v>
      </c>
      <c r="P14" s="1">
        <f t="shared" si="3"/>
        <v>35972</v>
      </c>
      <c r="Q14" s="1">
        <f t="shared" si="3"/>
        <v>35978</v>
      </c>
      <c r="R14" s="1">
        <f t="shared" si="3"/>
        <v>35986</v>
      </c>
      <c r="S14" s="1">
        <f t="shared" si="3"/>
        <v>35992</v>
      </c>
      <c r="T14" s="1">
        <f t="shared" si="3"/>
        <v>35998</v>
      </c>
      <c r="U14" s="1">
        <f t="shared" si="3"/>
        <v>36007</v>
      </c>
      <c r="V14" s="1">
        <f t="shared" si="3"/>
        <v>36012</v>
      </c>
      <c r="W14" s="1">
        <f t="shared" si="3"/>
        <v>36019</v>
      </c>
      <c r="X14" s="1">
        <f t="shared" si="3"/>
        <v>36026</v>
      </c>
      <c r="Y14" s="1">
        <f t="shared" si="3"/>
        <v>36034</v>
      </c>
      <c r="Z14" s="1">
        <f t="shared" si="3"/>
        <v>36040</v>
      </c>
      <c r="AA14" s="1">
        <f t="shared" si="3"/>
        <v>36048</v>
      </c>
      <c r="AB14" s="1">
        <f t="shared" si="3"/>
        <v>36056</v>
      </c>
      <c r="AC14" s="1">
        <f t="shared" si="3"/>
        <v>36061</v>
      </c>
      <c r="AD14" s="1">
        <f t="shared" si="3"/>
        <v>36067</v>
      </c>
      <c r="AE14" s="1">
        <f t="shared" si="3"/>
        <v>36075</v>
      </c>
      <c r="AF14" s="1">
        <f t="shared" si="3"/>
        <v>36083</v>
      </c>
      <c r="AG14" s="1">
        <f t="shared" si="3"/>
        <v>36090</v>
      </c>
      <c r="AH14" s="1">
        <f t="shared" si="3"/>
        <v>36096</v>
      </c>
      <c r="AI14" s="1">
        <f t="shared" si="3"/>
        <v>36103</v>
      </c>
      <c r="AJ14" s="1">
        <f t="shared" ref="AJ14:BO14" si="4">AJ3</f>
        <v>36111</v>
      </c>
      <c r="AK14" s="1">
        <f t="shared" si="4"/>
        <v>36117</v>
      </c>
      <c r="AL14" s="1">
        <f t="shared" si="4"/>
        <v>36124</v>
      </c>
      <c r="AM14" s="1">
        <f t="shared" si="4"/>
        <v>36131</v>
      </c>
      <c r="AN14" s="1">
        <f t="shared" si="4"/>
        <v>36138</v>
      </c>
      <c r="AO14" s="1">
        <f t="shared" si="4"/>
        <v>36145</v>
      </c>
      <c r="AP14" s="1">
        <f t="shared" si="4"/>
        <v>36159</v>
      </c>
      <c r="AQ14" s="1">
        <f t="shared" si="4"/>
        <v>36166</v>
      </c>
      <c r="AR14" s="1">
        <f t="shared" si="4"/>
        <v>36173</v>
      </c>
      <c r="AS14" s="1">
        <f t="shared" si="4"/>
        <v>36181</v>
      </c>
      <c r="AT14" s="1">
        <f t="shared" si="4"/>
        <v>36187</v>
      </c>
      <c r="AU14" s="1">
        <f t="shared" si="4"/>
        <v>36194</v>
      </c>
      <c r="AV14" s="1">
        <f t="shared" si="4"/>
        <v>36200</v>
      </c>
      <c r="AW14" s="1">
        <f t="shared" si="4"/>
        <v>36206</v>
      </c>
      <c r="AX14" s="1">
        <f t="shared" si="4"/>
        <v>36214</v>
      </c>
      <c r="AY14" s="1">
        <f t="shared" si="4"/>
        <v>36224</v>
      </c>
      <c r="AZ14" s="1">
        <f t="shared" si="4"/>
        <v>36227</v>
      </c>
      <c r="BA14" s="1">
        <f t="shared" si="4"/>
        <v>36234</v>
      </c>
      <c r="BB14" s="1">
        <f t="shared" si="4"/>
        <v>36241</v>
      </c>
      <c r="BC14" s="1">
        <f t="shared" si="4"/>
        <v>36251</v>
      </c>
      <c r="BD14" s="1">
        <f t="shared" si="4"/>
        <v>36285</v>
      </c>
      <c r="BE14" s="1">
        <f t="shared" si="4"/>
        <v>36296</v>
      </c>
      <c r="BF14" s="1">
        <f t="shared" si="4"/>
        <v>36302</v>
      </c>
      <c r="BG14" s="1">
        <f t="shared" si="4"/>
        <v>36308</v>
      </c>
      <c r="BH14" s="1">
        <f t="shared" si="4"/>
        <v>36316</v>
      </c>
      <c r="BI14" s="1">
        <f t="shared" si="4"/>
        <v>36321</v>
      </c>
      <c r="BJ14" s="1">
        <f t="shared" si="4"/>
        <v>36327</v>
      </c>
      <c r="BK14" s="1">
        <f t="shared" si="4"/>
        <v>36334</v>
      </c>
      <c r="BL14" s="1">
        <f t="shared" si="4"/>
        <v>36345</v>
      </c>
      <c r="BM14" s="1">
        <f t="shared" si="4"/>
        <v>36350</v>
      </c>
      <c r="BN14" s="1">
        <f t="shared" si="4"/>
        <v>36356</v>
      </c>
      <c r="BO14" s="1">
        <f t="shared" si="4"/>
        <v>36376</v>
      </c>
      <c r="BP14" s="1">
        <f t="shared" ref="BP14:CB14" si="5">BP3</f>
        <v>36382</v>
      </c>
      <c r="BQ14" s="1">
        <f t="shared" si="5"/>
        <v>36390</v>
      </c>
      <c r="BR14" s="1">
        <f t="shared" si="5"/>
        <v>36399</v>
      </c>
      <c r="BS14" s="1">
        <f t="shared" si="5"/>
        <v>36407</v>
      </c>
      <c r="BT14" s="1">
        <f t="shared" si="5"/>
        <v>36414</v>
      </c>
      <c r="BU14" s="1">
        <f t="shared" si="5"/>
        <v>36421</v>
      </c>
      <c r="BV14" s="1">
        <f t="shared" si="5"/>
        <v>36443</v>
      </c>
      <c r="BW14" s="1">
        <f t="shared" si="5"/>
        <v>36449</v>
      </c>
      <c r="BX14" s="1">
        <f t="shared" si="5"/>
        <v>36455</v>
      </c>
      <c r="BY14" s="1">
        <f t="shared" si="5"/>
        <v>36467</v>
      </c>
      <c r="BZ14" s="1">
        <f t="shared" si="5"/>
        <v>36477</v>
      </c>
      <c r="CA14" s="1">
        <f t="shared" si="5"/>
        <v>36489</v>
      </c>
      <c r="CB14" s="1">
        <f t="shared" si="5"/>
        <v>36497</v>
      </c>
      <c r="CC14" s="1"/>
      <c r="CD14" s="1"/>
      <c r="CE14" s="1"/>
      <c r="CF14" s="1"/>
      <c r="CG14" s="1"/>
      <c r="CH14" s="1"/>
      <c r="CI14" s="1"/>
      <c r="EJ14" s="19"/>
      <c r="EK14" s="19"/>
      <c r="EL14" s="19"/>
      <c r="EM14" s="19"/>
      <c r="EN14" s="19"/>
      <c r="EO14" s="19"/>
      <c r="EP14" s="19"/>
      <c r="EW14" s="78"/>
      <c r="FL14" s="12"/>
      <c r="FM14" s="12"/>
      <c r="FN14" s="12"/>
      <c r="FO14" s="12"/>
      <c r="FP14" s="12"/>
      <c r="FR14" s="12"/>
    </row>
    <row r="15" spans="1:199" s="6" customFormat="1" x14ac:dyDescent="0.2">
      <c r="A15" s="6" t="s">
        <v>7</v>
      </c>
      <c r="B15" s="6">
        <v>19172</v>
      </c>
      <c r="C15" s="7">
        <f>1135.3-51.9</f>
        <v>1083.3999999999999</v>
      </c>
      <c r="D15" s="6">
        <v>8.1</v>
      </c>
      <c r="E15" s="29">
        <v>15.9</v>
      </c>
      <c r="F15" s="8">
        <v>6.9</v>
      </c>
      <c r="G15" s="8">
        <v>8.3000000000000007</v>
      </c>
      <c r="H15" s="8">
        <v>8.1999999999999993</v>
      </c>
      <c r="I15" s="8">
        <v>8.3000000000000007</v>
      </c>
      <c r="J15" s="8">
        <v>8.5</v>
      </c>
      <c r="K15" s="8">
        <v>8.6999999999999993</v>
      </c>
      <c r="L15" s="8">
        <v>8.4</v>
      </c>
      <c r="M15" s="8">
        <v>8.1999999999999993</v>
      </c>
      <c r="N15" s="8">
        <v>7.9</v>
      </c>
      <c r="O15" s="26">
        <v>2.7</v>
      </c>
      <c r="P15" s="29">
        <v>-0.1</v>
      </c>
      <c r="Q15" s="26">
        <v>0</v>
      </c>
      <c r="R15" s="26">
        <v>0.1</v>
      </c>
      <c r="S15" s="7">
        <v>8.6</v>
      </c>
      <c r="T15" s="7">
        <v>8.6</v>
      </c>
      <c r="U15" s="7">
        <v>8.5</v>
      </c>
      <c r="V15" s="7">
        <v>8.4</v>
      </c>
      <c r="W15" s="30">
        <v>7.7</v>
      </c>
      <c r="X15" s="8">
        <v>8.6</v>
      </c>
      <c r="Y15" s="8">
        <v>8.4</v>
      </c>
      <c r="Z15" s="8">
        <v>8.6</v>
      </c>
      <c r="AA15" s="8">
        <v>8.6999999999999993</v>
      </c>
      <c r="AB15" s="8">
        <v>8.5</v>
      </c>
      <c r="AC15" s="8">
        <v>8.6</v>
      </c>
      <c r="AD15" s="8">
        <v>8.5</v>
      </c>
      <c r="AE15" s="8">
        <v>8.5</v>
      </c>
      <c r="AF15" s="8">
        <v>8.1</v>
      </c>
      <c r="AG15" s="8">
        <v>8.6999999999999993</v>
      </c>
      <c r="AH15" s="8">
        <v>8.6999999999999993</v>
      </c>
      <c r="AI15" s="8">
        <v>8.6</v>
      </c>
      <c r="AJ15" s="8">
        <v>8.5</v>
      </c>
      <c r="AK15" s="8">
        <v>8.4</v>
      </c>
      <c r="AL15" s="8">
        <v>8.3000000000000007</v>
      </c>
      <c r="AM15" s="8">
        <v>8.4</v>
      </c>
      <c r="AN15" s="8">
        <v>8.1999999999999993</v>
      </c>
      <c r="AO15" s="8">
        <v>8.1</v>
      </c>
      <c r="AP15" s="8">
        <v>8.1</v>
      </c>
      <c r="AQ15" s="8">
        <v>8</v>
      </c>
      <c r="AR15" s="8">
        <v>8.1</v>
      </c>
      <c r="AS15" s="8">
        <v>7.9</v>
      </c>
      <c r="AT15" s="26">
        <v>9.9</v>
      </c>
      <c r="AU15" s="8">
        <v>7.9</v>
      </c>
      <c r="AV15" s="7">
        <v>7.8</v>
      </c>
      <c r="AW15" s="8">
        <v>7.6</v>
      </c>
      <c r="AX15" s="8">
        <v>7.5</v>
      </c>
      <c r="AY15" s="9">
        <v>7.1</v>
      </c>
      <c r="AZ15" s="7">
        <v>7.4</v>
      </c>
      <c r="BA15" s="7">
        <v>7.4</v>
      </c>
      <c r="BB15" s="8">
        <v>7.6</v>
      </c>
      <c r="BC15" s="8">
        <v>7.3</v>
      </c>
      <c r="BD15" s="8">
        <v>7.2</v>
      </c>
      <c r="BE15" s="8">
        <v>7.4</v>
      </c>
      <c r="BF15" s="8">
        <v>7.5</v>
      </c>
      <c r="BG15" s="8">
        <v>7.5</v>
      </c>
      <c r="BH15" s="8">
        <v>7.6</v>
      </c>
      <c r="BI15" s="8">
        <v>7.7</v>
      </c>
      <c r="BJ15" s="8">
        <v>7.7</v>
      </c>
      <c r="BK15" s="8">
        <v>7.9</v>
      </c>
      <c r="BL15" s="8">
        <v>8.1999999999999993</v>
      </c>
      <c r="BM15" s="8">
        <v>8.4</v>
      </c>
      <c r="BN15" s="8">
        <v>8.4</v>
      </c>
      <c r="BO15" s="8">
        <v>9</v>
      </c>
      <c r="BP15" s="8">
        <v>9.3000000000000007</v>
      </c>
      <c r="BQ15" s="8">
        <v>9.3000000000000007</v>
      </c>
      <c r="BR15" s="8">
        <v>9.6</v>
      </c>
      <c r="BS15" s="8">
        <v>9.8000000000000007</v>
      </c>
      <c r="BT15" s="8">
        <v>8.1999999999999993</v>
      </c>
      <c r="BU15" s="8">
        <v>10.6</v>
      </c>
      <c r="BV15" s="8">
        <v>10.1</v>
      </c>
      <c r="BW15" s="8">
        <v>10</v>
      </c>
      <c r="BX15" s="8">
        <v>10.1</v>
      </c>
      <c r="BY15" s="8">
        <v>9.9</v>
      </c>
      <c r="BZ15" s="8">
        <v>9.1999999999999993</v>
      </c>
      <c r="CA15" s="26">
        <v>6</v>
      </c>
      <c r="CB15" s="8">
        <v>9.1</v>
      </c>
      <c r="CC15" s="8">
        <v>8.9</v>
      </c>
      <c r="CD15" s="8">
        <v>8.3000000000000007</v>
      </c>
      <c r="CE15" s="8">
        <v>7.1</v>
      </c>
      <c r="CF15" s="8">
        <v>7</v>
      </c>
      <c r="CG15" s="8">
        <v>6.7</v>
      </c>
      <c r="CH15" s="8">
        <v>6.3</v>
      </c>
      <c r="CI15" s="8">
        <v>6.4</v>
      </c>
      <c r="CJ15" s="6">
        <v>6.2</v>
      </c>
      <c r="CK15" s="6">
        <v>7.7</v>
      </c>
      <c r="CL15" s="6">
        <v>7.7</v>
      </c>
      <c r="CM15" s="6">
        <v>7.8</v>
      </c>
      <c r="CN15" s="6">
        <v>8.1</v>
      </c>
      <c r="CO15" s="6">
        <v>8.4</v>
      </c>
      <c r="CP15" s="6">
        <v>8.4</v>
      </c>
      <c r="CQ15" s="6">
        <v>8.9</v>
      </c>
      <c r="CR15" s="6">
        <v>8.9</v>
      </c>
      <c r="CS15" s="6">
        <v>8.8000000000000007</v>
      </c>
      <c r="CT15" s="6">
        <v>8.9</v>
      </c>
      <c r="CU15" s="6">
        <v>8.9</v>
      </c>
      <c r="CV15" s="6">
        <v>8.8000000000000007</v>
      </c>
      <c r="CW15" s="6">
        <v>9</v>
      </c>
      <c r="CX15" s="6">
        <v>9</v>
      </c>
      <c r="CY15" s="6">
        <v>9.1999999999999993</v>
      </c>
      <c r="CZ15" s="6">
        <v>9.1</v>
      </c>
      <c r="DA15" s="6">
        <v>11.3</v>
      </c>
      <c r="DB15" s="6">
        <v>9.1999999999999993</v>
      </c>
      <c r="DC15" s="6">
        <v>8.4</v>
      </c>
      <c r="DD15" s="6">
        <v>11.1</v>
      </c>
      <c r="DE15" s="6">
        <v>8.8000000000000007</v>
      </c>
      <c r="DF15" s="6">
        <v>8.6999999999999993</v>
      </c>
      <c r="DG15" s="6">
        <v>9.3000000000000007</v>
      </c>
      <c r="DH15" s="6">
        <v>8.1</v>
      </c>
      <c r="DI15" s="6">
        <v>0.5</v>
      </c>
      <c r="DJ15" s="6">
        <v>1.1000000000000001</v>
      </c>
      <c r="DK15" s="6">
        <v>5.7</v>
      </c>
      <c r="DL15" s="6">
        <v>5.7</v>
      </c>
      <c r="DM15" s="6">
        <v>6.5</v>
      </c>
      <c r="DN15" s="6">
        <v>5.6</v>
      </c>
      <c r="DO15" s="6">
        <v>7.1</v>
      </c>
      <c r="DP15" s="6">
        <v>6.7</v>
      </c>
      <c r="DQ15" s="6">
        <v>7</v>
      </c>
      <c r="DR15" s="6">
        <v>7.7</v>
      </c>
      <c r="DS15" s="6">
        <v>7.7</v>
      </c>
      <c r="DU15" s="6">
        <v>7.7</v>
      </c>
      <c r="DV15" s="6">
        <v>6.7</v>
      </c>
      <c r="DW15" s="6">
        <v>2.5</v>
      </c>
      <c r="DX15" s="6">
        <v>2.2999999999999998</v>
      </c>
      <c r="DY15" s="6">
        <v>2.4</v>
      </c>
      <c r="DZ15" s="6">
        <v>8</v>
      </c>
      <c r="EA15" s="6">
        <v>2.1</v>
      </c>
      <c r="EB15" s="6">
        <v>0.1</v>
      </c>
      <c r="EC15" s="6">
        <v>7.6</v>
      </c>
      <c r="ED15" s="6">
        <v>7.3</v>
      </c>
      <c r="EE15" s="6">
        <v>6.2</v>
      </c>
      <c r="EF15" s="6">
        <v>6.7</v>
      </c>
      <c r="EG15" s="6">
        <v>6.7</v>
      </c>
      <c r="EH15" s="6">
        <v>7</v>
      </c>
      <c r="EI15" s="19">
        <v>6.2</v>
      </c>
      <c r="EJ15" s="19">
        <v>6.9</v>
      </c>
      <c r="EK15" s="19">
        <v>6.9</v>
      </c>
      <c r="EL15" s="19">
        <v>6.6</v>
      </c>
      <c r="EM15" s="19">
        <v>6.4</v>
      </c>
      <c r="EN15" s="19">
        <v>4</v>
      </c>
      <c r="EO15" s="19">
        <v>7.6</v>
      </c>
      <c r="EP15" s="19">
        <v>1.6</v>
      </c>
      <c r="EQ15" s="71">
        <v>-1.8</v>
      </c>
      <c r="ER15" s="71">
        <v>-1.4</v>
      </c>
      <c r="ES15" s="71">
        <v>-1.8</v>
      </c>
      <c r="ET15" s="71">
        <v>-1.4</v>
      </c>
      <c r="EU15" s="71">
        <v>2.5</v>
      </c>
      <c r="EV15" s="71">
        <v>1.8</v>
      </c>
      <c r="EW15" s="78">
        <v>0</v>
      </c>
      <c r="EX15" s="71">
        <v>4.9000000000000004</v>
      </c>
      <c r="EY15" s="71">
        <v>4.5</v>
      </c>
      <c r="EZ15" s="71">
        <v>5.8</v>
      </c>
      <c r="FA15" s="71">
        <v>6.3</v>
      </c>
      <c r="FB15" s="71">
        <v>0.3</v>
      </c>
      <c r="FC15" s="71">
        <v>0.4</v>
      </c>
      <c r="FD15" s="71">
        <v>0.2</v>
      </c>
      <c r="FE15" s="71">
        <v>0.2</v>
      </c>
      <c r="FF15" s="71">
        <v>0.3</v>
      </c>
      <c r="FG15" s="71">
        <v>0.5</v>
      </c>
      <c r="FH15" s="71"/>
      <c r="FI15" s="71"/>
      <c r="FJ15" s="91"/>
      <c r="FL15" s="20">
        <v>0.6</v>
      </c>
      <c r="FM15" s="20">
        <v>0.8</v>
      </c>
      <c r="FN15" s="20">
        <v>0.5</v>
      </c>
      <c r="FO15" s="20">
        <v>3.5</v>
      </c>
      <c r="FP15" s="20">
        <v>1.1000000000000001</v>
      </c>
      <c r="FQ15" s="20">
        <v>0.7</v>
      </c>
      <c r="FR15" s="20">
        <v>0.6</v>
      </c>
      <c r="FS15" s="20">
        <v>2.1</v>
      </c>
      <c r="FT15" s="20">
        <v>1.9</v>
      </c>
      <c r="FU15" s="20">
        <v>2.2999999999999998</v>
      </c>
      <c r="FV15" s="20">
        <v>2.4</v>
      </c>
      <c r="FW15" s="20">
        <v>2.1</v>
      </c>
      <c r="FX15" s="20">
        <v>2.2000000000000002</v>
      </c>
      <c r="FY15" s="20">
        <v>2.8</v>
      </c>
      <c r="FZ15" s="20">
        <v>2.6</v>
      </c>
      <c r="GA15" s="20">
        <v>2.6</v>
      </c>
      <c r="GB15" s="20">
        <v>2.6</v>
      </c>
      <c r="GC15" s="20">
        <v>2.5</v>
      </c>
      <c r="GD15" s="20">
        <v>2.4</v>
      </c>
      <c r="GE15" s="20">
        <v>2.2000000000000002</v>
      </c>
      <c r="GF15" s="20">
        <v>2.7</v>
      </c>
      <c r="GG15" s="20">
        <v>2.2000000000000002</v>
      </c>
      <c r="GH15" s="20">
        <v>2.2999999999999998</v>
      </c>
      <c r="GI15" s="20">
        <v>2.2000000000000002</v>
      </c>
      <c r="GJ15" s="20">
        <v>2.1</v>
      </c>
      <c r="GK15" s="20">
        <v>2.4</v>
      </c>
      <c r="GL15" s="20">
        <v>2.4</v>
      </c>
      <c r="GM15" s="20">
        <v>2</v>
      </c>
      <c r="GN15" s="20">
        <v>2</v>
      </c>
      <c r="GO15" s="20">
        <v>1.9</v>
      </c>
      <c r="GP15" s="20">
        <v>0.7</v>
      </c>
      <c r="GQ15" s="20">
        <v>2</v>
      </c>
    </row>
    <row r="16" spans="1:199" x14ac:dyDescent="0.2">
      <c r="B16">
        <v>22592</v>
      </c>
      <c r="C16" s="2">
        <f>1133.3-51.9</f>
        <v>1081.3999999999999</v>
      </c>
      <c r="D16">
        <v>10.199999999999999</v>
      </c>
      <c r="E16">
        <v>10.3</v>
      </c>
      <c r="F16" s="3">
        <v>9.9</v>
      </c>
      <c r="G16" s="3">
        <v>10.5</v>
      </c>
      <c r="H16" s="3">
        <v>10.4</v>
      </c>
      <c r="I16" s="3">
        <v>10.3</v>
      </c>
      <c r="J16" s="3">
        <v>10.4</v>
      </c>
      <c r="K16" s="3">
        <v>10.6</v>
      </c>
      <c r="L16" s="3">
        <v>10.5</v>
      </c>
      <c r="M16" s="3">
        <v>10.5</v>
      </c>
      <c r="N16" s="3">
        <v>9.6999999999999993</v>
      </c>
      <c r="O16" s="26">
        <v>2.4</v>
      </c>
      <c r="P16" s="29">
        <v>0.4</v>
      </c>
      <c r="Q16" s="26">
        <v>0.1</v>
      </c>
      <c r="R16" s="26">
        <v>0.1</v>
      </c>
      <c r="S16" s="2">
        <v>10.7</v>
      </c>
      <c r="T16" s="2">
        <v>10.7</v>
      </c>
      <c r="U16" s="2">
        <v>10.7</v>
      </c>
      <c r="V16" s="2">
        <v>10.7</v>
      </c>
      <c r="W16" s="30">
        <v>9</v>
      </c>
      <c r="X16" s="3">
        <v>10.7</v>
      </c>
      <c r="Y16" s="3">
        <v>10.6</v>
      </c>
      <c r="Z16" s="3">
        <v>10.6</v>
      </c>
      <c r="AA16" s="3">
        <v>10.7</v>
      </c>
      <c r="AB16" s="3">
        <v>10.5</v>
      </c>
      <c r="AC16" s="3">
        <v>10.6</v>
      </c>
      <c r="AD16" s="3">
        <v>10.5</v>
      </c>
      <c r="AE16" s="3">
        <v>10.5</v>
      </c>
      <c r="AF16" s="3"/>
      <c r="AG16" s="3">
        <v>10.8</v>
      </c>
      <c r="AH16" s="3">
        <v>10.8</v>
      </c>
      <c r="AI16" s="3">
        <v>10.7</v>
      </c>
      <c r="AJ16" s="3">
        <v>10.4</v>
      </c>
      <c r="AK16" s="3">
        <v>10.5</v>
      </c>
      <c r="AL16" s="3">
        <v>10.4</v>
      </c>
      <c r="AM16" s="3">
        <v>10.3</v>
      </c>
      <c r="AN16" s="3">
        <v>10.3</v>
      </c>
      <c r="AO16" s="3">
        <v>10.199999999999999</v>
      </c>
      <c r="AP16" s="3">
        <v>10.199999999999999</v>
      </c>
      <c r="AQ16" s="3">
        <v>10</v>
      </c>
      <c r="AR16" s="3">
        <v>10.1</v>
      </c>
      <c r="AS16" s="3">
        <v>9.9</v>
      </c>
      <c r="AT16" s="26">
        <v>8.1</v>
      </c>
      <c r="AU16" s="3">
        <v>9.9</v>
      </c>
      <c r="AV16" s="2">
        <v>9.8000000000000007</v>
      </c>
      <c r="AW16" s="3">
        <v>9.6999999999999993</v>
      </c>
      <c r="AX16" s="3">
        <v>9.6</v>
      </c>
      <c r="AY16" s="4">
        <v>9.3000000000000007</v>
      </c>
      <c r="AZ16" s="2">
        <v>9.5</v>
      </c>
      <c r="BA16" s="2">
        <v>9.4</v>
      </c>
      <c r="BB16" s="3">
        <v>9.4</v>
      </c>
      <c r="BC16" s="3">
        <v>9.3000000000000007</v>
      </c>
      <c r="BD16" s="5"/>
      <c r="BE16" s="3">
        <v>9.5</v>
      </c>
      <c r="BF16" s="3">
        <v>9.6999999999999993</v>
      </c>
      <c r="BG16" s="3">
        <v>9.6999999999999993</v>
      </c>
      <c r="BH16" s="3">
        <v>9.8000000000000007</v>
      </c>
      <c r="BI16" s="3">
        <v>9.9</v>
      </c>
      <c r="BJ16" s="3">
        <v>9.6999999999999993</v>
      </c>
      <c r="BK16" s="3">
        <v>10.1</v>
      </c>
      <c r="BL16" s="3">
        <v>10.4</v>
      </c>
      <c r="BM16" s="3">
        <v>10.6</v>
      </c>
      <c r="BN16" s="3">
        <v>10.6</v>
      </c>
      <c r="BO16" s="3">
        <v>11</v>
      </c>
      <c r="BP16" s="3">
        <v>11.4</v>
      </c>
      <c r="BQ16" s="3">
        <v>11.6</v>
      </c>
      <c r="BR16" s="3">
        <v>11.8</v>
      </c>
      <c r="BS16" s="3">
        <v>12</v>
      </c>
      <c r="BT16" s="3">
        <v>12.2</v>
      </c>
      <c r="BU16" s="3">
        <v>12.4</v>
      </c>
      <c r="BV16" s="3">
        <v>12.3</v>
      </c>
      <c r="BW16" s="3">
        <v>12.3</v>
      </c>
      <c r="BX16" s="3">
        <v>12.3</v>
      </c>
      <c r="BY16" s="3">
        <v>12</v>
      </c>
      <c r="BZ16" s="3">
        <v>11.8</v>
      </c>
      <c r="CA16" s="3">
        <v>11.4</v>
      </c>
      <c r="CB16" s="3">
        <v>11.2</v>
      </c>
      <c r="CC16" s="26">
        <v>8.1999999999999993</v>
      </c>
      <c r="CD16" s="8">
        <v>10.5</v>
      </c>
      <c r="CE16" s="3">
        <v>9.5</v>
      </c>
      <c r="CF16" s="3">
        <v>9.6</v>
      </c>
      <c r="CG16" s="3">
        <v>9.4</v>
      </c>
      <c r="CH16" s="3">
        <v>9.43</v>
      </c>
      <c r="CI16" s="3">
        <v>9.1999999999999993</v>
      </c>
      <c r="CJ16">
        <v>9.4</v>
      </c>
      <c r="CK16">
        <v>9.9</v>
      </c>
      <c r="CL16">
        <v>10</v>
      </c>
      <c r="CM16">
        <v>10.1</v>
      </c>
      <c r="CN16">
        <v>10.1</v>
      </c>
      <c r="CO16">
        <v>10.5</v>
      </c>
      <c r="CP16">
        <v>10.6</v>
      </c>
      <c r="CQ16">
        <v>11.1</v>
      </c>
      <c r="CR16">
        <v>11.1</v>
      </c>
      <c r="CS16">
        <v>11.1</v>
      </c>
      <c r="CT16" s="6">
        <v>11.2</v>
      </c>
      <c r="CU16" s="6">
        <v>11.2</v>
      </c>
      <c r="CV16" s="6">
        <v>11.1</v>
      </c>
      <c r="CW16" s="6">
        <v>11.3</v>
      </c>
      <c r="CX16" s="6">
        <v>11.1</v>
      </c>
      <c r="CY16" s="6">
        <v>11.2</v>
      </c>
      <c r="CZ16" s="6">
        <v>11.3</v>
      </c>
      <c r="DA16" s="6">
        <v>13.2</v>
      </c>
      <c r="DB16" s="6">
        <v>11.3</v>
      </c>
      <c r="DC16" s="6">
        <v>10.7</v>
      </c>
      <c r="DD16" s="6">
        <v>12.9</v>
      </c>
      <c r="DE16" s="6">
        <v>11.2</v>
      </c>
      <c r="DF16" s="6">
        <v>12</v>
      </c>
      <c r="DG16" s="6">
        <v>12.2</v>
      </c>
      <c r="DH16" s="6">
        <v>10.5</v>
      </c>
      <c r="DI16" s="6">
        <v>9.6</v>
      </c>
      <c r="DJ16" s="6">
        <v>8.6999999999999993</v>
      </c>
      <c r="DK16" s="6">
        <v>7.7</v>
      </c>
      <c r="DL16">
        <v>8.9</v>
      </c>
      <c r="DM16" s="6">
        <v>9.6999999999999993</v>
      </c>
      <c r="DN16" s="6">
        <v>9.9</v>
      </c>
      <c r="DO16" s="6">
        <v>10.1</v>
      </c>
      <c r="DP16" s="6">
        <v>10.199999999999999</v>
      </c>
      <c r="DQ16" s="6">
        <v>10.199999999999999</v>
      </c>
      <c r="DR16" s="6">
        <v>10.1</v>
      </c>
      <c r="DS16" s="6">
        <v>10.1</v>
      </c>
      <c r="DT16" s="6">
        <v>9.9</v>
      </c>
      <c r="DU16" s="6">
        <v>10.1</v>
      </c>
      <c r="DV16" s="6">
        <v>9.5</v>
      </c>
      <c r="DW16" s="6">
        <v>10.3</v>
      </c>
      <c r="DX16" s="6">
        <v>10.3</v>
      </c>
      <c r="DY16" s="6">
        <v>10.5</v>
      </c>
      <c r="DZ16" s="6">
        <v>10.3</v>
      </c>
      <c r="EA16" s="6">
        <v>10.199999999999999</v>
      </c>
      <c r="EB16" s="6">
        <v>10.3</v>
      </c>
      <c r="EC16" s="6">
        <v>9.9</v>
      </c>
      <c r="ED16" s="6">
        <v>9.6999999999999993</v>
      </c>
      <c r="EE16" s="6">
        <v>9.1</v>
      </c>
      <c r="EF16" s="6">
        <v>9.5</v>
      </c>
      <c r="EG16" s="6">
        <v>9.5</v>
      </c>
      <c r="EH16" s="6">
        <v>9.6</v>
      </c>
      <c r="EI16" s="19">
        <v>9.1999999999999993</v>
      </c>
      <c r="EJ16" s="19">
        <v>9.9</v>
      </c>
      <c r="EK16" s="19">
        <v>10</v>
      </c>
      <c r="EL16" s="19">
        <v>9.6999999999999993</v>
      </c>
      <c r="EM16" s="19">
        <v>9.9</v>
      </c>
      <c r="EN16" s="19">
        <v>9.6</v>
      </c>
      <c r="EO16" s="19">
        <v>11.2</v>
      </c>
      <c r="EP16" s="19">
        <v>10.5</v>
      </c>
      <c r="EQ16" s="71">
        <v>4.8</v>
      </c>
      <c r="ER16" s="71">
        <v>3.6</v>
      </c>
      <c r="ES16" s="71">
        <v>6.2</v>
      </c>
      <c r="ET16" s="71">
        <v>7.9</v>
      </c>
      <c r="EU16" s="71">
        <v>11.1</v>
      </c>
      <c r="EV16" s="71">
        <v>11.8</v>
      </c>
      <c r="EW16" s="78">
        <v>10.7</v>
      </c>
      <c r="EX16" s="71">
        <v>10.9</v>
      </c>
      <c r="EY16" s="71">
        <v>10.4</v>
      </c>
      <c r="EZ16" s="71">
        <v>11.8</v>
      </c>
      <c r="FA16" s="71">
        <v>12.1</v>
      </c>
      <c r="FB16" s="71">
        <v>12.4</v>
      </c>
      <c r="FC16" s="71">
        <v>12.1</v>
      </c>
      <c r="FD16" s="71">
        <v>12.3</v>
      </c>
      <c r="FE16" s="71">
        <v>12.5</v>
      </c>
      <c r="FF16" s="71">
        <v>11.9</v>
      </c>
      <c r="FG16" s="71">
        <v>11</v>
      </c>
      <c r="FH16" s="71">
        <v>9.1</v>
      </c>
      <c r="FI16" s="71">
        <v>10.3</v>
      </c>
      <c r="FJ16" s="92">
        <v>10.3</v>
      </c>
      <c r="FK16" s="71">
        <v>10.3</v>
      </c>
      <c r="FL16" s="71">
        <v>10.8</v>
      </c>
      <c r="FM16" s="71">
        <v>11.4</v>
      </c>
      <c r="FN16" s="71">
        <v>11.4</v>
      </c>
      <c r="FO16" s="71">
        <v>11.3</v>
      </c>
      <c r="FP16" s="12">
        <v>10.3</v>
      </c>
      <c r="FQ16" s="71">
        <v>10.7</v>
      </c>
      <c r="FR16" s="12">
        <v>10.3</v>
      </c>
      <c r="FS16" s="71">
        <v>10</v>
      </c>
      <c r="FT16" s="12">
        <v>9.6</v>
      </c>
      <c r="FU16" s="71">
        <v>9.1</v>
      </c>
      <c r="FV16" s="12">
        <v>8.6999999999999993</v>
      </c>
      <c r="FW16" s="71">
        <v>9.1</v>
      </c>
      <c r="FX16" s="12">
        <v>9.6</v>
      </c>
      <c r="FY16" s="71">
        <v>9.8000000000000007</v>
      </c>
      <c r="FZ16" s="12">
        <v>9.8000000000000007</v>
      </c>
      <c r="GA16" s="71">
        <v>9.9</v>
      </c>
      <c r="GB16" s="12">
        <v>10</v>
      </c>
      <c r="GC16" s="71">
        <v>9.6999999999999993</v>
      </c>
      <c r="GD16" s="12">
        <v>9.3000000000000007</v>
      </c>
      <c r="GE16" s="71">
        <v>9</v>
      </c>
      <c r="GF16" s="12">
        <v>8.4</v>
      </c>
      <c r="GG16" s="71">
        <v>8</v>
      </c>
      <c r="GH16" s="12">
        <v>7.6</v>
      </c>
      <c r="GI16" s="71">
        <v>6.4</v>
      </c>
      <c r="GJ16" s="12">
        <v>7</v>
      </c>
      <c r="GK16" s="71">
        <v>7.3</v>
      </c>
      <c r="GL16" s="12">
        <v>7.5</v>
      </c>
      <c r="GM16" s="71">
        <v>7.7</v>
      </c>
      <c r="GN16" s="12">
        <v>7.7</v>
      </c>
      <c r="GO16" s="71">
        <v>7.2</v>
      </c>
      <c r="GP16" s="12">
        <v>7.4</v>
      </c>
      <c r="GQ16" s="71">
        <v>7.1</v>
      </c>
    </row>
    <row r="17" spans="1:199" x14ac:dyDescent="0.2">
      <c r="B17">
        <v>22793</v>
      </c>
      <c r="C17" s="2">
        <f>1129.3-51.9</f>
        <v>1077.3999999999999</v>
      </c>
      <c r="D17">
        <v>15.9</v>
      </c>
      <c r="E17">
        <v>16</v>
      </c>
      <c r="F17" s="26">
        <v>18.600000000000001</v>
      </c>
      <c r="G17" s="3">
        <v>17.3</v>
      </c>
      <c r="H17" s="3">
        <v>17.100000000000001</v>
      </c>
      <c r="I17" s="3">
        <v>16</v>
      </c>
      <c r="J17" s="3">
        <v>15.9</v>
      </c>
      <c r="K17" s="3">
        <v>15.8</v>
      </c>
      <c r="L17" s="3">
        <v>15.7</v>
      </c>
      <c r="M17" s="3">
        <v>15.6</v>
      </c>
      <c r="N17" s="3">
        <v>15.2</v>
      </c>
      <c r="O17" s="26">
        <v>0</v>
      </c>
      <c r="P17" s="29">
        <v>0</v>
      </c>
      <c r="Q17" s="26">
        <v>0</v>
      </c>
      <c r="R17" s="26">
        <v>0.1</v>
      </c>
      <c r="S17" s="2">
        <v>15.6</v>
      </c>
      <c r="T17" s="2">
        <v>15.8</v>
      </c>
      <c r="U17" s="2">
        <v>15.5</v>
      </c>
      <c r="V17" s="2">
        <v>15.6</v>
      </c>
      <c r="W17" s="30">
        <v>14.9</v>
      </c>
      <c r="X17" s="3">
        <v>15.7</v>
      </c>
      <c r="Y17" s="3">
        <v>15.5</v>
      </c>
      <c r="Z17" s="3">
        <v>15.9</v>
      </c>
      <c r="AA17" s="3">
        <v>15.9</v>
      </c>
      <c r="AB17" s="3">
        <v>15.8</v>
      </c>
      <c r="AC17" s="3">
        <v>15.8</v>
      </c>
      <c r="AD17" s="3">
        <v>15.8</v>
      </c>
      <c r="AE17" s="3">
        <v>15.8</v>
      </c>
      <c r="AF17" s="3">
        <v>16</v>
      </c>
      <c r="AG17" s="3">
        <v>16</v>
      </c>
      <c r="AH17" s="3">
        <v>16</v>
      </c>
      <c r="AI17" s="3">
        <v>16.100000000000001</v>
      </c>
      <c r="AJ17" s="3">
        <v>16.2</v>
      </c>
      <c r="AK17" s="3">
        <v>16.2</v>
      </c>
      <c r="AL17" s="3">
        <v>16.399999999999999</v>
      </c>
      <c r="AM17" s="3">
        <v>16.3</v>
      </c>
      <c r="AN17" s="3">
        <v>16.399999999999999</v>
      </c>
      <c r="AO17" s="3">
        <v>16.2</v>
      </c>
      <c r="AP17" s="3">
        <v>16.2</v>
      </c>
      <c r="AQ17" s="3">
        <v>16.100000000000001</v>
      </c>
      <c r="AR17" s="3">
        <v>16.7</v>
      </c>
      <c r="AS17" s="3">
        <v>16.2</v>
      </c>
      <c r="AT17" s="3">
        <v>16.399999999999999</v>
      </c>
      <c r="AU17" s="3">
        <v>16.5</v>
      </c>
      <c r="AV17" s="2">
        <v>16.5</v>
      </c>
      <c r="AW17" s="3">
        <v>16.399999999999999</v>
      </c>
      <c r="AX17" s="3">
        <v>16.600000000000001</v>
      </c>
      <c r="AY17" s="4">
        <v>16</v>
      </c>
      <c r="AZ17" s="2">
        <v>16.600000000000001</v>
      </c>
      <c r="BA17" s="2">
        <v>16.600000000000001</v>
      </c>
      <c r="BB17" s="3">
        <v>16.5</v>
      </c>
      <c r="BC17" s="3">
        <v>16.5</v>
      </c>
      <c r="BD17" s="5"/>
      <c r="BE17" s="3">
        <v>15.9</v>
      </c>
      <c r="BF17" s="3">
        <v>15.9</v>
      </c>
      <c r="BG17" s="3">
        <v>15.9</v>
      </c>
      <c r="BH17" s="3">
        <v>15.8</v>
      </c>
      <c r="BI17" s="3">
        <v>15.8</v>
      </c>
      <c r="BJ17" s="3">
        <v>15.8</v>
      </c>
      <c r="BK17" s="3">
        <v>15.8</v>
      </c>
      <c r="BL17" s="3">
        <v>15.7</v>
      </c>
      <c r="BM17" s="3">
        <v>15.7</v>
      </c>
      <c r="BN17" s="3">
        <v>15.5</v>
      </c>
      <c r="BO17" s="3">
        <v>15.6</v>
      </c>
      <c r="BP17" s="3">
        <v>15.8</v>
      </c>
      <c r="BQ17" s="3">
        <v>15.8</v>
      </c>
      <c r="BR17" s="3">
        <v>15.9</v>
      </c>
      <c r="BS17" s="3">
        <v>16</v>
      </c>
      <c r="BT17" s="3">
        <v>16</v>
      </c>
      <c r="BU17" s="3">
        <v>16.399999999999999</v>
      </c>
      <c r="BV17" s="3">
        <v>16.100000000000001</v>
      </c>
      <c r="BW17" s="3">
        <v>16.3</v>
      </c>
      <c r="BX17" s="3">
        <v>16.399999999999999</v>
      </c>
      <c r="BY17" s="3">
        <v>16.600000000000001</v>
      </c>
      <c r="BZ17" s="3">
        <v>16.7</v>
      </c>
      <c r="CA17" s="3">
        <v>16.8</v>
      </c>
      <c r="CB17" s="3">
        <v>16.8</v>
      </c>
      <c r="CC17" s="3">
        <v>16.8</v>
      </c>
      <c r="CD17" s="3">
        <v>16.7</v>
      </c>
      <c r="CE17" s="3">
        <v>15.9</v>
      </c>
      <c r="CF17" s="3">
        <v>16.3</v>
      </c>
      <c r="CG17" s="3">
        <v>16.100000000000001</v>
      </c>
      <c r="CH17" s="3">
        <v>15.8</v>
      </c>
      <c r="CI17" s="3">
        <v>16</v>
      </c>
      <c r="CJ17">
        <v>16</v>
      </c>
      <c r="CK17">
        <v>16.5</v>
      </c>
      <c r="CL17">
        <v>16.600000000000001</v>
      </c>
      <c r="CM17">
        <v>16.399999999999999</v>
      </c>
      <c r="CN17">
        <v>16.600000000000001</v>
      </c>
      <c r="CO17">
        <v>16.399999999999999</v>
      </c>
      <c r="CP17">
        <v>16.3</v>
      </c>
      <c r="CQ17">
        <v>16.8</v>
      </c>
      <c r="CR17">
        <v>16.7</v>
      </c>
      <c r="CS17">
        <v>16.399999999999999</v>
      </c>
      <c r="CT17" s="6">
        <v>16.600000000000001</v>
      </c>
      <c r="CU17" s="6">
        <v>16.399999999999999</v>
      </c>
      <c r="CV17" s="6">
        <v>16.399999999999999</v>
      </c>
      <c r="CW17" s="6">
        <v>16.7</v>
      </c>
      <c r="CX17" s="6">
        <v>16.600000000000001</v>
      </c>
      <c r="CY17" s="6">
        <v>16.7</v>
      </c>
      <c r="CZ17" s="6">
        <v>16.899999999999999</v>
      </c>
      <c r="DA17" s="6">
        <v>18.8</v>
      </c>
      <c r="DB17" s="6">
        <v>16.899999999999999</v>
      </c>
      <c r="DC17" s="6">
        <v>14.1</v>
      </c>
      <c r="DD17" s="6">
        <v>18.5</v>
      </c>
      <c r="DE17" s="6">
        <v>17</v>
      </c>
      <c r="DF17" s="6">
        <v>18.8</v>
      </c>
      <c r="DG17" s="6">
        <v>18.399999999999999</v>
      </c>
      <c r="DH17" s="6">
        <v>16.8</v>
      </c>
      <c r="DI17" s="6">
        <v>16.399999999999999</v>
      </c>
      <c r="DJ17" s="6">
        <v>15.5</v>
      </c>
      <c r="DK17" s="6">
        <v>15.8</v>
      </c>
      <c r="DL17">
        <v>15.9</v>
      </c>
      <c r="DM17" s="6">
        <v>12</v>
      </c>
      <c r="DN17" s="6">
        <v>16.100000000000001</v>
      </c>
      <c r="DO17" s="6">
        <v>16</v>
      </c>
      <c r="DP17" s="6">
        <v>16.2</v>
      </c>
      <c r="DQ17" s="6">
        <v>16.3</v>
      </c>
      <c r="DR17" s="6">
        <v>16.3</v>
      </c>
      <c r="DS17" s="6">
        <v>16.3</v>
      </c>
      <c r="DT17" s="6">
        <v>16.3</v>
      </c>
      <c r="DU17" s="6">
        <v>16.3</v>
      </c>
      <c r="DV17" s="6">
        <v>16.399999999999999</v>
      </c>
      <c r="DW17" s="6">
        <v>16.2</v>
      </c>
      <c r="DX17" s="6">
        <v>16.7</v>
      </c>
      <c r="DY17" s="6">
        <v>16.899999999999999</v>
      </c>
      <c r="DZ17" s="6">
        <v>16.899999999999999</v>
      </c>
      <c r="EA17" s="6">
        <v>16.899999999999999</v>
      </c>
      <c r="EB17" s="6">
        <v>16.5</v>
      </c>
      <c r="EC17" s="6">
        <v>16.399999999999999</v>
      </c>
      <c r="ED17" s="6">
        <v>16.5</v>
      </c>
      <c r="EE17" s="6">
        <v>16.2</v>
      </c>
      <c r="EF17" s="6">
        <v>16.2</v>
      </c>
      <c r="EG17" s="6">
        <v>16.399999999999999</v>
      </c>
      <c r="EH17" s="6">
        <v>17</v>
      </c>
      <c r="EI17" s="19">
        <v>16.3</v>
      </c>
      <c r="EJ17" s="19">
        <v>16.5</v>
      </c>
      <c r="EK17" s="19">
        <v>16.7</v>
      </c>
      <c r="EL17" s="19">
        <v>16.8</v>
      </c>
      <c r="EM17" s="19">
        <v>17.100000000000001</v>
      </c>
      <c r="EN17" s="19">
        <v>15.7</v>
      </c>
      <c r="EO17" s="19">
        <v>17.600000000000001</v>
      </c>
      <c r="EP17" s="19">
        <v>18</v>
      </c>
      <c r="EQ17" s="71">
        <v>14.4</v>
      </c>
      <c r="ER17" s="71">
        <v>14.5</v>
      </c>
      <c r="ES17" s="71">
        <v>13.8</v>
      </c>
      <c r="ET17" s="71">
        <v>13.4</v>
      </c>
      <c r="EU17" s="71">
        <v>15.8</v>
      </c>
      <c r="EV17" s="71">
        <v>15.7</v>
      </c>
      <c r="EW17" s="78">
        <v>15.2</v>
      </c>
      <c r="EX17" s="71">
        <v>16.2</v>
      </c>
      <c r="EY17" s="71">
        <v>15.6</v>
      </c>
      <c r="EZ17" s="71">
        <v>16.899999999999999</v>
      </c>
      <c r="FA17" s="71">
        <v>17.3</v>
      </c>
      <c r="FB17" s="71">
        <v>17.7</v>
      </c>
      <c r="FC17" s="71">
        <v>16.5</v>
      </c>
      <c r="FD17" s="71">
        <v>17.8</v>
      </c>
      <c r="FE17" s="71">
        <v>17.7</v>
      </c>
      <c r="FF17" s="71">
        <v>15.5</v>
      </c>
      <c r="FG17" s="71">
        <v>15.6</v>
      </c>
      <c r="FH17" s="71">
        <v>13.4</v>
      </c>
      <c r="FI17" s="71">
        <v>14.7</v>
      </c>
      <c r="FL17" s="12"/>
      <c r="FM17" s="12"/>
      <c r="FN17" s="12">
        <v>16.100000000000001</v>
      </c>
      <c r="FO17" s="12">
        <v>16</v>
      </c>
      <c r="FP17" s="12">
        <v>16.3</v>
      </c>
      <c r="FQ17" s="12">
        <v>16.7</v>
      </c>
      <c r="FR17" s="12"/>
      <c r="FS17" s="12">
        <v>15.6</v>
      </c>
      <c r="FT17" s="12">
        <v>14.8</v>
      </c>
      <c r="FU17" s="12">
        <v>14.4</v>
      </c>
      <c r="FV17" s="12">
        <v>14.2</v>
      </c>
      <c r="FW17" s="12">
        <v>14.4</v>
      </c>
      <c r="FX17" s="12">
        <v>15.8</v>
      </c>
      <c r="FY17" s="12">
        <v>14.9</v>
      </c>
      <c r="FZ17" s="12">
        <v>15.1</v>
      </c>
      <c r="GA17" s="12">
        <v>15.2</v>
      </c>
      <c r="GB17" s="12">
        <v>15.2</v>
      </c>
      <c r="GC17" s="12">
        <v>14.9</v>
      </c>
      <c r="GD17" s="12">
        <v>14.5</v>
      </c>
      <c r="GE17" s="12">
        <v>14</v>
      </c>
      <c r="GF17" s="12">
        <v>13.6</v>
      </c>
      <c r="GG17" s="12">
        <v>13.1</v>
      </c>
      <c r="GH17" s="12">
        <v>12.8</v>
      </c>
      <c r="GI17" s="12">
        <v>12.9</v>
      </c>
      <c r="GJ17" s="12">
        <v>12.8</v>
      </c>
      <c r="GK17" s="12">
        <v>13.1</v>
      </c>
      <c r="GL17" s="12">
        <v>13.4</v>
      </c>
      <c r="GM17" s="12">
        <v>13.6</v>
      </c>
      <c r="GN17" s="12">
        <v>13.6</v>
      </c>
      <c r="GO17" s="12">
        <v>13.6</v>
      </c>
      <c r="GP17" s="12">
        <v>13.3</v>
      </c>
      <c r="GQ17" s="12">
        <v>13.1</v>
      </c>
    </row>
    <row r="18" spans="1:199" x14ac:dyDescent="0.2">
      <c r="C18" s="2"/>
      <c r="D18" s="6"/>
      <c r="F18" s="3"/>
      <c r="G18" s="3"/>
      <c r="H18" s="3"/>
      <c r="I18" s="3"/>
      <c r="J18" s="3"/>
      <c r="K18" s="3"/>
      <c r="L18" s="3"/>
      <c r="M18" s="3"/>
      <c r="N18" s="3"/>
      <c r="O18" s="3"/>
      <c r="Q18" s="3"/>
      <c r="R18" s="3"/>
      <c r="S18" s="2"/>
      <c r="T18" s="2"/>
      <c r="U18" s="2"/>
      <c r="V18" s="2"/>
      <c r="W18" s="2"/>
      <c r="X18" s="3"/>
      <c r="Y18" s="3"/>
      <c r="Z18" s="3"/>
      <c r="AA18" s="3"/>
      <c r="AB18" s="3"/>
      <c r="AC18" s="3"/>
      <c r="AD18" s="3"/>
      <c r="AE18" s="3"/>
      <c r="AF18" s="3"/>
      <c r="AG18" s="3"/>
      <c r="AH18" s="3"/>
      <c r="AI18" s="3"/>
      <c r="AJ18" s="3"/>
      <c r="AK18" s="3"/>
      <c r="AL18" s="3"/>
      <c r="AM18" s="3"/>
      <c r="AN18" s="3"/>
      <c r="AO18" s="3"/>
      <c r="AP18" s="3"/>
      <c r="AQ18" s="3"/>
      <c r="AR18" s="3"/>
      <c r="AS18" s="3"/>
      <c r="AT18" s="3"/>
      <c r="AU18" s="3"/>
      <c r="AV18" s="2"/>
      <c r="AW18" s="3"/>
      <c r="AX18" s="3"/>
      <c r="AY18" s="4"/>
      <c r="AZ18" s="2"/>
      <c r="BA18" s="2"/>
      <c r="BB18" s="3"/>
      <c r="BC18" s="3"/>
      <c r="BD18" s="5"/>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EI18" s="18"/>
      <c r="EJ18" s="18"/>
      <c r="EK18" s="18"/>
      <c r="EL18" s="18"/>
      <c r="EM18" s="18"/>
      <c r="EN18" s="18"/>
      <c r="EO18" s="18"/>
      <c r="EP18" s="18"/>
      <c r="EW18" s="78"/>
      <c r="FL18" s="12"/>
      <c r="FM18" s="12"/>
      <c r="FN18" s="12"/>
      <c r="FO18" s="12"/>
      <c r="FP18" s="12"/>
      <c r="FR18" s="12"/>
    </row>
    <row r="19" spans="1:199" x14ac:dyDescent="0.2">
      <c r="C19" s="2"/>
      <c r="D19" s="1">
        <f>D14</f>
        <v>35894</v>
      </c>
      <c r="E19" s="1">
        <f t="shared" ref="E19:AI19" si="6">E3</f>
        <v>35899</v>
      </c>
      <c r="F19" s="1">
        <f t="shared" si="6"/>
        <v>35906</v>
      </c>
      <c r="G19" s="1">
        <f t="shared" si="6"/>
        <v>35908</v>
      </c>
      <c r="H19" s="1">
        <f t="shared" si="6"/>
        <v>35913</v>
      </c>
      <c r="I19" s="1">
        <f t="shared" si="6"/>
        <v>35920</v>
      </c>
      <c r="J19" s="1">
        <f t="shared" si="6"/>
        <v>35927</v>
      </c>
      <c r="K19" s="1">
        <f t="shared" si="6"/>
        <v>35936</v>
      </c>
      <c r="L19" s="1">
        <f t="shared" si="6"/>
        <v>35943</v>
      </c>
      <c r="M19" s="1">
        <f t="shared" si="6"/>
        <v>35950</v>
      </c>
      <c r="N19" s="1">
        <f t="shared" si="6"/>
        <v>35957</v>
      </c>
      <c r="O19" s="1">
        <f t="shared" si="6"/>
        <v>35964</v>
      </c>
      <c r="P19" s="1">
        <f t="shared" si="6"/>
        <v>35972</v>
      </c>
      <c r="Q19" s="1">
        <f t="shared" si="6"/>
        <v>35978</v>
      </c>
      <c r="R19" s="1">
        <f t="shared" si="6"/>
        <v>35986</v>
      </c>
      <c r="S19" s="1">
        <f t="shared" si="6"/>
        <v>35992</v>
      </c>
      <c r="T19" s="1">
        <f t="shared" si="6"/>
        <v>35998</v>
      </c>
      <c r="U19" s="1">
        <f t="shared" si="6"/>
        <v>36007</v>
      </c>
      <c r="V19" s="1">
        <f t="shared" si="6"/>
        <v>36012</v>
      </c>
      <c r="W19" s="1">
        <f t="shared" si="6"/>
        <v>36019</v>
      </c>
      <c r="X19" s="1">
        <f t="shared" si="6"/>
        <v>36026</v>
      </c>
      <c r="Y19" s="1">
        <f t="shared" si="6"/>
        <v>36034</v>
      </c>
      <c r="Z19" s="1">
        <f t="shared" si="6"/>
        <v>36040</v>
      </c>
      <c r="AA19" s="1">
        <f t="shared" si="6"/>
        <v>36048</v>
      </c>
      <c r="AB19" s="1">
        <f t="shared" si="6"/>
        <v>36056</v>
      </c>
      <c r="AC19" s="1">
        <f t="shared" si="6"/>
        <v>36061</v>
      </c>
      <c r="AD19" s="1">
        <f t="shared" si="6"/>
        <v>36067</v>
      </c>
      <c r="AE19" s="1">
        <f t="shared" si="6"/>
        <v>36075</v>
      </c>
      <c r="AF19" s="1">
        <f t="shared" si="6"/>
        <v>36083</v>
      </c>
      <c r="AG19" s="1">
        <f t="shared" si="6"/>
        <v>36090</v>
      </c>
      <c r="AH19" s="1">
        <f t="shared" si="6"/>
        <v>36096</v>
      </c>
      <c r="AI19" s="1">
        <f t="shared" si="6"/>
        <v>36103</v>
      </c>
      <c r="AJ19" s="1">
        <f t="shared" ref="AJ19:BO19" si="7">AJ3</f>
        <v>36111</v>
      </c>
      <c r="AK19" s="1">
        <f t="shared" si="7"/>
        <v>36117</v>
      </c>
      <c r="AL19" s="1">
        <f t="shared" si="7"/>
        <v>36124</v>
      </c>
      <c r="AM19" s="1">
        <f t="shared" si="7"/>
        <v>36131</v>
      </c>
      <c r="AN19" s="1">
        <f t="shared" si="7"/>
        <v>36138</v>
      </c>
      <c r="AO19" s="1">
        <f t="shared" si="7"/>
        <v>36145</v>
      </c>
      <c r="AP19" s="1">
        <f t="shared" si="7"/>
        <v>36159</v>
      </c>
      <c r="AQ19" s="1">
        <f t="shared" si="7"/>
        <v>36166</v>
      </c>
      <c r="AR19" s="1">
        <f t="shared" si="7"/>
        <v>36173</v>
      </c>
      <c r="AS19" s="1">
        <f t="shared" si="7"/>
        <v>36181</v>
      </c>
      <c r="AT19" s="1">
        <f t="shared" si="7"/>
        <v>36187</v>
      </c>
      <c r="AU19" s="1">
        <f t="shared" si="7"/>
        <v>36194</v>
      </c>
      <c r="AV19" s="1">
        <f t="shared" si="7"/>
        <v>36200</v>
      </c>
      <c r="AW19" s="1">
        <f t="shared" si="7"/>
        <v>36206</v>
      </c>
      <c r="AX19" s="1">
        <f t="shared" si="7"/>
        <v>36214</v>
      </c>
      <c r="AY19" s="1">
        <f t="shared" si="7"/>
        <v>36224</v>
      </c>
      <c r="AZ19" s="1">
        <f t="shared" si="7"/>
        <v>36227</v>
      </c>
      <c r="BA19" s="1">
        <f t="shared" si="7"/>
        <v>36234</v>
      </c>
      <c r="BB19" s="1">
        <f t="shared" si="7"/>
        <v>36241</v>
      </c>
      <c r="BC19" s="1">
        <f t="shared" si="7"/>
        <v>36251</v>
      </c>
      <c r="BD19" s="1">
        <f t="shared" si="7"/>
        <v>36285</v>
      </c>
      <c r="BE19" s="1">
        <f t="shared" si="7"/>
        <v>36296</v>
      </c>
      <c r="BF19" s="1">
        <f t="shared" si="7"/>
        <v>36302</v>
      </c>
      <c r="BG19" s="1">
        <f t="shared" si="7"/>
        <v>36308</v>
      </c>
      <c r="BH19" s="1">
        <f t="shared" si="7"/>
        <v>36316</v>
      </c>
      <c r="BI19" s="1">
        <f t="shared" si="7"/>
        <v>36321</v>
      </c>
      <c r="BJ19" s="1">
        <f t="shared" si="7"/>
        <v>36327</v>
      </c>
      <c r="BK19" s="1">
        <f t="shared" si="7"/>
        <v>36334</v>
      </c>
      <c r="BL19" s="1">
        <f t="shared" si="7"/>
        <v>36345</v>
      </c>
      <c r="BM19" s="1">
        <f t="shared" si="7"/>
        <v>36350</v>
      </c>
      <c r="BN19" s="1">
        <f t="shared" si="7"/>
        <v>36356</v>
      </c>
      <c r="BO19" s="1">
        <f t="shared" si="7"/>
        <v>36376</v>
      </c>
      <c r="BP19" s="1">
        <f t="shared" ref="BP19:CA19" si="8">BP3</f>
        <v>36382</v>
      </c>
      <c r="BQ19" s="1">
        <f t="shared" si="8"/>
        <v>36390</v>
      </c>
      <c r="BR19" s="1">
        <f t="shared" si="8"/>
        <v>36399</v>
      </c>
      <c r="BS19" s="1">
        <f t="shared" si="8"/>
        <v>36407</v>
      </c>
      <c r="BT19" s="1">
        <f t="shared" si="8"/>
        <v>36414</v>
      </c>
      <c r="BU19" s="1">
        <f t="shared" si="8"/>
        <v>36421</v>
      </c>
      <c r="BV19" s="1">
        <f t="shared" si="8"/>
        <v>36443</v>
      </c>
      <c r="BW19" s="1">
        <f t="shared" si="8"/>
        <v>36449</v>
      </c>
      <c r="BX19" s="1">
        <f t="shared" si="8"/>
        <v>36455</v>
      </c>
      <c r="BY19" s="1">
        <f t="shared" si="8"/>
        <v>36467</v>
      </c>
      <c r="BZ19" s="1">
        <f t="shared" si="8"/>
        <v>36477</v>
      </c>
      <c r="CA19" s="1">
        <f t="shared" si="8"/>
        <v>36489</v>
      </c>
      <c r="CB19" s="1"/>
      <c r="CC19" s="1"/>
      <c r="CD19" s="1"/>
      <c r="CE19" s="1"/>
      <c r="CF19" s="1"/>
      <c r="CG19" s="1"/>
      <c r="CH19" s="1"/>
      <c r="CI19" s="1"/>
      <c r="EJ19" s="19"/>
      <c r="EK19" s="19"/>
      <c r="EL19" s="19"/>
      <c r="EM19" s="19"/>
      <c r="EN19" s="19"/>
      <c r="EO19" s="19"/>
      <c r="EP19" s="19"/>
      <c r="EW19" s="78"/>
      <c r="FL19" s="12"/>
      <c r="FM19" s="12"/>
      <c r="FN19" s="12"/>
      <c r="FO19" s="12"/>
      <c r="FP19" s="12"/>
      <c r="FR19" s="12"/>
    </row>
    <row r="20" spans="1:199" s="6" customFormat="1" x14ac:dyDescent="0.2">
      <c r="A20" s="6" t="s">
        <v>8</v>
      </c>
      <c r="B20" s="6">
        <v>22720</v>
      </c>
      <c r="C20" s="7">
        <f>1132.7-51.9</f>
        <v>1080.8</v>
      </c>
      <c r="D20" s="6">
        <v>8.6</v>
      </c>
      <c r="E20" s="6">
        <v>8.6999999999999993</v>
      </c>
      <c r="F20" s="8">
        <v>7.4</v>
      </c>
      <c r="G20" s="8">
        <v>8.6</v>
      </c>
      <c r="H20" s="8">
        <v>8.6999999999999993</v>
      </c>
      <c r="I20" s="8">
        <v>8.8000000000000007</v>
      </c>
      <c r="J20" s="8">
        <v>8.6999999999999993</v>
      </c>
      <c r="K20" s="8">
        <v>8.6999999999999993</v>
      </c>
      <c r="L20" s="8">
        <v>8.6999999999999993</v>
      </c>
      <c r="M20" s="8">
        <v>8.6</v>
      </c>
      <c r="N20" s="8">
        <v>7.9</v>
      </c>
      <c r="O20" s="8">
        <v>7.5</v>
      </c>
      <c r="P20" s="29">
        <v>0.5</v>
      </c>
      <c r="Q20" s="26">
        <v>0.1</v>
      </c>
      <c r="R20" s="26">
        <v>0.1</v>
      </c>
      <c r="S20" s="7">
        <v>7.8</v>
      </c>
      <c r="T20" s="7">
        <v>7.7</v>
      </c>
      <c r="U20" s="7">
        <v>7.7</v>
      </c>
      <c r="V20" s="30">
        <v>0.3</v>
      </c>
      <c r="W20" s="7">
        <v>7.8</v>
      </c>
      <c r="X20" s="8">
        <v>7.8</v>
      </c>
      <c r="Y20" s="8">
        <v>7.7</v>
      </c>
      <c r="Z20" s="8">
        <v>7.7</v>
      </c>
      <c r="AA20" s="8">
        <v>7.6</v>
      </c>
      <c r="AB20" s="8">
        <v>7.6</v>
      </c>
      <c r="AC20" s="8">
        <v>7.5</v>
      </c>
      <c r="AD20" s="8">
        <v>7.5</v>
      </c>
      <c r="AE20" s="8">
        <v>7.6</v>
      </c>
      <c r="AF20" s="8">
        <v>7.5</v>
      </c>
      <c r="AG20" s="8">
        <v>7.5</v>
      </c>
      <c r="AH20" s="8">
        <v>7.7</v>
      </c>
      <c r="AI20" s="8">
        <v>7.7</v>
      </c>
      <c r="AJ20" s="8">
        <v>7.7</v>
      </c>
      <c r="AK20" s="8">
        <v>7.6</v>
      </c>
      <c r="AL20" s="8">
        <v>7.7</v>
      </c>
      <c r="AM20" s="8">
        <v>7.7</v>
      </c>
      <c r="AN20" s="8">
        <v>7.7</v>
      </c>
      <c r="AO20" s="8">
        <v>7.6</v>
      </c>
      <c r="AP20" s="8">
        <v>7.7</v>
      </c>
      <c r="AQ20" s="8">
        <v>7.7</v>
      </c>
      <c r="AR20" s="8">
        <v>8.1999999999999993</v>
      </c>
      <c r="AS20" s="8">
        <v>8</v>
      </c>
      <c r="AT20" s="8">
        <v>8.5</v>
      </c>
      <c r="AU20" s="8">
        <v>8.8000000000000007</v>
      </c>
      <c r="AV20" s="7">
        <v>8.6</v>
      </c>
      <c r="AW20" s="8">
        <v>8.5</v>
      </c>
      <c r="AX20" s="8">
        <v>8.8000000000000007</v>
      </c>
      <c r="AY20" s="9">
        <v>8.5</v>
      </c>
      <c r="AZ20" s="7">
        <v>8.8000000000000007</v>
      </c>
      <c r="BA20" s="7">
        <v>8.9</v>
      </c>
      <c r="BB20" s="8">
        <v>8.8000000000000007</v>
      </c>
      <c r="BC20" s="8">
        <v>8.8000000000000007</v>
      </c>
      <c r="BD20" s="5"/>
      <c r="BE20" s="26">
        <v>13.6</v>
      </c>
      <c r="BF20" s="8">
        <v>8.6</v>
      </c>
      <c r="BG20" s="8">
        <v>8.3000000000000007</v>
      </c>
      <c r="BH20" s="8">
        <v>8.4</v>
      </c>
      <c r="BI20" s="8">
        <v>8.1</v>
      </c>
      <c r="BJ20" s="8">
        <v>8.5</v>
      </c>
      <c r="BK20" s="8">
        <v>8</v>
      </c>
      <c r="BL20" s="8">
        <v>7.8</v>
      </c>
      <c r="BM20" s="8">
        <v>8</v>
      </c>
      <c r="BN20" s="8">
        <v>7.7</v>
      </c>
      <c r="BO20" s="8">
        <v>7.6</v>
      </c>
      <c r="BP20" s="8">
        <v>7.9</v>
      </c>
      <c r="BQ20" s="8">
        <v>7.6</v>
      </c>
      <c r="BR20" s="8">
        <v>7.6</v>
      </c>
      <c r="BS20" s="8">
        <v>7.7</v>
      </c>
      <c r="BT20" s="8">
        <v>7.8</v>
      </c>
      <c r="BU20" s="8">
        <v>7.8</v>
      </c>
      <c r="BV20" s="8">
        <v>7.7</v>
      </c>
      <c r="BW20" s="8">
        <v>7.9</v>
      </c>
      <c r="BX20" s="8">
        <v>7.9</v>
      </c>
      <c r="BY20" s="8">
        <v>7.7</v>
      </c>
      <c r="BZ20" s="8">
        <v>7.5</v>
      </c>
      <c r="CA20" s="26">
        <v>5.2</v>
      </c>
      <c r="CB20" s="8"/>
      <c r="CC20" s="8">
        <v>7.4</v>
      </c>
      <c r="CD20" s="8">
        <v>6.1</v>
      </c>
      <c r="CE20" s="8">
        <v>5.9</v>
      </c>
      <c r="CF20" s="8">
        <v>6.7</v>
      </c>
      <c r="CG20" s="8">
        <v>6.5</v>
      </c>
      <c r="CH20" s="8">
        <v>6.4</v>
      </c>
      <c r="CI20" s="8">
        <v>6.5</v>
      </c>
      <c r="CJ20" s="6">
        <v>6.5</v>
      </c>
      <c r="CK20" s="6">
        <v>7.7</v>
      </c>
      <c r="CL20" s="6">
        <v>7.6</v>
      </c>
      <c r="CM20" s="6">
        <v>7.5</v>
      </c>
      <c r="CN20" s="6">
        <v>7.5</v>
      </c>
      <c r="CO20" s="6">
        <v>7.6</v>
      </c>
      <c r="CP20" s="6">
        <v>7.4</v>
      </c>
      <c r="CQ20" s="6">
        <v>7.7</v>
      </c>
      <c r="CR20" s="6">
        <v>7.6</v>
      </c>
      <c r="CS20" s="6">
        <v>9.5</v>
      </c>
      <c r="CT20" s="6">
        <v>7.3</v>
      </c>
      <c r="CU20" s="6">
        <v>7.3</v>
      </c>
      <c r="CV20" s="6">
        <v>7.2</v>
      </c>
      <c r="CW20" s="6">
        <v>7.3</v>
      </c>
      <c r="CX20" s="6">
        <v>7.2</v>
      </c>
      <c r="CY20" s="6">
        <v>7.3</v>
      </c>
      <c r="CZ20" s="6">
        <v>7.2</v>
      </c>
      <c r="DA20" s="6">
        <v>7.2</v>
      </c>
      <c r="DB20" s="6">
        <v>7.3</v>
      </c>
      <c r="DC20" s="6">
        <v>5.4</v>
      </c>
      <c r="DD20" s="6">
        <v>7.7</v>
      </c>
      <c r="DE20" s="6">
        <v>7.2</v>
      </c>
      <c r="DF20" s="6">
        <v>7</v>
      </c>
      <c r="DG20" s="6">
        <v>7</v>
      </c>
      <c r="DH20" s="6">
        <v>7.1</v>
      </c>
      <c r="DI20" s="6">
        <v>6.1</v>
      </c>
      <c r="DJ20" s="6">
        <v>5.6</v>
      </c>
      <c r="DK20" s="6">
        <v>6.3</v>
      </c>
      <c r="DL20" s="6">
        <v>6.8</v>
      </c>
      <c r="DM20" s="6">
        <v>7.4</v>
      </c>
      <c r="DN20" s="6">
        <v>7.2</v>
      </c>
      <c r="DO20" s="6">
        <v>7.1</v>
      </c>
      <c r="DP20" s="6">
        <v>7.2</v>
      </c>
      <c r="DQ20" s="6">
        <v>7</v>
      </c>
      <c r="DR20" s="6">
        <v>6.8</v>
      </c>
      <c r="DS20" s="6">
        <v>6.8</v>
      </c>
      <c r="DT20" s="6">
        <v>5.6</v>
      </c>
      <c r="DU20" s="6">
        <v>6.8</v>
      </c>
      <c r="DV20" s="6">
        <v>5.9</v>
      </c>
      <c r="DW20" s="6">
        <v>6.6</v>
      </c>
      <c r="DX20" s="6">
        <v>6.6</v>
      </c>
      <c r="DY20" s="6">
        <v>6.8</v>
      </c>
      <c r="DZ20" s="6">
        <v>6.7</v>
      </c>
      <c r="EA20" s="6">
        <v>6.6</v>
      </c>
      <c r="EB20" s="6">
        <v>6.6</v>
      </c>
      <c r="EC20" s="6">
        <v>6.5</v>
      </c>
      <c r="ED20" s="6">
        <v>6.4</v>
      </c>
      <c r="EE20" s="6">
        <v>1.8</v>
      </c>
      <c r="EF20" s="6">
        <v>6.2</v>
      </c>
      <c r="EG20" s="6">
        <v>5.9</v>
      </c>
      <c r="EH20" s="6">
        <v>0.5</v>
      </c>
      <c r="EI20" s="19">
        <v>5.9</v>
      </c>
      <c r="EJ20" s="19">
        <v>6.2</v>
      </c>
      <c r="EK20" s="19">
        <v>6</v>
      </c>
      <c r="EL20" s="19">
        <v>6</v>
      </c>
      <c r="EM20" s="19">
        <v>6</v>
      </c>
      <c r="EN20" s="19">
        <v>6.1</v>
      </c>
      <c r="EO20" s="19">
        <v>6.4</v>
      </c>
      <c r="EP20" s="19">
        <v>6.5</v>
      </c>
      <c r="EQ20" s="71">
        <v>2.6</v>
      </c>
      <c r="ER20" s="71">
        <v>-0.9</v>
      </c>
      <c r="ES20" s="71">
        <v>2.4</v>
      </c>
      <c r="ET20" s="71">
        <v>3.3</v>
      </c>
      <c r="EU20" s="71">
        <v>6.2</v>
      </c>
      <c r="EV20" s="71">
        <v>3.8</v>
      </c>
      <c r="EW20" s="78">
        <v>6.4</v>
      </c>
      <c r="EY20" s="71">
        <v>3.8</v>
      </c>
      <c r="EZ20" s="71">
        <v>1.1000000000000001</v>
      </c>
      <c r="FA20" s="71">
        <v>0.3</v>
      </c>
      <c r="FB20" s="71">
        <v>6.5</v>
      </c>
      <c r="FC20" s="71">
        <v>0.3</v>
      </c>
      <c r="FD20" s="71">
        <v>6.5</v>
      </c>
      <c r="FE20" s="71">
        <v>8.1999999999999993</v>
      </c>
      <c r="FF20" s="71">
        <v>0.1</v>
      </c>
      <c r="FG20" s="71">
        <v>0</v>
      </c>
      <c r="FH20" s="71">
        <v>0.1</v>
      </c>
      <c r="FI20" s="71">
        <v>0.1</v>
      </c>
      <c r="FJ20" s="92">
        <v>0.1</v>
      </c>
      <c r="FK20" s="71">
        <v>0.1</v>
      </c>
      <c r="FL20" s="71">
        <v>0.1</v>
      </c>
      <c r="FM20" s="71">
        <v>0.1</v>
      </c>
      <c r="FN20" s="71">
        <v>0.1</v>
      </c>
      <c r="FO20" s="20">
        <v>0.1</v>
      </c>
      <c r="FP20" s="20">
        <v>0</v>
      </c>
      <c r="FQ20" s="71">
        <v>0.1</v>
      </c>
      <c r="FR20" s="20">
        <v>0.1</v>
      </c>
      <c r="FS20" s="20">
        <v>0.1</v>
      </c>
      <c r="FT20" s="85">
        <v>0.1</v>
      </c>
      <c r="FU20" s="85">
        <v>0.1</v>
      </c>
      <c r="FV20" s="85">
        <v>0.1</v>
      </c>
      <c r="FW20" s="85">
        <v>0.1</v>
      </c>
      <c r="FX20" s="85">
        <v>0.1</v>
      </c>
      <c r="FY20" s="85">
        <v>0.1</v>
      </c>
      <c r="FZ20" s="85">
        <v>0.1</v>
      </c>
      <c r="GA20" s="85">
        <v>0.1</v>
      </c>
      <c r="GB20" s="85">
        <v>0.1</v>
      </c>
      <c r="GC20" s="85">
        <v>0</v>
      </c>
      <c r="GD20" s="85">
        <v>0.1</v>
      </c>
      <c r="GE20" s="85">
        <v>0.1</v>
      </c>
      <c r="GF20" s="85">
        <v>0</v>
      </c>
    </row>
    <row r="21" spans="1:199" x14ac:dyDescent="0.2">
      <c r="B21">
        <v>22716</v>
      </c>
      <c r="C21" s="2">
        <f>1130.7-51.9</f>
        <v>1078.8</v>
      </c>
      <c r="D21">
        <v>10.4</v>
      </c>
      <c r="E21">
        <v>10.6</v>
      </c>
      <c r="F21" s="3">
        <v>10.7</v>
      </c>
      <c r="G21" s="3">
        <v>10.7</v>
      </c>
      <c r="H21" s="3">
        <v>10.7</v>
      </c>
      <c r="I21" s="3">
        <v>10.8</v>
      </c>
      <c r="J21" s="3">
        <v>10.7</v>
      </c>
      <c r="K21" s="3">
        <v>10.5</v>
      </c>
      <c r="L21" s="3">
        <v>10.3</v>
      </c>
      <c r="M21" s="3">
        <v>10.3</v>
      </c>
      <c r="N21" s="3">
        <v>10</v>
      </c>
      <c r="O21" s="3">
        <v>9.6</v>
      </c>
      <c r="P21" s="29">
        <v>0.2</v>
      </c>
      <c r="Q21" s="26">
        <v>0.1</v>
      </c>
      <c r="R21" s="26">
        <v>0.1</v>
      </c>
      <c r="S21" s="2">
        <v>9.8000000000000007</v>
      </c>
      <c r="T21" s="2">
        <v>9.6999999999999993</v>
      </c>
      <c r="U21" s="2">
        <v>9.6</v>
      </c>
      <c r="V21" s="30">
        <v>1.5</v>
      </c>
      <c r="W21" s="2">
        <v>9.5</v>
      </c>
      <c r="X21" s="3">
        <v>9.6</v>
      </c>
      <c r="Y21" s="3">
        <v>9.5</v>
      </c>
      <c r="Z21" s="3">
        <v>9.5</v>
      </c>
      <c r="AA21" s="3">
        <v>9.5</v>
      </c>
      <c r="AB21" s="3">
        <v>9.5</v>
      </c>
      <c r="AC21" s="3">
        <v>9.5</v>
      </c>
      <c r="AD21" s="3">
        <v>9.5</v>
      </c>
      <c r="AE21" s="3">
        <v>9.4</v>
      </c>
      <c r="AF21" s="3">
        <v>9.3000000000000007</v>
      </c>
      <c r="AG21" s="3">
        <v>9.3000000000000007</v>
      </c>
      <c r="AH21" s="3">
        <v>9.5</v>
      </c>
      <c r="AI21" s="3">
        <v>9.5</v>
      </c>
      <c r="AJ21" s="3">
        <v>9.6</v>
      </c>
      <c r="AK21" s="3">
        <v>9.5</v>
      </c>
      <c r="AL21" s="3">
        <v>9.5</v>
      </c>
      <c r="AM21" s="3">
        <v>9.5</v>
      </c>
      <c r="AN21" s="3">
        <v>9.5</v>
      </c>
      <c r="AO21" s="3">
        <v>9.3000000000000007</v>
      </c>
      <c r="AP21" s="3">
        <v>9.6999999999999993</v>
      </c>
      <c r="AQ21" s="3">
        <v>9.6999999999999993</v>
      </c>
      <c r="AR21" s="3">
        <v>10</v>
      </c>
      <c r="AS21" s="3">
        <v>9.9</v>
      </c>
      <c r="AT21" s="3">
        <v>10.3</v>
      </c>
      <c r="AU21" s="3">
        <v>10.5</v>
      </c>
      <c r="AV21" s="2">
        <v>10.3</v>
      </c>
      <c r="AW21" s="3">
        <v>10.4</v>
      </c>
      <c r="AX21" s="3">
        <v>10.5</v>
      </c>
      <c r="AY21" s="4">
        <v>10.3</v>
      </c>
      <c r="AZ21" s="2">
        <v>11</v>
      </c>
      <c r="BA21" s="2">
        <v>10.6</v>
      </c>
      <c r="BB21" s="3">
        <v>10.5</v>
      </c>
      <c r="BC21" s="3">
        <v>10.7</v>
      </c>
      <c r="BD21" s="5"/>
      <c r="BE21" s="3">
        <v>10.199999999999999</v>
      </c>
      <c r="BF21" s="3">
        <v>10.3</v>
      </c>
      <c r="BG21" s="3">
        <v>10.3</v>
      </c>
      <c r="BH21" s="3">
        <v>10.3</v>
      </c>
      <c r="BI21" s="3">
        <v>10.3</v>
      </c>
      <c r="BJ21" s="3">
        <v>10.4</v>
      </c>
      <c r="BK21" s="3">
        <v>10.199999999999999</v>
      </c>
      <c r="BL21" s="3">
        <v>10</v>
      </c>
      <c r="BM21" s="3">
        <v>10.1</v>
      </c>
      <c r="BN21" s="3">
        <v>9.9</v>
      </c>
      <c r="BO21" s="3">
        <v>9.6999999999999993</v>
      </c>
      <c r="BP21" s="3">
        <v>9.8000000000000007</v>
      </c>
      <c r="BQ21" s="3">
        <v>9.6999999999999993</v>
      </c>
      <c r="BR21" s="3">
        <v>9.6999999999999993</v>
      </c>
      <c r="BS21" s="3">
        <v>9.9</v>
      </c>
      <c r="BT21" s="3">
        <v>9.8000000000000007</v>
      </c>
      <c r="BU21" s="3">
        <v>9.9</v>
      </c>
      <c r="BV21" s="3">
        <v>9.9</v>
      </c>
      <c r="BW21" s="3">
        <v>10</v>
      </c>
      <c r="BX21" s="3">
        <v>9.9</v>
      </c>
      <c r="BY21" s="3">
        <v>9.8000000000000007</v>
      </c>
      <c r="BZ21" s="3">
        <v>9.8000000000000007</v>
      </c>
      <c r="CA21" s="3">
        <v>9.6</v>
      </c>
      <c r="CB21" s="3"/>
      <c r="CC21" s="3">
        <v>9.6</v>
      </c>
      <c r="CD21" s="3">
        <v>9.4</v>
      </c>
      <c r="CE21" s="3">
        <v>8.1</v>
      </c>
      <c r="CF21" s="3">
        <v>8</v>
      </c>
      <c r="CG21" s="3">
        <v>7.5</v>
      </c>
      <c r="CH21" s="3">
        <v>8.8000000000000007</v>
      </c>
      <c r="CI21" s="3">
        <v>8.9</v>
      </c>
      <c r="CJ21">
        <v>9</v>
      </c>
      <c r="CK21">
        <v>9.6999999999999993</v>
      </c>
      <c r="CL21">
        <v>9.8000000000000007</v>
      </c>
      <c r="CM21">
        <v>9.6999999999999993</v>
      </c>
      <c r="CN21">
        <v>9.6999999999999993</v>
      </c>
      <c r="CO21">
        <v>9.6</v>
      </c>
      <c r="CP21">
        <v>9.6</v>
      </c>
      <c r="CQ21">
        <v>9.9</v>
      </c>
      <c r="CR21">
        <v>9.8000000000000007</v>
      </c>
      <c r="CS21">
        <v>9.9</v>
      </c>
      <c r="CT21" s="6">
        <v>9.6</v>
      </c>
      <c r="CU21" s="6">
        <v>9.5</v>
      </c>
      <c r="CV21" s="6">
        <v>9.3000000000000007</v>
      </c>
      <c r="CW21" s="6">
        <v>9.4</v>
      </c>
      <c r="CX21" s="6">
        <v>9.5</v>
      </c>
      <c r="CY21" s="6">
        <v>9.5</v>
      </c>
      <c r="CZ21" s="6">
        <v>9.4</v>
      </c>
      <c r="DA21" s="6">
        <v>9.4</v>
      </c>
      <c r="DB21" s="6">
        <v>9.5</v>
      </c>
      <c r="DC21" s="6">
        <v>8.1999999999999993</v>
      </c>
      <c r="DD21" s="6">
        <v>10</v>
      </c>
      <c r="DE21" s="6">
        <v>9.1999999999999993</v>
      </c>
      <c r="DF21" s="6">
        <v>9.1999999999999993</v>
      </c>
      <c r="DG21" s="6">
        <v>9.1</v>
      </c>
      <c r="DH21" s="6">
        <v>9.3000000000000007</v>
      </c>
      <c r="DI21" s="6">
        <v>8.5</v>
      </c>
      <c r="DJ21" s="6">
        <v>8.3000000000000007</v>
      </c>
      <c r="DK21" s="6">
        <v>8.3000000000000007</v>
      </c>
      <c r="DL21">
        <v>8.6</v>
      </c>
      <c r="DM21" s="6">
        <v>9.5</v>
      </c>
      <c r="DN21" s="6">
        <v>9.4</v>
      </c>
      <c r="DO21" s="6">
        <v>9.3000000000000007</v>
      </c>
      <c r="DP21" s="6">
        <v>9.3000000000000007</v>
      </c>
      <c r="DQ21" s="6">
        <v>9.1999999999999993</v>
      </c>
      <c r="DR21" s="6">
        <v>9.1</v>
      </c>
      <c r="DS21" s="6">
        <v>9.1</v>
      </c>
      <c r="DT21" s="6">
        <v>8.5</v>
      </c>
      <c r="DU21" s="6">
        <v>9.1</v>
      </c>
      <c r="DV21" s="6">
        <v>8.3000000000000007</v>
      </c>
      <c r="DW21" s="6">
        <v>8.9</v>
      </c>
      <c r="DX21" s="6">
        <v>9</v>
      </c>
      <c r="DY21" s="6">
        <v>9.1</v>
      </c>
      <c r="DZ21" s="6">
        <v>9</v>
      </c>
      <c r="EA21" s="6">
        <v>8.9</v>
      </c>
      <c r="EB21" s="6">
        <v>8.8000000000000007</v>
      </c>
      <c r="EC21" s="6">
        <v>8.8000000000000007</v>
      </c>
      <c r="ED21" s="6">
        <v>8.6999999999999993</v>
      </c>
      <c r="EE21" s="6">
        <v>8.9</v>
      </c>
      <c r="EF21" s="6">
        <v>8.5</v>
      </c>
      <c r="EG21" s="6">
        <v>8.3000000000000007</v>
      </c>
      <c r="EH21" s="6">
        <v>8.5</v>
      </c>
      <c r="EI21" s="19">
        <v>8.6</v>
      </c>
      <c r="EJ21" s="19">
        <v>8.5</v>
      </c>
      <c r="EK21" s="19">
        <v>0</v>
      </c>
      <c r="EL21" s="19">
        <v>8.3000000000000007</v>
      </c>
      <c r="EM21" s="19">
        <v>8.4</v>
      </c>
      <c r="EN21" s="19">
        <v>8.4</v>
      </c>
      <c r="EO21" s="19">
        <v>8.8000000000000007</v>
      </c>
      <c r="EP21" s="19">
        <v>8.8000000000000007</v>
      </c>
      <c r="EQ21" s="71">
        <v>5.4</v>
      </c>
      <c r="ER21" s="71">
        <v>6</v>
      </c>
      <c r="ES21" s="71">
        <v>5.0999999999999996</v>
      </c>
      <c r="ET21" s="71">
        <v>5.2</v>
      </c>
      <c r="EU21" s="71">
        <v>8.6</v>
      </c>
      <c r="EV21" s="71">
        <v>8.6</v>
      </c>
      <c r="EW21" s="78">
        <v>8.6999999999999993</v>
      </c>
      <c r="EY21" s="71">
        <v>8.1</v>
      </c>
      <c r="EZ21" s="71">
        <v>8.6999999999999993</v>
      </c>
      <c r="FA21" s="71">
        <v>8.9</v>
      </c>
      <c r="FB21" s="71">
        <v>9</v>
      </c>
      <c r="FC21" s="71">
        <v>9.1</v>
      </c>
      <c r="FD21" s="71">
        <v>9</v>
      </c>
      <c r="FE21" s="71">
        <v>10.4</v>
      </c>
      <c r="FF21" s="71">
        <v>8.9</v>
      </c>
      <c r="FG21" s="71">
        <v>8.8000000000000007</v>
      </c>
      <c r="FH21" s="71">
        <v>8.6999999999999993</v>
      </c>
      <c r="FI21" s="71">
        <v>8.6</v>
      </c>
      <c r="FJ21" s="92">
        <v>8.3000000000000007</v>
      </c>
      <c r="FK21" s="71">
        <v>8.3000000000000007</v>
      </c>
      <c r="FL21" s="71">
        <v>8.4</v>
      </c>
      <c r="FM21" s="71">
        <v>8.5</v>
      </c>
      <c r="FN21" s="71">
        <v>8.8000000000000007</v>
      </c>
      <c r="FO21" s="12">
        <v>8.8000000000000007</v>
      </c>
      <c r="FP21" s="12">
        <v>8.8000000000000007</v>
      </c>
      <c r="FQ21" s="71">
        <v>8.6999999999999993</v>
      </c>
      <c r="FR21" s="12">
        <v>8.5</v>
      </c>
      <c r="FS21" s="12">
        <v>8.6</v>
      </c>
      <c r="FT21" s="85">
        <v>8.5</v>
      </c>
      <c r="FU21" s="85">
        <v>8.5</v>
      </c>
      <c r="FV21" s="85">
        <v>8.1999999999999993</v>
      </c>
      <c r="FW21" s="85">
        <v>7.9</v>
      </c>
      <c r="FX21" s="85">
        <v>8.1</v>
      </c>
      <c r="FY21" s="85">
        <v>8.3000000000000007</v>
      </c>
      <c r="FZ21" s="85">
        <v>8.6</v>
      </c>
      <c r="GA21" s="85">
        <v>8.6</v>
      </c>
      <c r="GB21" s="85">
        <v>8.6</v>
      </c>
      <c r="GC21" s="85">
        <v>8.3000000000000007</v>
      </c>
      <c r="GD21" s="85">
        <v>8.4</v>
      </c>
      <c r="GE21" s="85">
        <v>8.3000000000000007</v>
      </c>
      <c r="GF21" s="85">
        <v>8.4</v>
      </c>
      <c r="GG21" s="85">
        <v>8.1</v>
      </c>
      <c r="GH21" s="85">
        <v>7.7</v>
      </c>
      <c r="GI21" s="85">
        <v>7.2</v>
      </c>
      <c r="GJ21" s="85">
        <v>7.1</v>
      </c>
      <c r="GK21" s="85">
        <v>7.6</v>
      </c>
      <c r="GL21" s="85">
        <v>7.7</v>
      </c>
      <c r="GM21" s="85">
        <v>7.6</v>
      </c>
      <c r="GN21" s="85">
        <v>7.5</v>
      </c>
      <c r="GO21" s="85">
        <v>7.5</v>
      </c>
      <c r="GP21" s="85">
        <v>7.5</v>
      </c>
      <c r="GQ21" s="85">
        <v>7.6</v>
      </c>
    </row>
    <row r="22" spans="1:199" x14ac:dyDescent="0.2">
      <c r="B22">
        <v>22714</v>
      </c>
      <c r="C22" s="2">
        <f>1126.7-51.9</f>
        <v>1074.8</v>
      </c>
      <c r="D22">
        <v>1.4</v>
      </c>
      <c r="E22">
        <v>1.5</v>
      </c>
      <c r="F22" s="3">
        <v>1</v>
      </c>
      <c r="G22" s="3">
        <v>1.4</v>
      </c>
      <c r="H22" s="3">
        <v>1.4</v>
      </c>
      <c r="I22" s="3">
        <v>1.4</v>
      </c>
      <c r="J22" s="3">
        <v>1.3</v>
      </c>
      <c r="K22" s="3">
        <v>1.2</v>
      </c>
      <c r="L22" s="3">
        <v>1</v>
      </c>
      <c r="M22" s="3">
        <v>1</v>
      </c>
      <c r="N22" s="3">
        <v>0.5</v>
      </c>
      <c r="O22" s="3">
        <v>0.1</v>
      </c>
      <c r="P22">
        <v>1.9</v>
      </c>
      <c r="Q22" s="3">
        <v>0</v>
      </c>
      <c r="R22" s="3">
        <v>0</v>
      </c>
      <c r="S22" s="2">
        <v>1.5</v>
      </c>
      <c r="T22" s="2">
        <v>1.5</v>
      </c>
      <c r="U22" s="2">
        <v>1.6</v>
      </c>
      <c r="V22" s="2">
        <v>0</v>
      </c>
      <c r="W22" s="2">
        <v>1.6</v>
      </c>
      <c r="X22" s="3">
        <v>1.7</v>
      </c>
      <c r="Y22" s="3">
        <v>1.6</v>
      </c>
      <c r="Z22" s="3">
        <v>2</v>
      </c>
      <c r="AA22" s="3">
        <v>2</v>
      </c>
      <c r="AB22" s="3">
        <v>1.9</v>
      </c>
      <c r="AC22" s="3">
        <v>1.8</v>
      </c>
      <c r="AD22" s="3">
        <v>1.8</v>
      </c>
      <c r="AE22" s="3">
        <v>1.9</v>
      </c>
      <c r="AF22" s="3">
        <v>1.8</v>
      </c>
      <c r="AG22" s="3">
        <v>1.8</v>
      </c>
      <c r="AH22" s="3">
        <v>2.1</v>
      </c>
      <c r="AI22" s="3">
        <v>2</v>
      </c>
      <c r="AJ22" s="3">
        <v>2.2000000000000002</v>
      </c>
      <c r="AK22" s="3">
        <v>2.2000000000000002</v>
      </c>
      <c r="AL22" s="3">
        <v>2.5</v>
      </c>
      <c r="AM22" s="3">
        <v>2.2999999999999998</v>
      </c>
      <c r="AN22" s="3">
        <v>2.2999999999999998</v>
      </c>
      <c r="AO22" s="3">
        <v>2</v>
      </c>
      <c r="AP22" s="3">
        <v>2</v>
      </c>
      <c r="AQ22" s="3">
        <v>2</v>
      </c>
      <c r="AR22" s="3">
        <v>2.6</v>
      </c>
      <c r="AS22" s="3">
        <v>2.2000000000000002</v>
      </c>
      <c r="AT22" s="3">
        <v>2.5</v>
      </c>
      <c r="AU22" s="3">
        <v>2.6</v>
      </c>
      <c r="AV22" s="2">
        <v>2.5</v>
      </c>
      <c r="AW22" s="3">
        <v>2.2000000000000002</v>
      </c>
      <c r="AX22" s="3">
        <v>2.5</v>
      </c>
      <c r="AY22" s="4">
        <v>1.9</v>
      </c>
      <c r="AZ22" s="2">
        <v>2.8</v>
      </c>
      <c r="BA22" s="2">
        <v>2.5</v>
      </c>
      <c r="BB22" s="3">
        <v>2.2999999999999998</v>
      </c>
      <c r="BC22" s="3">
        <v>2.5</v>
      </c>
      <c r="BD22" s="5"/>
      <c r="BE22" s="3">
        <v>1.9</v>
      </c>
      <c r="BF22" s="3">
        <v>2</v>
      </c>
      <c r="BG22" s="3">
        <v>2</v>
      </c>
      <c r="BH22" s="3">
        <v>2</v>
      </c>
      <c r="BI22" s="3">
        <v>1.9</v>
      </c>
      <c r="BJ22" s="3">
        <v>2</v>
      </c>
      <c r="BK22" s="3">
        <v>1.9</v>
      </c>
      <c r="BL22" s="3">
        <v>1.9</v>
      </c>
      <c r="BM22" s="3">
        <v>1.9</v>
      </c>
      <c r="BN22" s="3">
        <v>1.6</v>
      </c>
      <c r="BO22" s="3">
        <v>1.7</v>
      </c>
      <c r="BP22" s="3">
        <v>2</v>
      </c>
      <c r="BQ22" s="3">
        <v>1.9</v>
      </c>
      <c r="BR22" s="3">
        <v>2</v>
      </c>
      <c r="BS22" s="3">
        <v>2.1</v>
      </c>
      <c r="BT22" s="3">
        <v>2.1</v>
      </c>
      <c r="BU22" s="3">
        <v>2.1</v>
      </c>
      <c r="BV22" s="3">
        <v>2.2000000000000002</v>
      </c>
      <c r="BW22" s="3">
        <v>2.2999999999999998</v>
      </c>
      <c r="BX22" s="3">
        <v>2.4</v>
      </c>
      <c r="BY22" s="3">
        <v>2.4</v>
      </c>
      <c r="BZ22" s="3">
        <v>2.4</v>
      </c>
      <c r="CA22" s="3">
        <v>2.4</v>
      </c>
      <c r="CB22" s="3"/>
      <c r="CC22" s="3">
        <v>2.2999999999999998</v>
      </c>
      <c r="CD22" s="3">
        <v>2.1</v>
      </c>
      <c r="CE22" s="3">
        <v>0.9</v>
      </c>
      <c r="CF22" s="3">
        <v>1.6</v>
      </c>
      <c r="CG22" s="3">
        <v>1.2</v>
      </c>
      <c r="CH22" s="3">
        <v>0.9</v>
      </c>
      <c r="CI22" s="3">
        <v>1.5</v>
      </c>
      <c r="CJ22">
        <v>1.6</v>
      </c>
      <c r="CK22">
        <v>1.9</v>
      </c>
      <c r="CL22">
        <v>2</v>
      </c>
      <c r="CM22">
        <v>1.9</v>
      </c>
      <c r="CN22">
        <v>2.1</v>
      </c>
      <c r="CO22">
        <v>1.9</v>
      </c>
      <c r="CP22">
        <v>2</v>
      </c>
      <c r="CQ22">
        <v>2.2000000000000002</v>
      </c>
      <c r="CR22">
        <v>2.1</v>
      </c>
      <c r="CS22">
        <v>4.2</v>
      </c>
      <c r="CT22" s="6">
        <v>2.2000000000000002</v>
      </c>
      <c r="CU22" s="6">
        <v>1.9</v>
      </c>
      <c r="CV22" s="6">
        <v>1.9</v>
      </c>
      <c r="CW22" s="6">
        <v>2.1</v>
      </c>
      <c r="CX22" s="6">
        <v>2.1</v>
      </c>
      <c r="CY22" s="6">
        <v>2</v>
      </c>
      <c r="CZ22" s="6">
        <v>2.2000000000000002</v>
      </c>
      <c r="DA22" s="6">
        <v>2.2999999999999998</v>
      </c>
      <c r="DB22" s="6">
        <v>2.2999999999999998</v>
      </c>
      <c r="DC22" s="6">
        <v>1.5</v>
      </c>
      <c r="DD22" s="6">
        <v>2.8</v>
      </c>
      <c r="DE22" s="6">
        <v>2.2999999999999998</v>
      </c>
      <c r="DF22" s="6">
        <v>2.2999999999999998</v>
      </c>
      <c r="DG22" s="6">
        <v>2.2000000000000002</v>
      </c>
      <c r="DH22" s="6">
        <v>2.5</v>
      </c>
      <c r="DI22" s="6">
        <v>1.9</v>
      </c>
      <c r="DJ22" s="6">
        <v>1.4</v>
      </c>
      <c r="DK22" s="6">
        <v>0.8</v>
      </c>
      <c r="DL22">
        <v>1.8</v>
      </c>
      <c r="DM22" s="6">
        <v>2.2999999999999998</v>
      </c>
      <c r="DN22" s="6">
        <v>2.2999999999999998</v>
      </c>
      <c r="DO22" s="6">
        <v>1.9</v>
      </c>
      <c r="DP22" s="6">
        <v>2.1</v>
      </c>
      <c r="DQ22" s="6">
        <v>2.1</v>
      </c>
      <c r="DR22" s="6">
        <v>2.1</v>
      </c>
      <c r="DS22" s="6">
        <v>2.1</v>
      </c>
      <c r="DT22" s="6">
        <v>1.3</v>
      </c>
      <c r="DU22" s="6">
        <v>2.1</v>
      </c>
      <c r="DV22" s="6">
        <v>1.9</v>
      </c>
      <c r="DW22" s="6">
        <v>1.8</v>
      </c>
      <c r="DX22" s="6">
        <v>2.5</v>
      </c>
      <c r="DY22" s="6">
        <v>2.5</v>
      </c>
      <c r="DZ22" s="6">
        <v>2.6</v>
      </c>
      <c r="EA22" s="6">
        <v>2.6</v>
      </c>
      <c r="EB22" s="6">
        <v>2.2000000000000002</v>
      </c>
      <c r="EC22" s="6">
        <v>2.1</v>
      </c>
      <c r="ED22" s="6">
        <v>2</v>
      </c>
      <c r="EE22" s="6">
        <v>1.8</v>
      </c>
      <c r="EF22" s="6">
        <v>1.8</v>
      </c>
      <c r="EG22" s="6">
        <v>1.9</v>
      </c>
      <c r="EH22" s="6">
        <v>3.2</v>
      </c>
      <c r="EI22" s="19">
        <v>2</v>
      </c>
      <c r="EJ22" s="19">
        <v>1.9</v>
      </c>
      <c r="EK22" s="19">
        <v>1.9</v>
      </c>
      <c r="EL22" s="19">
        <v>2</v>
      </c>
      <c r="EM22" s="19">
        <v>2.4</v>
      </c>
      <c r="EN22" s="19">
        <v>1.9</v>
      </c>
      <c r="EO22" s="19">
        <v>2.2999999999999998</v>
      </c>
      <c r="EP22" s="19">
        <v>2.7</v>
      </c>
      <c r="EQ22" s="71">
        <v>0.5</v>
      </c>
      <c r="ER22" s="71">
        <v>-1.4</v>
      </c>
      <c r="ES22" s="71">
        <v>-1.7</v>
      </c>
      <c r="ET22" s="71">
        <v>-1.3</v>
      </c>
      <c r="EU22" s="71">
        <v>3.8</v>
      </c>
      <c r="EV22" s="71">
        <v>0.1</v>
      </c>
      <c r="EW22" s="78">
        <v>4</v>
      </c>
      <c r="EY22" s="71">
        <v>3.8</v>
      </c>
      <c r="EZ22" s="71">
        <v>3.8</v>
      </c>
      <c r="FA22" s="71">
        <v>3.8</v>
      </c>
      <c r="FB22" s="71">
        <v>3.8</v>
      </c>
      <c r="FC22" s="71">
        <v>4</v>
      </c>
      <c r="FD22" s="71">
        <v>4.0999999999999996</v>
      </c>
      <c r="FE22" s="71">
        <v>4.0999999999999996</v>
      </c>
      <c r="FF22" s="71">
        <v>4</v>
      </c>
      <c r="FG22" s="71">
        <v>4</v>
      </c>
      <c r="FH22" s="71">
        <v>4</v>
      </c>
      <c r="FI22" s="71">
        <v>3.8</v>
      </c>
      <c r="FJ22" s="92">
        <v>3.9</v>
      </c>
      <c r="FK22" s="71">
        <v>3.9</v>
      </c>
      <c r="FL22" s="71">
        <v>3.7</v>
      </c>
      <c r="FM22" s="71">
        <v>3.9</v>
      </c>
      <c r="FN22" s="71">
        <v>4.3</v>
      </c>
      <c r="FO22" s="12">
        <v>3.8</v>
      </c>
      <c r="FP22" s="12">
        <v>3.9</v>
      </c>
      <c r="FQ22" s="71">
        <v>4</v>
      </c>
      <c r="FR22" s="12">
        <v>3.8</v>
      </c>
      <c r="FS22" s="12">
        <v>4.4000000000000004</v>
      </c>
      <c r="FT22" s="85">
        <v>3.7</v>
      </c>
      <c r="FU22" s="85">
        <v>4.0999999999999996</v>
      </c>
      <c r="FV22" s="85">
        <v>4.0999999999999996</v>
      </c>
      <c r="FW22" s="85">
        <v>4</v>
      </c>
      <c r="FX22" s="85">
        <v>4</v>
      </c>
      <c r="FY22" s="85">
        <v>4.0999999999999996</v>
      </c>
      <c r="FZ22" s="85">
        <v>4.2</v>
      </c>
      <c r="GA22" s="85">
        <v>4.0999999999999996</v>
      </c>
      <c r="GB22" s="85">
        <v>4.2</v>
      </c>
      <c r="GC22" s="85">
        <v>3.9</v>
      </c>
      <c r="GD22" s="85">
        <v>4.3</v>
      </c>
      <c r="GE22" s="85">
        <v>4</v>
      </c>
      <c r="GF22" s="85">
        <v>4.3</v>
      </c>
      <c r="GG22" s="85">
        <v>4.2</v>
      </c>
      <c r="GH22" s="85">
        <v>3.5</v>
      </c>
      <c r="GI22" s="85">
        <v>4.0999999999999996</v>
      </c>
      <c r="GJ22" s="85">
        <v>4.0999999999999996</v>
      </c>
      <c r="GK22" s="85">
        <v>4.5</v>
      </c>
      <c r="GL22" s="85">
        <v>4.2</v>
      </c>
      <c r="GM22" s="85">
        <v>4.2</v>
      </c>
      <c r="GN22" s="85">
        <v>4.2</v>
      </c>
      <c r="GO22" s="85">
        <v>4.3</v>
      </c>
      <c r="GP22" s="85">
        <v>4.2</v>
      </c>
      <c r="GQ22" s="85">
        <v>4.5999999999999996</v>
      </c>
    </row>
    <row r="23" spans="1:199" x14ac:dyDescent="0.2">
      <c r="C23" s="2"/>
      <c r="D23" s="6"/>
      <c r="F23" s="3"/>
      <c r="G23" s="3"/>
      <c r="H23" s="3"/>
      <c r="I23" s="3"/>
      <c r="J23" s="3"/>
      <c r="K23" s="3"/>
      <c r="L23" s="3"/>
      <c r="M23" s="3"/>
      <c r="N23" s="3"/>
      <c r="O23" s="3"/>
      <c r="Q23" s="3"/>
      <c r="R23" s="3"/>
      <c r="S23" s="2"/>
      <c r="T23" s="2"/>
      <c r="U23" s="2"/>
      <c r="V23" s="2"/>
      <c r="W23" s="2"/>
      <c r="X23" s="3"/>
      <c r="Y23" s="3"/>
      <c r="Z23" s="3"/>
      <c r="AA23" s="3"/>
      <c r="AB23" s="3"/>
      <c r="AC23" s="3"/>
      <c r="AD23" s="3"/>
      <c r="AE23" s="3"/>
      <c r="AF23" s="3"/>
      <c r="AG23" s="3"/>
      <c r="AH23" s="3"/>
      <c r="AI23" s="3"/>
      <c r="AJ23" s="3"/>
      <c r="AK23" s="3"/>
      <c r="AL23" s="3"/>
      <c r="AM23" s="3"/>
      <c r="AN23" s="3"/>
      <c r="AO23" s="3"/>
      <c r="AP23" s="3"/>
      <c r="AQ23" s="3"/>
      <c r="AR23" s="3"/>
      <c r="AS23" s="3"/>
      <c r="AT23" s="3"/>
      <c r="AU23" s="3"/>
      <c r="AV23" s="2"/>
      <c r="AW23" s="3"/>
      <c r="AX23" s="3"/>
      <c r="AY23" s="4"/>
      <c r="AZ23" s="2"/>
      <c r="BA23" s="2"/>
      <c r="BB23" s="3"/>
      <c r="BC23" s="3"/>
      <c r="BD23" s="5"/>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EI23" s="18"/>
      <c r="EJ23" s="18"/>
      <c r="EK23" s="18"/>
      <c r="EL23" s="18"/>
      <c r="EM23" s="18"/>
      <c r="EN23" s="18"/>
      <c r="EO23" s="18"/>
      <c r="EP23" s="18"/>
      <c r="EW23" s="78"/>
      <c r="FL23" s="12" t="s">
        <v>77</v>
      </c>
      <c r="FM23" s="12"/>
      <c r="FN23" s="12"/>
      <c r="FO23" s="12"/>
      <c r="FP23" s="12"/>
      <c r="FR23" s="12"/>
    </row>
    <row r="24" spans="1:199" x14ac:dyDescent="0.2">
      <c r="C24" s="2"/>
      <c r="D24" s="1">
        <f>D19</f>
        <v>35894</v>
      </c>
      <c r="E24" s="1">
        <f t="shared" ref="E24:AI24" si="9">E3</f>
        <v>35899</v>
      </c>
      <c r="F24" s="1">
        <f t="shared" si="9"/>
        <v>35906</v>
      </c>
      <c r="G24" s="1">
        <f t="shared" si="9"/>
        <v>35908</v>
      </c>
      <c r="H24" s="1">
        <f t="shared" si="9"/>
        <v>35913</v>
      </c>
      <c r="I24" s="1">
        <f t="shared" si="9"/>
        <v>35920</v>
      </c>
      <c r="J24" s="1">
        <f t="shared" si="9"/>
        <v>35927</v>
      </c>
      <c r="K24" s="1">
        <f t="shared" si="9"/>
        <v>35936</v>
      </c>
      <c r="L24" s="1">
        <f t="shared" si="9"/>
        <v>35943</v>
      </c>
      <c r="M24" s="1">
        <f t="shared" si="9"/>
        <v>35950</v>
      </c>
      <c r="N24" s="1">
        <f t="shared" si="9"/>
        <v>35957</v>
      </c>
      <c r="O24" s="1">
        <f t="shared" si="9"/>
        <v>35964</v>
      </c>
      <c r="P24" s="1">
        <f t="shared" si="9"/>
        <v>35972</v>
      </c>
      <c r="Q24" s="1">
        <f t="shared" si="9"/>
        <v>35978</v>
      </c>
      <c r="R24" s="1">
        <f t="shared" si="9"/>
        <v>35986</v>
      </c>
      <c r="S24" s="1">
        <f t="shared" si="9"/>
        <v>35992</v>
      </c>
      <c r="T24" s="1">
        <f t="shared" si="9"/>
        <v>35998</v>
      </c>
      <c r="U24" s="1">
        <f t="shared" si="9"/>
        <v>36007</v>
      </c>
      <c r="V24" s="1">
        <f t="shared" si="9"/>
        <v>36012</v>
      </c>
      <c r="W24" s="1">
        <f t="shared" si="9"/>
        <v>36019</v>
      </c>
      <c r="X24" s="1">
        <f t="shared" si="9"/>
        <v>36026</v>
      </c>
      <c r="Y24" s="1">
        <f t="shared" si="9"/>
        <v>36034</v>
      </c>
      <c r="Z24" s="1">
        <f t="shared" si="9"/>
        <v>36040</v>
      </c>
      <c r="AA24" s="1">
        <f t="shared" si="9"/>
        <v>36048</v>
      </c>
      <c r="AB24" s="1">
        <f t="shared" si="9"/>
        <v>36056</v>
      </c>
      <c r="AC24" s="1">
        <f t="shared" si="9"/>
        <v>36061</v>
      </c>
      <c r="AD24" s="1">
        <f t="shared" si="9"/>
        <v>36067</v>
      </c>
      <c r="AE24" s="1">
        <f t="shared" si="9"/>
        <v>36075</v>
      </c>
      <c r="AF24" s="1">
        <f t="shared" si="9"/>
        <v>36083</v>
      </c>
      <c r="AG24" s="1">
        <f t="shared" si="9"/>
        <v>36090</v>
      </c>
      <c r="AH24" s="1">
        <f t="shared" si="9"/>
        <v>36096</v>
      </c>
      <c r="AI24" s="1">
        <f t="shared" si="9"/>
        <v>36103</v>
      </c>
      <c r="AJ24" s="1">
        <f t="shared" ref="AJ24:BO24" si="10">AJ3</f>
        <v>36111</v>
      </c>
      <c r="AK24" s="1">
        <f t="shared" si="10"/>
        <v>36117</v>
      </c>
      <c r="AL24" s="1">
        <f t="shared" si="10"/>
        <v>36124</v>
      </c>
      <c r="AM24" s="1">
        <f t="shared" si="10"/>
        <v>36131</v>
      </c>
      <c r="AN24" s="1">
        <f t="shared" si="10"/>
        <v>36138</v>
      </c>
      <c r="AO24" s="1">
        <f t="shared" si="10"/>
        <v>36145</v>
      </c>
      <c r="AP24" s="1">
        <f t="shared" si="10"/>
        <v>36159</v>
      </c>
      <c r="AQ24" s="1">
        <f t="shared" si="10"/>
        <v>36166</v>
      </c>
      <c r="AR24" s="1">
        <f t="shared" si="10"/>
        <v>36173</v>
      </c>
      <c r="AS24" s="1">
        <f t="shared" si="10"/>
        <v>36181</v>
      </c>
      <c r="AT24" s="1">
        <f t="shared" si="10"/>
        <v>36187</v>
      </c>
      <c r="AU24" s="1">
        <f t="shared" si="10"/>
        <v>36194</v>
      </c>
      <c r="AV24" s="1">
        <f t="shared" si="10"/>
        <v>36200</v>
      </c>
      <c r="AW24" s="1">
        <f t="shared" si="10"/>
        <v>36206</v>
      </c>
      <c r="AX24" s="1">
        <f t="shared" si="10"/>
        <v>36214</v>
      </c>
      <c r="AY24" s="1">
        <f t="shared" si="10"/>
        <v>36224</v>
      </c>
      <c r="AZ24" s="1">
        <f t="shared" si="10"/>
        <v>36227</v>
      </c>
      <c r="BA24" s="1">
        <f t="shared" si="10"/>
        <v>36234</v>
      </c>
      <c r="BB24" s="1">
        <f t="shared" si="10"/>
        <v>36241</v>
      </c>
      <c r="BC24" s="1">
        <f t="shared" si="10"/>
        <v>36251</v>
      </c>
      <c r="BD24" s="1">
        <f t="shared" si="10"/>
        <v>36285</v>
      </c>
      <c r="BE24" s="1">
        <f t="shared" si="10"/>
        <v>36296</v>
      </c>
      <c r="BF24" s="1">
        <f t="shared" si="10"/>
        <v>36302</v>
      </c>
      <c r="BG24" s="1">
        <f t="shared" si="10"/>
        <v>36308</v>
      </c>
      <c r="BH24" s="1">
        <f t="shared" si="10"/>
        <v>36316</v>
      </c>
      <c r="BI24" s="1">
        <f t="shared" si="10"/>
        <v>36321</v>
      </c>
      <c r="BJ24" s="1">
        <f t="shared" si="10"/>
        <v>36327</v>
      </c>
      <c r="BK24" s="1">
        <f t="shared" si="10"/>
        <v>36334</v>
      </c>
      <c r="BL24" s="1">
        <f t="shared" si="10"/>
        <v>36345</v>
      </c>
      <c r="BM24" s="1">
        <f t="shared" si="10"/>
        <v>36350</v>
      </c>
      <c r="BN24" s="1">
        <f t="shared" si="10"/>
        <v>36356</v>
      </c>
      <c r="BO24" s="1">
        <f t="shared" si="10"/>
        <v>36376</v>
      </c>
      <c r="BP24" s="1">
        <f t="shared" ref="BP24:CA24" si="11">BP3</f>
        <v>36382</v>
      </c>
      <c r="BQ24" s="1">
        <f t="shared" si="11"/>
        <v>36390</v>
      </c>
      <c r="BR24" s="1">
        <f t="shared" si="11"/>
        <v>36399</v>
      </c>
      <c r="BS24" s="1">
        <f t="shared" si="11"/>
        <v>36407</v>
      </c>
      <c r="BT24" s="1">
        <f t="shared" si="11"/>
        <v>36414</v>
      </c>
      <c r="BU24" s="1">
        <f t="shared" si="11"/>
        <v>36421</v>
      </c>
      <c r="BV24" s="1">
        <f t="shared" si="11"/>
        <v>36443</v>
      </c>
      <c r="BW24" s="1">
        <f t="shared" si="11"/>
        <v>36449</v>
      </c>
      <c r="BX24" s="1">
        <f t="shared" si="11"/>
        <v>36455</v>
      </c>
      <c r="BY24" s="1">
        <f t="shared" si="11"/>
        <v>36467</v>
      </c>
      <c r="BZ24" s="1">
        <f t="shared" si="11"/>
        <v>36477</v>
      </c>
      <c r="CA24" s="1">
        <f t="shared" si="11"/>
        <v>36489</v>
      </c>
      <c r="CB24" s="1"/>
      <c r="CC24" s="1"/>
      <c r="CD24" s="1"/>
      <c r="CE24" s="1"/>
      <c r="CF24" s="1"/>
      <c r="CG24" s="1"/>
      <c r="CH24" s="1"/>
      <c r="CI24" s="1"/>
      <c r="EJ24" s="19"/>
      <c r="EK24" s="19"/>
      <c r="EL24" s="19"/>
      <c r="EM24" s="19"/>
      <c r="EN24" s="19"/>
      <c r="EO24" s="19"/>
      <c r="EP24" s="19"/>
      <c r="EW24" s="78"/>
      <c r="FL24" s="12"/>
      <c r="FM24" s="12"/>
      <c r="FN24" s="12"/>
      <c r="FO24" s="12"/>
      <c r="FP24" s="12"/>
      <c r="FR24" s="12"/>
    </row>
    <row r="25" spans="1:199" x14ac:dyDescent="0.2">
      <c r="A25" t="s">
        <v>9</v>
      </c>
      <c r="B25">
        <v>22721</v>
      </c>
      <c r="C25" s="2">
        <f>1139.1-51.9</f>
        <v>1087.1999999999998</v>
      </c>
      <c r="D25">
        <v>0.4</v>
      </c>
      <c r="E25">
        <v>0.4</v>
      </c>
      <c r="F25" s="3">
        <v>0</v>
      </c>
      <c r="G25" s="3">
        <v>0.5</v>
      </c>
      <c r="H25" s="3">
        <v>0.4</v>
      </c>
      <c r="I25" s="3">
        <v>0.5</v>
      </c>
      <c r="J25" s="3">
        <v>0.4</v>
      </c>
      <c r="K25" s="3">
        <v>0.4</v>
      </c>
      <c r="L25" s="3">
        <v>0.65</v>
      </c>
      <c r="M25" s="3">
        <v>0.4</v>
      </c>
      <c r="N25" s="3">
        <v>0.2</v>
      </c>
      <c r="O25" s="3">
        <v>0</v>
      </c>
      <c r="P25">
        <v>1.3</v>
      </c>
      <c r="Q25" s="3">
        <v>0.4</v>
      </c>
      <c r="R25" s="3">
        <v>0</v>
      </c>
      <c r="S25" s="2">
        <v>0.3</v>
      </c>
      <c r="T25" s="2">
        <v>0.3</v>
      </c>
      <c r="U25" s="2">
        <v>0.3</v>
      </c>
      <c r="V25" s="2">
        <v>0</v>
      </c>
      <c r="W25" s="2">
        <v>0.7</v>
      </c>
      <c r="X25" s="3">
        <v>0.6</v>
      </c>
      <c r="Y25" s="3">
        <v>0.5</v>
      </c>
      <c r="Z25" s="3">
        <v>0.7</v>
      </c>
      <c r="AA25" s="3">
        <v>0.5</v>
      </c>
      <c r="AB25" s="3">
        <v>0.5</v>
      </c>
      <c r="AC25" s="3">
        <v>0.5</v>
      </c>
      <c r="AD25" s="3">
        <v>0.5</v>
      </c>
      <c r="AE25" s="3">
        <v>0.5</v>
      </c>
      <c r="AF25" s="3">
        <v>0.6</v>
      </c>
      <c r="AG25" s="3">
        <v>0.5</v>
      </c>
      <c r="AH25" s="3">
        <v>0.6</v>
      </c>
      <c r="AI25" s="3">
        <v>0.6</v>
      </c>
      <c r="AJ25" s="3">
        <v>0.6</v>
      </c>
      <c r="AK25" s="3">
        <v>0.6</v>
      </c>
      <c r="AL25" s="3">
        <v>0.6</v>
      </c>
      <c r="AM25" s="3">
        <v>0.6</v>
      </c>
      <c r="AN25" s="3">
        <v>0.6</v>
      </c>
      <c r="AO25" s="3">
        <v>0.5</v>
      </c>
      <c r="AP25" s="3">
        <v>0.5</v>
      </c>
      <c r="AQ25" s="3">
        <v>0.6</v>
      </c>
      <c r="AR25" s="3">
        <v>0.6</v>
      </c>
      <c r="AS25" s="3">
        <v>0.6</v>
      </c>
      <c r="AT25" s="3">
        <v>0.6</v>
      </c>
      <c r="AU25" s="3">
        <v>0.5</v>
      </c>
      <c r="AV25" s="2">
        <v>0.8</v>
      </c>
      <c r="AW25" s="3">
        <v>0.6</v>
      </c>
      <c r="AX25" s="3">
        <v>0.6</v>
      </c>
      <c r="AY25" s="4">
        <v>0.5</v>
      </c>
      <c r="AZ25" s="2">
        <v>0.6</v>
      </c>
      <c r="BA25" s="2">
        <v>0.4</v>
      </c>
      <c r="BB25" s="3">
        <v>0.6</v>
      </c>
      <c r="BC25" s="3">
        <v>0.6</v>
      </c>
      <c r="BD25" s="5"/>
      <c r="BE25" s="3">
        <v>0.6</v>
      </c>
      <c r="BF25" s="3">
        <v>0.8</v>
      </c>
      <c r="BG25" s="3">
        <v>0.8</v>
      </c>
      <c r="BH25" s="3">
        <v>0.8</v>
      </c>
      <c r="BI25" s="3">
        <v>0.7</v>
      </c>
      <c r="BJ25" s="3">
        <v>0.7</v>
      </c>
      <c r="BK25" s="3">
        <v>0.7</v>
      </c>
      <c r="BL25" s="3">
        <v>0.7</v>
      </c>
      <c r="BM25" s="3">
        <v>0.7</v>
      </c>
      <c r="BN25" s="3">
        <v>0.5</v>
      </c>
      <c r="BO25" s="3">
        <v>0.6</v>
      </c>
      <c r="BP25" s="3">
        <v>0.7</v>
      </c>
      <c r="BQ25" s="3">
        <v>0.6</v>
      </c>
      <c r="BR25" s="3">
        <v>0.7</v>
      </c>
      <c r="BS25" s="3">
        <v>0.7</v>
      </c>
      <c r="BT25" s="3">
        <v>0.6</v>
      </c>
      <c r="BU25" s="3">
        <v>0.7</v>
      </c>
      <c r="BV25" s="3">
        <v>0.6</v>
      </c>
      <c r="BW25" s="3">
        <v>0.7</v>
      </c>
      <c r="BX25" s="3">
        <v>0.7</v>
      </c>
      <c r="BY25" s="3">
        <v>0.4</v>
      </c>
      <c r="BZ25" s="3">
        <v>0.5</v>
      </c>
      <c r="CA25" s="3">
        <v>0.5</v>
      </c>
      <c r="CB25" s="3"/>
      <c r="CC25" s="3">
        <v>0.5</v>
      </c>
      <c r="CD25" s="3">
        <v>0.1</v>
      </c>
      <c r="CE25" s="3">
        <v>0</v>
      </c>
      <c r="CF25" s="3">
        <v>0</v>
      </c>
      <c r="CG25" s="3">
        <v>0.2</v>
      </c>
      <c r="CH25" s="3">
        <v>0</v>
      </c>
      <c r="CI25" s="3">
        <v>0</v>
      </c>
      <c r="CJ25">
        <v>0</v>
      </c>
      <c r="CK25">
        <v>0.5</v>
      </c>
      <c r="CL25">
        <v>0.5</v>
      </c>
      <c r="CM25">
        <v>0.5</v>
      </c>
      <c r="CN25">
        <v>0.4</v>
      </c>
      <c r="CO25">
        <v>0.6</v>
      </c>
      <c r="CP25">
        <v>0.5</v>
      </c>
      <c r="CQ25">
        <v>0.6</v>
      </c>
      <c r="CR25">
        <v>0.6</v>
      </c>
      <c r="CS25">
        <v>0.5</v>
      </c>
      <c r="CT25">
        <v>0.4</v>
      </c>
      <c r="CU25">
        <v>0.4</v>
      </c>
      <c r="CV25">
        <v>0.5</v>
      </c>
      <c r="CW25">
        <v>0.5</v>
      </c>
      <c r="CX25">
        <v>0.5</v>
      </c>
      <c r="CY25">
        <v>0.4</v>
      </c>
      <c r="CZ25">
        <v>0.4</v>
      </c>
      <c r="DA25">
        <v>1.7</v>
      </c>
      <c r="DB25">
        <v>0.5</v>
      </c>
      <c r="DC25">
        <v>-0.1</v>
      </c>
      <c r="DD25">
        <v>1.2</v>
      </c>
      <c r="DE25">
        <v>0.5</v>
      </c>
      <c r="DF25">
        <v>0.5</v>
      </c>
      <c r="DG25">
        <v>0.6</v>
      </c>
      <c r="DH25">
        <v>0.6</v>
      </c>
      <c r="DI25">
        <v>0</v>
      </c>
      <c r="DJ25">
        <v>0</v>
      </c>
      <c r="DK25">
        <v>0</v>
      </c>
      <c r="DL25">
        <v>0</v>
      </c>
      <c r="DM25">
        <v>0.4</v>
      </c>
      <c r="DN25">
        <v>0.4</v>
      </c>
      <c r="DO25">
        <v>0.4</v>
      </c>
      <c r="DP25">
        <v>0.4</v>
      </c>
      <c r="DQ25">
        <v>0.4</v>
      </c>
      <c r="DR25">
        <v>0.4</v>
      </c>
      <c r="DS25">
        <v>0.4</v>
      </c>
      <c r="DT25">
        <v>0</v>
      </c>
      <c r="DU25">
        <v>0.4</v>
      </c>
      <c r="DV25">
        <v>0.3</v>
      </c>
      <c r="DW25">
        <v>0.4</v>
      </c>
      <c r="DX25">
        <v>0.4</v>
      </c>
      <c r="DY25">
        <v>0.5</v>
      </c>
      <c r="DZ25">
        <v>0.5</v>
      </c>
      <c r="EA25">
        <v>0.5</v>
      </c>
      <c r="EB25">
        <v>0.4</v>
      </c>
      <c r="EC25">
        <v>0.4</v>
      </c>
      <c r="ED25">
        <v>5.5</v>
      </c>
      <c r="EE25">
        <v>0.3</v>
      </c>
      <c r="EF25">
        <v>0.3</v>
      </c>
      <c r="EG25">
        <v>0.3</v>
      </c>
      <c r="EH25">
        <v>0.4</v>
      </c>
      <c r="EI25" s="19">
        <v>0.3</v>
      </c>
      <c r="EJ25" s="19">
        <v>0.3</v>
      </c>
      <c r="EK25" s="19">
        <v>0.3</v>
      </c>
      <c r="EL25" s="19">
        <v>0.3</v>
      </c>
      <c r="EM25" s="19">
        <v>0.3</v>
      </c>
      <c r="EN25" s="19">
        <v>0.3</v>
      </c>
      <c r="EO25" s="19">
        <v>0.3</v>
      </c>
      <c r="EP25" s="19">
        <v>0.3</v>
      </c>
      <c r="EQ25" s="71">
        <v>-1.9</v>
      </c>
      <c r="ER25" s="71">
        <v>-1.6</v>
      </c>
      <c r="ES25" s="71">
        <v>0</v>
      </c>
      <c r="ET25" s="71">
        <v>-1.1000000000000001</v>
      </c>
      <c r="EU25" s="71">
        <v>0.4</v>
      </c>
      <c r="EV25" s="71">
        <v>0.6</v>
      </c>
      <c r="EW25" s="78">
        <v>0.5</v>
      </c>
      <c r="EX25" s="71">
        <v>0.5</v>
      </c>
      <c r="EY25" s="71">
        <v>0.4</v>
      </c>
      <c r="EZ25" s="71">
        <v>0.5</v>
      </c>
      <c r="FA25" s="71">
        <v>0.5</v>
      </c>
      <c r="FB25" s="71">
        <v>0.5</v>
      </c>
      <c r="FC25" s="71">
        <v>0.6</v>
      </c>
      <c r="FD25" s="71">
        <v>0.6</v>
      </c>
      <c r="FE25" s="71">
        <v>0.5</v>
      </c>
      <c r="FF25" s="71">
        <v>0.6</v>
      </c>
      <c r="FG25" s="71">
        <v>0.5</v>
      </c>
      <c r="FH25" s="71">
        <v>0.4</v>
      </c>
      <c r="FI25" s="71">
        <v>0.3</v>
      </c>
      <c r="FJ25" s="92">
        <v>0.4</v>
      </c>
      <c r="FK25" s="71">
        <v>0.4</v>
      </c>
      <c r="FL25" s="71">
        <v>0.4</v>
      </c>
      <c r="FM25" s="71">
        <v>0.4</v>
      </c>
      <c r="FN25" s="71">
        <v>0.5</v>
      </c>
      <c r="FO25" s="12">
        <v>0.3</v>
      </c>
      <c r="FP25" s="12">
        <v>0.4</v>
      </c>
      <c r="FQ25" s="71">
        <v>0.4</v>
      </c>
      <c r="FR25" s="12">
        <v>0.4</v>
      </c>
      <c r="FS25" s="12">
        <v>0.4</v>
      </c>
      <c r="FT25" s="85">
        <v>0.5</v>
      </c>
      <c r="FU25" s="85">
        <v>0.5</v>
      </c>
      <c r="FV25" s="85">
        <v>0.4</v>
      </c>
      <c r="FW25" s="85">
        <v>0.4</v>
      </c>
      <c r="FX25" s="85">
        <v>0.5</v>
      </c>
      <c r="FY25" s="85">
        <v>0.4</v>
      </c>
      <c r="FZ25" s="85">
        <v>0.4</v>
      </c>
      <c r="GA25" s="85">
        <v>0.4</v>
      </c>
      <c r="GB25" s="85">
        <v>0.3</v>
      </c>
      <c r="GC25" s="85">
        <v>0.4</v>
      </c>
      <c r="GD25" s="85">
        <v>0.4</v>
      </c>
      <c r="GE25" s="85">
        <v>0.4</v>
      </c>
      <c r="GF25" s="85">
        <v>0.4</v>
      </c>
      <c r="GG25" s="85">
        <v>0.4</v>
      </c>
      <c r="GH25" s="85">
        <v>0.4</v>
      </c>
      <c r="GI25" s="85">
        <v>0.4</v>
      </c>
      <c r="GJ25" s="85">
        <v>0.4</v>
      </c>
      <c r="GK25" s="85">
        <v>0.4</v>
      </c>
      <c r="GL25" s="85">
        <v>0.4</v>
      </c>
      <c r="GM25" s="85">
        <v>0.4</v>
      </c>
      <c r="GN25" s="85">
        <v>0.3</v>
      </c>
      <c r="GO25" s="85">
        <v>0.4</v>
      </c>
      <c r="GP25" s="85">
        <v>0.4</v>
      </c>
      <c r="GQ25" s="85">
        <v>0.4</v>
      </c>
    </row>
    <row r="26" spans="1:199" x14ac:dyDescent="0.2">
      <c r="B26">
        <v>22719</v>
      </c>
      <c r="C26" s="2">
        <f>1137.1-51.9</f>
        <v>1085.1999999999998</v>
      </c>
      <c r="D26">
        <v>0.5</v>
      </c>
      <c r="E26">
        <v>0.5</v>
      </c>
      <c r="F26" s="3">
        <v>0.1</v>
      </c>
      <c r="G26" s="3">
        <v>0.6</v>
      </c>
      <c r="H26" s="3">
        <v>0.5</v>
      </c>
      <c r="I26" s="3">
        <v>0.5</v>
      </c>
      <c r="J26" s="3">
        <v>0.5</v>
      </c>
      <c r="K26" s="3">
        <v>0.5</v>
      </c>
      <c r="L26" s="3">
        <v>0.5</v>
      </c>
      <c r="M26" s="3">
        <v>0.5</v>
      </c>
      <c r="N26" s="3">
        <v>0.3</v>
      </c>
      <c r="O26" s="3">
        <v>0.1</v>
      </c>
      <c r="P26">
        <v>0</v>
      </c>
      <c r="Q26" s="3">
        <v>0</v>
      </c>
      <c r="R26" s="3">
        <v>0</v>
      </c>
      <c r="S26" s="2">
        <v>0.6</v>
      </c>
      <c r="T26" s="2">
        <v>0.6</v>
      </c>
      <c r="U26" s="2">
        <v>0.7</v>
      </c>
      <c r="V26" s="2">
        <v>0</v>
      </c>
      <c r="W26" s="2">
        <v>0.8</v>
      </c>
      <c r="X26" s="3">
        <v>0.7</v>
      </c>
      <c r="Y26" s="3">
        <v>0.6</v>
      </c>
      <c r="Z26" s="3">
        <v>0.7</v>
      </c>
      <c r="AA26" s="3">
        <v>0.6</v>
      </c>
      <c r="AB26" s="3">
        <v>0.6</v>
      </c>
      <c r="AC26" s="3">
        <v>0.6</v>
      </c>
      <c r="AD26" s="3">
        <v>0.5</v>
      </c>
      <c r="AE26" s="3">
        <v>0.5</v>
      </c>
      <c r="AF26" s="3">
        <v>0.6</v>
      </c>
      <c r="AG26" s="3">
        <v>0.6</v>
      </c>
      <c r="AH26" s="3">
        <v>0.6</v>
      </c>
      <c r="AI26" s="3">
        <v>0.6</v>
      </c>
      <c r="AJ26" s="3">
        <v>0.7</v>
      </c>
      <c r="AK26" s="3">
        <v>0.6</v>
      </c>
      <c r="AL26" s="3">
        <v>0.7</v>
      </c>
      <c r="AM26" s="3">
        <v>0.6</v>
      </c>
      <c r="AN26" s="3">
        <v>0.5</v>
      </c>
      <c r="AO26" s="3">
        <v>0.5</v>
      </c>
      <c r="AP26" s="3">
        <v>0.5</v>
      </c>
      <c r="AQ26" s="3">
        <v>0.7</v>
      </c>
      <c r="AR26" s="3">
        <v>0.6</v>
      </c>
      <c r="AS26" s="3">
        <v>0.6</v>
      </c>
      <c r="AT26" s="3">
        <v>0.6</v>
      </c>
      <c r="AU26" s="3">
        <v>0.6</v>
      </c>
      <c r="AV26" s="2">
        <v>0.7</v>
      </c>
      <c r="AW26" s="3">
        <v>0.6</v>
      </c>
      <c r="AX26" s="3">
        <v>0.6</v>
      </c>
      <c r="AY26" s="4">
        <v>0.5</v>
      </c>
      <c r="AZ26" s="2">
        <v>0.6</v>
      </c>
      <c r="BA26" s="2">
        <v>0.4</v>
      </c>
      <c r="BB26" s="3">
        <v>0.6</v>
      </c>
      <c r="BC26" s="3">
        <v>0.6</v>
      </c>
      <c r="BD26" s="5"/>
      <c r="BE26" s="3">
        <v>0.1</v>
      </c>
      <c r="BF26" s="3">
        <v>0.3</v>
      </c>
      <c r="BG26" s="3">
        <v>0.4</v>
      </c>
      <c r="BH26" s="3">
        <v>0.5</v>
      </c>
      <c r="BI26" s="3">
        <v>0.4</v>
      </c>
      <c r="BJ26" s="3">
        <v>0.4</v>
      </c>
      <c r="BK26" s="3">
        <v>0.4</v>
      </c>
      <c r="BL26" s="3">
        <v>0.5</v>
      </c>
      <c r="BM26" s="3">
        <v>0.5</v>
      </c>
      <c r="BN26" s="3">
        <v>0.3</v>
      </c>
      <c r="BO26" s="3">
        <v>0.5</v>
      </c>
      <c r="BP26" s="3">
        <v>0.8</v>
      </c>
      <c r="BQ26" s="3">
        <v>0.9</v>
      </c>
      <c r="BR26" s="3">
        <v>1.1000000000000001</v>
      </c>
      <c r="BS26" s="3">
        <v>1.3</v>
      </c>
      <c r="BT26" s="3">
        <v>1.2</v>
      </c>
      <c r="BU26" s="3">
        <v>1.6</v>
      </c>
      <c r="BV26" s="3">
        <v>1.7</v>
      </c>
      <c r="BW26" s="3">
        <v>1.8</v>
      </c>
      <c r="BX26" s="3">
        <v>1.6</v>
      </c>
      <c r="BY26" s="3">
        <v>1.6</v>
      </c>
      <c r="BZ26" s="3">
        <v>1.4</v>
      </c>
      <c r="CA26" s="3">
        <v>0.5</v>
      </c>
      <c r="CB26" s="3"/>
      <c r="CC26" s="3">
        <v>0.5</v>
      </c>
      <c r="CD26" s="3">
        <v>0.2</v>
      </c>
      <c r="CE26" s="3">
        <v>0</v>
      </c>
      <c r="CF26" s="3">
        <v>0.3</v>
      </c>
      <c r="CG26" s="3">
        <v>0</v>
      </c>
      <c r="CH26" s="3">
        <v>0.1</v>
      </c>
      <c r="CI26" s="3">
        <v>0</v>
      </c>
      <c r="CJ26">
        <v>0</v>
      </c>
      <c r="CK26">
        <v>0.2</v>
      </c>
      <c r="CL26">
        <v>0.3</v>
      </c>
      <c r="CM26">
        <v>0.3</v>
      </c>
      <c r="CN26">
        <v>0.4</v>
      </c>
      <c r="CO26">
        <v>0.5</v>
      </c>
      <c r="CP26">
        <v>0.4</v>
      </c>
      <c r="CQ26">
        <v>0.6</v>
      </c>
      <c r="CR26">
        <v>0.6</v>
      </c>
      <c r="CS26">
        <v>0.6</v>
      </c>
      <c r="CT26">
        <v>0.8</v>
      </c>
      <c r="CU26">
        <v>0.7</v>
      </c>
      <c r="CV26">
        <v>0.7</v>
      </c>
      <c r="CW26">
        <v>0.8</v>
      </c>
      <c r="CX26">
        <v>0.8</v>
      </c>
      <c r="CY26">
        <v>0.8</v>
      </c>
      <c r="CZ26">
        <v>0.9</v>
      </c>
      <c r="DA26">
        <v>1.7</v>
      </c>
      <c r="DB26">
        <v>1</v>
      </c>
      <c r="DC26">
        <v>0.2</v>
      </c>
      <c r="DD26">
        <v>1</v>
      </c>
      <c r="DE26">
        <v>0.7</v>
      </c>
      <c r="DF26">
        <v>0.7</v>
      </c>
      <c r="DG26">
        <v>0.5</v>
      </c>
      <c r="DH26">
        <v>0.4</v>
      </c>
      <c r="DI26">
        <v>0.1</v>
      </c>
      <c r="DJ26">
        <v>0</v>
      </c>
      <c r="DK26">
        <v>0</v>
      </c>
      <c r="DL26">
        <v>0</v>
      </c>
      <c r="DM26">
        <v>0.5</v>
      </c>
      <c r="DN26">
        <v>0.5</v>
      </c>
      <c r="DO26">
        <v>0.4</v>
      </c>
      <c r="DP26">
        <v>0.4</v>
      </c>
      <c r="DQ26">
        <v>0.4</v>
      </c>
      <c r="DR26">
        <v>0.5</v>
      </c>
      <c r="DS26">
        <v>0.5</v>
      </c>
      <c r="DT26">
        <v>0</v>
      </c>
      <c r="DU26">
        <v>0.5</v>
      </c>
      <c r="DV26">
        <v>0.3</v>
      </c>
      <c r="DW26">
        <v>0.4</v>
      </c>
      <c r="DX26">
        <v>0.4</v>
      </c>
      <c r="DY26">
        <v>0.4</v>
      </c>
      <c r="DZ26">
        <v>0.5</v>
      </c>
      <c r="EA26">
        <v>0.5</v>
      </c>
      <c r="EB26">
        <v>0.4</v>
      </c>
      <c r="EC26">
        <v>0.4</v>
      </c>
      <c r="ED26">
        <v>0.4</v>
      </c>
      <c r="EE26">
        <v>0.3</v>
      </c>
      <c r="EF26">
        <v>0.3</v>
      </c>
      <c r="EG26">
        <v>0.3</v>
      </c>
      <c r="EH26">
        <v>0.4</v>
      </c>
      <c r="EI26" s="19">
        <v>0.3</v>
      </c>
      <c r="EJ26" s="19">
        <v>0.3</v>
      </c>
      <c r="EK26" s="19">
        <v>0.3</v>
      </c>
      <c r="EL26" s="19">
        <v>0.3</v>
      </c>
      <c r="EM26" s="19">
        <v>0.3</v>
      </c>
      <c r="EN26" s="19">
        <v>0.3</v>
      </c>
      <c r="EO26" s="19">
        <v>0.5</v>
      </c>
      <c r="EP26" s="19">
        <v>0.4</v>
      </c>
      <c r="EQ26" s="71">
        <v>-1.4</v>
      </c>
      <c r="ER26" s="71">
        <v>-1.1000000000000001</v>
      </c>
      <c r="ES26" s="71">
        <v>-1.7</v>
      </c>
      <c r="ET26" s="71">
        <v>-0.6</v>
      </c>
      <c r="EU26" s="71">
        <v>0.4</v>
      </c>
      <c r="EV26" s="71">
        <v>0.5</v>
      </c>
      <c r="EW26" s="78">
        <v>0.4</v>
      </c>
      <c r="EX26" s="71">
        <v>0.4</v>
      </c>
      <c r="EY26" s="71">
        <v>0.4</v>
      </c>
      <c r="EZ26" s="71">
        <v>0.4</v>
      </c>
      <c r="FA26" s="71">
        <v>0.4</v>
      </c>
      <c r="FB26" s="71">
        <v>0.4</v>
      </c>
      <c r="FC26" s="71">
        <v>0.5</v>
      </c>
      <c r="FD26" s="71">
        <v>0.5</v>
      </c>
      <c r="FE26" s="71">
        <v>0.5</v>
      </c>
      <c r="FF26" s="71">
        <v>0.5</v>
      </c>
      <c r="FG26" s="71">
        <v>0.4</v>
      </c>
      <c r="FH26" s="71">
        <v>0.3</v>
      </c>
      <c r="FI26" s="71">
        <v>0.4</v>
      </c>
      <c r="FJ26" s="92">
        <v>0.3</v>
      </c>
      <c r="FK26" s="71">
        <v>0.3</v>
      </c>
      <c r="FL26" s="71">
        <v>0.4</v>
      </c>
      <c r="FM26" s="71">
        <v>0.4</v>
      </c>
      <c r="FN26" s="71">
        <v>0.4</v>
      </c>
      <c r="FO26" s="12">
        <v>0.3</v>
      </c>
      <c r="FP26" s="12">
        <v>0.4</v>
      </c>
      <c r="FQ26" s="71">
        <v>0.3</v>
      </c>
      <c r="FR26" s="12">
        <v>0.3</v>
      </c>
      <c r="FS26" s="12">
        <v>0.4</v>
      </c>
      <c r="FT26" s="85">
        <v>0.4</v>
      </c>
      <c r="FU26" s="85">
        <v>0.4</v>
      </c>
      <c r="FV26" s="85">
        <v>0.5</v>
      </c>
      <c r="FW26" s="85">
        <v>0.3</v>
      </c>
      <c r="FX26" s="85">
        <v>0.4</v>
      </c>
      <c r="FY26" s="85">
        <v>0.4</v>
      </c>
      <c r="FZ26" s="85">
        <v>0.3</v>
      </c>
      <c r="GA26" s="85">
        <v>0.3</v>
      </c>
      <c r="GB26" s="85">
        <v>0.3</v>
      </c>
      <c r="GC26" s="85">
        <v>0.2</v>
      </c>
      <c r="GD26" s="85">
        <v>0.4</v>
      </c>
      <c r="GE26" s="85">
        <v>0.3</v>
      </c>
      <c r="GF26" s="85">
        <v>0.4</v>
      </c>
      <c r="GG26" s="85">
        <v>0.4</v>
      </c>
      <c r="GH26" s="85">
        <v>0.4</v>
      </c>
      <c r="GI26" s="85">
        <v>0.4</v>
      </c>
      <c r="GJ26" s="85">
        <v>0.4</v>
      </c>
      <c r="GK26" s="85">
        <v>0.4</v>
      </c>
      <c r="GL26" s="85">
        <v>0.2</v>
      </c>
      <c r="GM26" s="85">
        <v>0.2</v>
      </c>
      <c r="GN26" s="85">
        <v>0.2</v>
      </c>
      <c r="GO26" s="85">
        <v>0.4</v>
      </c>
      <c r="GP26" s="85">
        <v>0.3</v>
      </c>
      <c r="GQ26" s="85">
        <v>0.4</v>
      </c>
    </row>
    <row r="27" spans="1:199" x14ac:dyDescent="0.2">
      <c r="B27">
        <v>22718</v>
      </c>
      <c r="C27" s="2">
        <f>1133.1-51.9</f>
        <v>1081.1999999999998</v>
      </c>
      <c r="D27">
        <v>5.8</v>
      </c>
      <c r="E27">
        <v>5.9</v>
      </c>
      <c r="F27" s="3">
        <v>5.3</v>
      </c>
      <c r="G27" s="3">
        <v>5.9</v>
      </c>
      <c r="H27" s="3">
        <v>6</v>
      </c>
      <c r="I27" s="3">
        <v>6</v>
      </c>
      <c r="J27" s="3">
        <v>6</v>
      </c>
      <c r="K27" s="3">
        <v>6.1</v>
      </c>
      <c r="L27" s="3">
        <v>6.1</v>
      </c>
      <c r="M27" s="3">
        <v>6.2</v>
      </c>
      <c r="N27" s="3">
        <v>5.9</v>
      </c>
      <c r="O27" s="3">
        <v>5.9</v>
      </c>
      <c r="P27" s="29">
        <v>1.2</v>
      </c>
      <c r="Q27" s="26">
        <v>0</v>
      </c>
      <c r="R27" s="26">
        <v>0</v>
      </c>
      <c r="S27" s="2">
        <v>6.1</v>
      </c>
      <c r="T27" s="2">
        <v>6.2</v>
      </c>
      <c r="U27" s="2">
        <v>6.1</v>
      </c>
      <c r="V27" s="30">
        <v>0</v>
      </c>
      <c r="W27" s="2">
        <v>6.2</v>
      </c>
      <c r="X27" s="3">
        <v>6.2</v>
      </c>
      <c r="Y27" s="3">
        <v>6.2</v>
      </c>
      <c r="Z27" s="3">
        <v>6.2</v>
      </c>
      <c r="AA27" s="3">
        <v>6.1</v>
      </c>
      <c r="AB27" s="3">
        <v>6</v>
      </c>
      <c r="AC27" s="3">
        <v>6.1</v>
      </c>
      <c r="AD27" s="3">
        <v>6</v>
      </c>
      <c r="AE27" s="3">
        <v>6.1</v>
      </c>
      <c r="AF27" s="3">
        <v>5.9</v>
      </c>
      <c r="AG27" s="3">
        <v>6.2</v>
      </c>
      <c r="AH27" s="3">
        <v>6.2</v>
      </c>
      <c r="AI27" s="3">
        <v>6.2</v>
      </c>
      <c r="AJ27" s="3">
        <v>6.2</v>
      </c>
      <c r="AK27" s="3">
        <v>6.1</v>
      </c>
      <c r="AL27" s="3">
        <v>6.1</v>
      </c>
      <c r="AM27" s="3">
        <v>6.1</v>
      </c>
      <c r="AN27" s="3">
        <v>6</v>
      </c>
      <c r="AO27" s="3">
        <v>6</v>
      </c>
      <c r="AP27" s="3">
        <v>6</v>
      </c>
      <c r="AQ27" s="3">
        <v>5.9</v>
      </c>
      <c r="AR27" s="3">
        <v>5.8</v>
      </c>
      <c r="AS27" s="3">
        <v>5.8</v>
      </c>
      <c r="AT27" s="3">
        <v>5.8</v>
      </c>
      <c r="AU27" s="3">
        <v>5.9</v>
      </c>
      <c r="AV27" s="2">
        <v>5.8</v>
      </c>
      <c r="AW27" s="3">
        <v>5.5</v>
      </c>
      <c r="AX27" s="3">
        <v>5.4</v>
      </c>
      <c r="AY27" s="4">
        <v>5.3</v>
      </c>
      <c r="AZ27" s="2">
        <v>5.7</v>
      </c>
      <c r="BA27" s="2">
        <v>5.0999999999999996</v>
      </c>
      <c r="BB27" s="3">
        <v>5.2</v>
      </c>
      <c r="BC27" s="3">
        <v>5.3</v>
      </c>
      <c r="BD27" s="5"/>
      <c r="BE27" s="3">
        <v>4.9000000000000004</v>
      </c>
      <c r="BF27" s="3">
        <v>5.4</v>
      </c>
      <c r="BG27" s="3">
        <v>5.4</v>
      </c>
      <c r="BH27" s="3">
        <v>5.3</v>
      </c>
      <c r="BI27" s="3">
        <v>5.3</v>
      </c>
      <c r="BJ27" s="3">
        <v>5.5</v>
      </c>
      <c r="BK27" s="3">
        <v>5.5</v>
      </c>
      <c r="BL27" s="3">
        <v>5.7</v>
      </c>
      <c r="BM27" s="3">
        <v>5.8</v>
      </c>
      <c r="BN27" s="3">
        <v>5.7</v>
      </c>
      <c r="BO27" s="3">
        <v>6.1</v>
      </c>
      <c r="BP27" s="3">
        <v>6.3</v>
      </c>
      <c r="BQ27" s="3">
        <v>6.4</v>
      </c>
      <c r="BR27" s="3">
        <v>6.5</v>
      </c>
      <c r="BS27" s="3">
        <v>6.6</v>
      </c>
      <c r="BT27" s="3">
        <v>6.6</v>
      </c>
      <c r="BU27" s="3">
        <v>6.9</v>
      </c>
      <c r="BV27" s="3">
        <v>7</v>
      </c>
      <c r="BW27" s="3">
        <v>6.9</v>
      </c>
      <c r="BX27" s="3">
        <v>6.9</v>
      </c>
      <c r="BY27" s="3">
        <v>6.8</v>
      </c>
      <c r="BZ27" s="3">
        <v>6.7</v>
      </c>
      <c r="CA27" s="3">
        <v>6.5</v>
      </c>
      <c r="CB27" s="3"/>
      <c r="CC27" s="3">
        <v>6.4</v>
      </c>
      <c r="CD27" s="3">
        <v>4.4000000000000004</v>
      </c>
      <c r="CE27" s="3">
        <v>4</v>
      </c>
      <c r="CF27" s="3">
        <v>5.6</v>
      </c>
      <c r="CG27" s="3">
        <v>4.3</v>
      </c>
      <c r="CH27" s="3">
        <v>4</v>
      </c>
      <c r="CI27" s="3">
        <v>4.4000000000000004</v>
      </c>
      <c r="CJ27">
        <v>4.4000000000000004</v>
      </c>
      <c r="CK27">
        <v>5.5</v>
      </c>
      <c r="CL27">
        <v>5.7</v>
      </c>
      <c r="CM27">
        <v>5.6</v>
      </c>
      <c r="CN27">
        <v>5.6</v>
      </c>
      <c r="CO27">
        <v>6.2</v>
      </c>
      <c r="CP27">
        <v>5.9</v>
      </c>
      <c r="CQ27">
        <v>6.2</v>
      </c>
      <c r="CR27">
        <v>6.2</v>
      </c>
      <c r="CS27">
        <v>6.2</v>
      </c>
      <c r="CT27">
        <v>6.3</v>
      </c>
      <c r="CU27">
        <v>6.3</v>
      </c>
      <c r="CV27">
        <v>6.3</v>
      </c>
      <c r="CW27">
        <v>6.5</v>
      </c>
      <c r="CX27">
        <v>6.4</v>
      </c>
      <c r="CY27">
        <v>6.4</v>
      </c>
      <c r="CZ27">
        <v>6.5</v>
      </c>
      <c r="DA27">
        <v>7.5</v>
      </c>
      <c r="DB27">
        <v>6.6</v>
      </c>
      <c r="DC27">
        <v>5</v>
      </c>
      <c r="DD27">
        <v>6.7</v>
      </c>
      <c r="DE27">
        <v>6.4</v>
      </c>
      <c r="DF27">
        <v>6.3</v>
      </c>
      <c r="DG27">
        <v>6.1</v>
      </c>
      <c r="DH27">
        <v>5.9</v>
      </c>
      <c r="DI27">
        <v>4.5</v>
      </c>
      <c r="DJ27">
        <v>3.2</v>
      </c>
      <c r="DK27">
        <v>4.4000000000000004</v>
      </c>
      <c r="DL27">
        <v>2.6</v>
      </c>
      <c r="DM27">
        <v>5.4</v>
      </c>
      <c r="DN27">
        <v>5.5</v>
      </c>
      <c r="DO27">
        <v>5.6</v>
      </c>
      <c r="DP27">
        <v>5.7</v>
      </c>
      <c r="DQ27">
        <v>5.7</v>
      </c>
      <c r="DR27">
        <v>5.7</v>
      </c>
      <c r="DS27">
        <v>5.7</v>
      </c>
      <c r="DT27">
        <v>-0.6</v>
      </c>
      <c r="DU27">
        <v>5.7</v>
      </c>
      <c r="DV27">
        <v>5.2</v>
      </c>
      <c r="DW27">
        <v>5.8</v>
      </c>
      <c r="DX27">
        <v>5.8</v>
      </c>
      <c r="DY27">
        <v>5.9</v>
      </c>
      <c r="DZ27">
        <v>5.9</v>
      </c>
      <c r="EA27">
        <v>5.8</v>
      </c>
      <c r="EB27">
        <v>5.9</v>
      </c>
      <c r="EC27">
        <v>5.6</v>
      </c>
      <c r="ED27">
        <v>-0.4</v>
      </c>
      <c r="EE27">
        <v>4.9000000000000004</v>
      </c>
      <c r="EF27">
        <v>5.0999999999999996</v>
      </c>
      <c r="EG27">
        <v>5.2</v>
      </c>
      <c r="EH27">
        <v>5.8</v>
      </c>
      <c r="EI27" s="19">
        <v>4.9000000000000004</v>
      </c>
      <c r="EJ27">
        <v>0.7</v>
      </c>
      <c r="EK27" s="19">
        <v>5.5</v>
      </c>
      <c r="EL27" s="19">
        <v>5.4</v>
      </c>
      <c r="EM27" s="19">
        <v>5.5</v>
      </c>
      <c r="EN27" s="19">
        <v>1</v>
      </c>
      <c r="EO27" s="19">
        <v>6.2</v>
      </c>
      <c r="EP27" s="19">
        <v>5.9</v>
      </c>
      <c r="EQ27" s="71">
        <v>2.2999999999999998</v>
      </c>
      <c r="ER27" s="71">
        <v>-1.8</v>
      </c>
      <c r="ES27" s="71">
        <v>-2.7</v>
      </c>
      <c r="ET27" s="71">
        <v>-0.5</v>
      </c>
      <c r="EU27" s="71">
        <v>5.6</v>
      </c>
      <c r="EV27" s="71">
        <v>5.7</v>
      </c>
      <c r="EW27" s="78">
        <v>5.4</v>
      </c>
      <c r="EX27" s="71">
        <v>5</v>
      </c>
      <c r="EY27" s="71">
        <v>4.7</v>
      </c>
      <c r="EZ27" s="71">
        <v>5.5</v>
      </c>
      <c r="FA27" s="71">
        <v>5.8</v>
      </c>
      <c r="FB27" s="71">
        <v>6.1</v>
      </c>
      <c r="FC27" s="71">
        <v>6.3</v>
      </c>
      <c r="FD27" s="71">
        <v>6.2</v>
      </c>
      <c r="FE27" s="71">
        <v>6.7</v>
      </c>
      <c r="FF27" s="71">
        <v>6.6</v>
      </c>
      <c r="FG27" s="71">
        <v>5.5</v>
      </c>
      <c r="FH27" s="71">
        <v>5.3</v>
      </c>
      <c r="FI27" s="71">
        <v>5</v>
      </c>
      <c r="FJ27" s="92">
        <v>5.3</v>
      </c>
      <c r="FK27" s="71">
        <v>5.3</v>
      </c>
      <c r="FL27" s="71">
        <v>5.5</v>
      </c>
      <c r="FM27" s="71">
        <v>5.7</v>
      </c>
      <c r="FN27" s="71">
        <v>5.9</v>
      </c>
      <c r="FO27" s="12">
        <v>5.9</v>
      </c>
      <c r="FP27" s="12">
        <v>6</v>
      </c>
      <c r="FQ27" s="71">
        <v>6.1</v>
      </c>
      <c r="FR27" s="12">
        <v>5.9</v>
      </c>
      <c r="FS27" s="12">
        <v>5.7</v>
      </c>
      <c r="FT27" s="85">
        <v>5.2</v>
      </c>
      <c r="FU27" s="85">
        <v>5</v>
      </c>
      <c r="FV27" s="85">
        <v>4.7</v>
      </c>
      <c r="FW27" s="85">
        <v>4.7</v>
      </c>
      <c r="FX27" s="85">
        <v>5.0999999999999996</v>
      </c>
      <c r="FY27" s="85">
        <v>5.0999999999999996</v>
      </c>
      <c r="FZ27" s="85">
        <v>5.2</v>
      </c>
      <c r="GA27" s="85">
        <v>5.4</v>
      </c>
      <c r="GB27" s="85">
        <v>5.3</v>
      </c>
      <c r="GC27" s="85">
        <v>5.2</v>
      </c>
      <c r="GD27" s="85">
        <v>5</v>
      </c>
      <c r="GE27" s="85">
        <v>4.8</v>
      </c>
      <c r="GF27" s="85">
        <v>4.4000000000000004</v>
      </c>
      <c r="GG27" s="85">
        <v>4</v>
      </c>
      <c r="GH27" s="85">
        <v>3.7</v>
      </c>
      <c r="GI27" s="85">
        <v>3.7</v>
      </c>
      <c r="GJ27" s="85">
        <v>3.6</v>
      </c>
      <c r="GK27" s="85">
        <v>3.8</v>
      </c>
      <c r="GL27" s="85">
        <v>4</v>
      </c>
      <c r="GM27" s="85">
        <v>4.2</v>
      </c>
      <c r="GN27" s="85">
        <v>4.0999999999999996</v>
      </c>
      <c r="GO27" s="85">
        <v>4.2</v>
      </c>
      <c r="GP27" s="85">
        <v>4</v>
      </c>
      <c r="GQ27" s="85">
        <v>3.9</v>
      </c>
    </row>
    <row r="28" spans="1:199" x14ac:dyDescent="0.2">
      <c r="C28" s="2"/>
      <c r="D28" s="2"/>
      <c r="E28" s="2"/>
      <c r="F28" s="2"/>
      <c r="G28" s="2"/>
      <c r="H28" s="2"/>
      <c r="I28" s="2"/>
      <c r="J28" s="2"/>
      <c r="K28" s="2"/>
      <c r="L28" s="2"/>
      <c r="M28" s="2"/>
      <c r="N28" s="2"/>
      <c r="O28" s="3"/>
      <c r="P28" s="3"/>
      <c r="R28" s="3"/>
      <c r="S28" s="3"/>
      <c r="T28" s="3"/>
      <c r="U28" s="3"/>
      <c r="V28" s="3"/>
      <c r="W28" s="3"/>
      <c r="X28" s="3"/>
      <c r="Y28" s="3"/>
      <c r="Z28" s="3"/>
      <c r="AA28" s="3"/>
      <c r="EW28" s="78"/>
      <c r="FL28" s="12"/>
      <c r="FM28" s="12"/>
      <c r="FN28" s="12"/>
      <c r="FO28" s="12"/>
      <c r="FP28" s="12"/>
      <c r="FR28" s="12"/>
    </row>
    <row r="29" spans="1:199" x14ac:dyDescent="0.2">
      <c r="A29" t="s">
        <v>73</v>
      </c>
      <c r="B29">
        <v>34991</v>
      </c>
      <c r="C29" s="2">
        <v>1080.2</v>
      </c>
      <c r="D29" s="2"/>
      <c r="E29" s="2"/>
      <c r="F29" s="2"/>
      <c r="G29" s="2"/>
      <c r="H29" s="2"/>
      <c r="I29" s="2"/>
      <c r="J29" s="2"/>
      <c r="K29" s="2"/>
      <c r="L29" s="2"/>
      <c r="M29" s="2"/>
      <c r="N29" s="2"/>
      <c r="O29" s="3"/>
      <c r="P29" s="3"/>
      <c r="R29" s="3"/>
      <c r="S29" s="3"/>
      <c r="T29" s="3"/>
      <c r="U29" s="3"/>
      <c r="V29" s="3"/>
      <c r="W29" s="3"/>
      <c r="X29" s="3"/>
      <c r="Y29" s="3"/>
      <c r="Z29" s="3"/>
      <c r="AA29" s="3"/>
      <c r="EW29" s="78"/>
      <c r="FD29" s="71">
        <v>6.3</v>
      </c>
      <c r="FE29" s="71">
        <v>62.4</v>
      </c>
      <c r="FG29" s="71">
        <v>6.8</v>
      </c>
      <c r="FH29" s="71">
        <v>4.9000000000000004</v>
      </c>
      <c r="FI29" s="71">
        <v>4.7</v>
      </c>
      <c r="FJ29" s="92">
        <v>4.7</v>
      </c>
      <c r="FL29" s="12"/>
      <c r="FM29" s="71">
        <v>4.4000000000000004</v>
      </c>
      <c r="FN29" s="71">
        <v>5.3</v>
      </c>
      <c r="FO29" s="12">
        <v>4.2</v>
      </c>
      <c r="FP29" s="12">
        <v>4.9000000000000004</v>
      </c>
      <c r="FQ29" s="71">
        <v>4.3</v>
      </c>
      <c r="FR29" s="12">
        <v>4.0999999999999996</v>
      </c>
      <c r="FS29" s="12">
        <v>4.5999999999999996</v>
      </c>
      <c r="FT29" s="85">
        <v>3.8</v>
      </c>
      <c r="FU29" s="85">
        <v>3.6</v>
      </c>
      <c r="FV29" s="85">
        <v>4.4000000000000004</v>
      </c>
      <c r="FW29" s="85">
        <v>3.1</v>
      </c>
      <c r="FX29" s="85">
        <v>3.7</v>
      </c>
      <c r="FY29" s="85">
        <v>3.5</v>
      </c>
      <c r="FZ29" s="85">
        <v>3.8</v>
      </c>
      <c r="GA29" s="85">
        <v>3.1</v>
      </c>
      <c r="GB29" s="85">
        <v>3.1</v>
      </c>
      <c r="GC29" s="85">
        <v>3.2</v>
      </c>
      <c r="GD29" s="85">
        <v>3.4</v>
      </c>
      <c r="GE29" s="85">
        <v>2.8</v>
      </c>
      <c r="GF29" s="85">
        <v>3</v>
      </c>
      <c r="GG29" s="85">
        <v>2.9</v>
      </c>
      <c r="GH29" s="85">
        <v>2.8</v>
      </c>
      <c r="GI29" s="85">
        <v>2.7</v>
      </c>
      <c r="GJ29" s="85">
        <v>2.8</v>
      </c>
      <c r="GK29" s="85">
        <v>3</v>
      </c>
      <c r="GL29" s="85">
        <v>2.7</v>
      </c>
      <c r="GM29" s="85">
        <v>2.6</v>
      </c>
      <c r="GN29" s="85">
        <v>2.6</v>
      </c>
      <c r="GO29" s="85">
        <v>2.7</v>
      </c>
      <c r="GP29" s="85">
        <v>2.4</v>
      </c>
      <c r="GQ29" s="85">
        <v>2.7</v>
      </c>
    </row>
    <row r="30" spans="1:199" x14ac:dyDescent="0.2">
      <c r="A30" t="s">
        <v>74</v>
      </c>
      <c r="B30">
        <v>34992</v>
      </c>
      <c r="C30" s="2">
        <v>1078.1199999999999</v>
      </c>
      <c r="I30" s="2"/>
      <c r="J30" s="2"/>
      <c r="K30" s="2"/>
      <c r="L30" s="2"/>
      <c r="M30" s="2"/>
      <c r="N30" s="2"/>
      <c r="O30" s="3"/>
      <c r="P30" s="3"/>
      <c r="R30" s="3"/>
      <c r="S30" s="3"/>
      <c r="T30" s="3"/>
      <c r="U30" s="3"/>
      <c r="V30" s="3"/>
      <c r="W30" s="3"/>
      <c r="X30" s="3"/>
      <c r="Y30" s="3"/>
      <c r="Z30" s="3"/>
      <c r="AA30" s="3"/>
      <c r="EW30" s="78"/>
      <c r="FD30" s="71">
        <v>6.6</v>
      </c>
      <c r="FG30" s="71">
        <v>0.4</v>
      </c>
      <c r="FH30" s="71">
        <v>0.4</v>
      </c>
      <c r="FI30" s="71">
        <v>1.3</v>
      </c>
      <c r="FJ30" s="92">
        <v>1.3</v>
      </c>
      <c r="FL30" s="12"/>
      <c r="FM30" s="71">
        <v>0.5</v>
      </c>
      <c r="FN30" s="71">
        <v>0.8</v>
      </c>
      <c r="FO30" s="12">
        <v>0.1</v>
      </c>
      <c r="FP30" s="12">
        <v>0.1</v>
      </c>
      <c r="FR30" s="12">
        <v>0.1</v>
      </c>
      <c r="FS30" s="12">
        <v>0.2</v>
      </c>
      <c r="FT30" s="85">
        <v>19.5</v>
      </c>
      <c r="FU30" s="85">
        <v>18.399999999999999</v>
      </c>
      <c r="FV30" s="85">
        <v>17.600000000000001</v>
      </c>
      <c r="FW30" s="85">
        <v>16</v>
      </c>
      <c r="FX30" s="85">
        <v>15</v>
      </c>
      <c r="FY30" s="85">
        <v>14.8</v>
      </c>
      <c r="FZ30" s="85">
        <v>13.8</v>
      </c>
      <c r="GA30" s="85">
        <v>12.9</v>
      </c>
      <c r="GB30" s="85">
        <v>13.6</v>
      </c>
      <c r="GC30" s="85">
        <v>19.600000000000001</v>
      </c>
      <c r="GD30" s="85">
        <v>18</v>
      </c>
      <c r="GE30" s="85">
        <v>16.600000000000001</v>
      </c>
      <c r="GF30" s="85">
        <v>16</v>
      </c>
      <c r="GG30" s="85">
        <v>15.4</v>
      </c>
      <c r="GH30" s="85">
        <v>17.7</v>
      </c>
      <c r="GI30" s="85">
        <v>16.3</v>
      </c>
      <c r="GJ30" s="85">
        <v>15.8</v>
      </c>
      <c r="GK30" s="85">
        <v>15.4</v>
      </c>
      <c r="GL30" s="85">
        <v>15.2</v>
      </c>
      <c r="GM30" s="85">
        <v>15</v>
      </c>
      <c r="GN30" s="85">
        <v>15</v>
      </c>
      <c r="GO30" s="85">
        <v>14.6</v>
      </c>
      <c r="GP30" s="85">
        <v>14.3</v>
      </c>
      <c r="GQ30" s="85">
        <v>14.5</v>
      </c>
    </row>
    <row r="31" spans="1:199" x14ac:dyDescent="0.2">
      <c r="C31" s="2"/>
      <c r="I31" s="2"/>
      <c r="J31" s="2"/>
      <c r="K31" s="2"/>
      <c r="L31" s="2"/>
      <c r="M31" s="2"/>
      <c r="N31" s="2"/>
      <c r="O31" s="3"/>
      <c r="P31" s="3"/>
      <c r="R31" s="3"/>
      <c r="S31" s="3"/>
      <c r="T31" s="3"/>
      <c r="U31" s="3"/>
      <c r="V31" s="3"/>
      <c r="W31" s="3"/>
      <c r="X31" s="3"/>
      <c r="Y31" s="3"/>
      <c r="Z31" s="3"/>
      <c r="AA31" s="3"/>
      <c r="EW31" s="78"/>
      <c r="FL31" s="12"/>
      <c r="FM31" s="12"/>
      <c r="FN31" s="12"/>
      <c r="FO31" s="12"/>
      <c r="FP31" s="12"/>
      <c r="FR31" s="12"/>
    </row>
    <row r="32" spans="1:199" x14ac:dyDescent="0.2">
      <c r="A32" t="s">
        <v>75</v>
      </c>
      <c r="B32" s="6">
        <v>34990</v>
      </c>
      <c r="C32" s="2">
        <v>1074.5</v>
      </c>
      <c r="EW32" s="78"/>
      <c r="FD32" s="71">
        <v>2.1</v>
      </c>
      <c r="FE32" s="12">
        <v>17.399999999999999</v>
      </c>
      <c r="FF32">
        <v>1.6</v>
      </c>
      <c r="FG32" s="71">
        <v>1.1000000000000001</v>
      </c>
      <c r="FH32" s="71">
        <v>0.9</v>
      </c>
      <c r="FI32" s="71">
        <v>0.7</v>
      </c>
      <c r="FJ32" s="92">
        <v>0.7</v>
      </c>
      <c r="FL32" s="12"/>
      <c r="FM32" s="71">
        <v>1.7</v>
      </c>
      <c r="FN32" s="71">
        <v>1.6</v>
      </c>
      <c r="FO32" s="12">
        <v>1.5</v>
      </c>
      <c r="FP32" s="12">
        <v>1.5</v>
      </c>
      <c r="FQ32" s="12">
        <v>1.4</v>
      </c>
      <c r="FR32" s="12">
        <v>1.2</v>
      </c>
      <c r="FS32" s="12">
        <v>1</v>
      </c>
      <c r="FT32" s="85">
        <v>0.7</v>
      </c>
      <c r="FU32" s="85">
        <v>0.7</v>
      </c>
      <c r="FV32" s="85">
        <v>0.6</v>
      </c>
      <c r="FW32" s="85">
        <v>0.7</v>
      </c>
      <c r="FX32" s="85">
        <v>1.3</v>
      </c>
      <c r="FY32" s="85">
        <v>1.6</v>
      </c>
      <c r="FZ32" s="85">
        <v>1.7</v>
      </c>
      <c r="GA32" s="85">
        <v>2</v>
      </c>
      <c r="GB32" s="85">
        <v>1.4</v>
      </c>
      <c r="GC32" s="85">
        <v>1.3</v>
      </c>
      <c r="GD32" s="85">
        <v>1</v>
      </c>
      <c r="GE32" s="85">
        <v>0.8</v>
      </c>
      <c r="GF32" s="85">
        <v>0.5</v>
      </c>
      <c r="GG32" s="85">
        <v>0.5</v>
      </c>
      <c r="GH32" s="85">
        <v>0.4</v>
      </c>
      <c r="GI32" s="85">
        <v>0.4</v>
      </c>
      <c r="GJ32" s="85">
        <v>1</v>
      </c>
      <c r="GK32" s="85">
        <v>1.7</v>
      </c>
      <c r="GL32" s="85">
        <v>1.6</v>
      </c>
      <c r="GM32" s="85">
        <v>1.3</v>
      </c>
      <c r="GN32" s="85">
        <v>1.2</v>
      </c>
      <c r="GO32" s="85">
        <v>0.8</v>
      </c>
      <c r="GP32" s="85">
        <v>0.5</v>
      </c>
      <c r="GQ32" s="85">
        <v>0.4</v>
      </c>
    </row>
    <row r="33" spans="1:199" x14ac:dyDescent="0.2">
      <c r="B33" s="6">
        <v>34989</v>
      </c>
      <c r="C33" s="2">
        <v>1074.5</v>
      </c>
      <c r="EW33" s="78"/>
      <c r="FD33" s="71">
        <v>74.7</v>
      </c>
      <c r="FE33" s="12">
        <v>19.2</v>
      </c>
      <c r="FF33">
        <v>16.8</v>
      </c>
      <c r="FG33" s="71">
        <v>10.1</v>
      </c>
      <c r="FH33" s="71">
        <v>5.6</v>
      </c>
      <c r="FI33" s="71">
        <v>2.8</v>
      </c>
      <c r="FJ33" s="92">
        <v>2.8</v>
      </c>
      <c r="FL33" s="12"/>
      <c r="FM33" s="71">
        <v>2.4</v>
      </c>
      <c r="FN33" s="71">
        <v>3.2</v>
      </c>
      <c r="FO33" s="12">
        <v>2.2000000000000002</v>
      </c>
      <c r="FP33" s="12">
        <v>2.5</v>
      </c>
      <c r="FQ33" s="12">
        <v>2.2000000000000002</v>
      </c>
      <c r="FR33" s="12">
        <v>2</v>
      </c>
      <c r="FS33" s="12">
        <v>1.9</v>
      </c>
      <c r="FT33" s="85">
        <v>2.1</v>
      </c>
      <c r="FU33" s="85">
        <v>1.7</v>
      </c>
      <c r="FV33" s="85">
        <v>2.2999999999999998</v>
      </c>
      <c r="FW33" s="85">
        <v>1.4</v>
      </c>
      <c r="FX33" s="85">
        <v>1.7</v>
      </c>
      <c r="FY33" s="85">
        <v>1.7</v>
      </c>
      <c r="FZ33" s="85">
        <v>1.8</v>
      </c>
      <c r="GA33" s="85">
        <v>1.3</v>
      </c>
      <c r="GB33" s="85">
        <v>1.7</v>
      </c>
      <c r="GC33" s="85">
        <v>1.3</v>
      </c>
      <c r="GD33" s="85">
        <v>1.5</v>
      </c>
      <c r="GE33" s="85">
        <v>1.2</v>
      </c>
      <c r="GF33" s="85">
        <v>0.8</v>
      </c>
      <c r="GG33" s="85">
        <v>0.8</v>
      </c>
      <c r="GH33" s="85">
        <v>0.8</v>
      </c>
      <c r="GI33" s="85">
        <v>1.1000000000000001</v>
      </c>
      <c r="GJ33" s="85">
        <v>0.9</v>
      </c>
      <c r="GK33" s="85">
        <v>1.1000000000000001</v>
      </c>
      <c r="GL33" s="85">
        <v>0.8</v>
      </c>
      <c r="GM33" s="85">
        <v>0.7</v>
      </c>
      <c r="GN33" s="85">
        <v>0.6</v>
      </c>
      <c r="GO33" s="85">
        <v>0.9</v>
      </c>
      <c r="GP33" s="85">
        <v>0.8</v>
      </c>
      <c r="GQ33" s="85">
        <v>0.9</v>
      </c>
    </row>
    <row r="34" spans="1:199" x14ac:dyDescent="0.2">
      <c r="B34" s="2"/>
      <c r="FE34" s="12"/>
      <c r="FL34" s="12"/>
      <c r="FM34" s="12"/>
      <c r="FN34" s="12"/>
      <c r="FO34" s="12"/>
      <c r="FP34" s="12"/>
      <c r="FR34" s="12"/>
    </row>
    <row r="35" spans="1:199" x14ac:dyDescent="0.2">
      <c r="A35" t="s">
        <v>78</v>
      </c>
      <c r="B35" s="2">
        <v>20383</v>
      </c>
      <c r="FL35" s="12">
        <v>0.2</v>
      </c>
      <c r="FM35" s="71">
        <v>2.2000000000000002</v>
      </c>
      <c r="FN35" s="71">
        <v>2.9</v>
      </c>
      <c r="FO35" s="12"/>
      <c r="FP35" s="12"/>
      <c r="FR35" s="12"/>
    </row>
    <row r="36" spans="1:199" x14ac:dyDescent="0.2">
      <c r="A36" s="6"/>
      <c r="B36" s="7"/>
      <c r="FL36" s="12"/>
      <c r="FM36" s="12"/>
      <c r="FN36" s="12"/>
      <c r="FO36" s="12"/>
      <c r="FP36" s="12"/>
      <c r="FR36" s="12"/>
    </row>
    <row r="37" spans="1:199" x14ac:dyDescent="0.2">
      <c r="A37" s="6"/>
      <c r="B37" s="7"/>
      <c r="FL37" s="12"/>
      <c r="FM37" s="12"/>
      <c r="FN37" s="12"/>
      <c r="FO37" s="12"/>
      <c r="FP37" s="12"/>
    </row>
    <row r="38" spans="1:199" x14ac:dyDescent="0.2">
      <c r="A38" s="11"/>
      <c r="B38" s="6"/>
      <c r="FL38" s="12"/>
      <c r="FM38" s="12"/>
      <c r="FN38" s="12"/>
      <c r="FO38" s="12"/>
      <c r="FP38" s="12"/>
    </row>
    <row r="39" spans="1:199" x14ac:dyDescent="0.2">
      <c r="FL39" s="12"/>
      <c r="FM39" s="12"/>
      <c r="FN39" s="12"/>
      <c r="FO39" s="12"/>
      <c r="FP39" s="12"/>
    </row>
    <row r="40" spans="1:199" x14ac:dyDescent="0.2">
      <c r="B40" s="2"/>
      <c r="FL40" s="12"/>
      <c r="FM40" s="12"/>
      <c r="FN40" s="12"/>
      <c r="FO40" s="12"/>
      <c r="FP40" s="12"/>
    </row>
    <row r="41" spans="1:199" x14ac:dyDescent="0.2">
      <c r="A41" s="6"/>
      <c r="B41" s="7"/>
      <c r="FL41" s="12"/>
      <c r="FM41" s="12"/>
      <c r="FN41" s="12"/>
      <c r="FO41" s="12"/>
      <c r="FP41" s="12"/>
    </row>
    <row r="42" spans="1:199" x14ac:dyDescent="0.2">
      <c r="B42" s="2"/>
      <c r="FL42" s="12"/>
      <c r="FM42" s="12"/>
      <c r="FN42" s="12"/>
      <c r="FO42" s="12"/>
      <c r="FP42" s="12"/>
    </row>
    <row r="43" spans="1:199" x14ac:dyDescent="0.2">
      <c r="B43" s="2"/>
    </row>
    <row r="44" spans="1:199" x14ac:dyDescent="0.2">
      <c r="A44" s="11"/>
    </row>
    <row r="46" spans="1:199" x14ac:dyDescent="0.2">
      <c r="A46" s="6"/>
      <c r="B46" s="7"/>
    </row>
    <row r="47" spans="1:199" x14ac:dyDescent="0.2">
      <c r="B47" s="2"/>
    </row>
    <row r="48" spans="1:199" x14ac:dyDescent="0.2">
      <c r="B48" s="2"/>
    </row>
    <row r="49" spans="1:2" x14ac:dyDescent="0.2">
      <c r="B49" s="2"/>
    </row>
    <row r="50" spans="1:2" x14ac:dyDescent="0.2">
      <c r="A50" s="11"/>
    </row>
    <row r="52" spans="1:2" x14ac:dyDescent="0.2">
      <c r="A52" s="6"/>
      <c r="B52" s="7"/>
    </row>
    <row r="53" spans="1:2" x14ac:dyDescent="0.2">
      <c r="B53" s="2"/>
    </row>
    <row r="54" spans="1:2" x14ac:dyDescent="0.2">
      <c r="B54" s="2"/>
    </row>
    <row r="55" spans="1:2" x14ac:dyDescent="0.2">
      <c r="B55" s="2"/>
    </row>
    <row r="56" spans="1:2" x14ac:dyDescent="0.2">
      <c r="A56" s="11"/>
    </row>
    <row r="58" spans="1:2" x14ac:dyDescent="0.2">
      <c r="B58" s="2"/>
    </row>
    <row r="59" spans="1:2" x14ac:dyDescent="0.2">
      <c r="B59" s="2"/>
    </row>
    <row r="60" spans="1:2" x14ac:dyDescent="0.2">
      <c r="B60" s="2"/>
    </row>
  </sheetData>
  <phoneticPr fontId="0" type="noConversion"/>
  <conditionalFormatting sqref="GG3:GI3">
    <cfRule type="timePeriod" dxfId="0" priority="1" timePeriod="lastMonth">
      <formula>AND(MONTH(GG3)=MONTH(EDATE(TODAY(),0-1)),YEAR(GG3)=YEAR(EDATE(TODAY(),0-1)))</formula>
    </cfRule>
  </conditionalFormatting>
  <printOptions horizontalCentered="1" verticalCentered="1" gridLines="1"/>
  <pageMargins left="0.25" right="0.25" top="0.5" bottom="0.5" header="0.1" footer="0.5"/>
  <pageSetup orientation="landscape" horizontalDpi="300" verticalDpi="300" r:id="rId1"/>
  <headerFooter alignWithMargins="0">
    <oddHeader>&amp;Cthermcal.xls  sheet 2  piezometers</oddHeader>
    <oddFooter>&amp;RAug 5/98</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P58"/>
  <sheetViews>
    <sheetView zoomScaleNormal="100" workbookViewId="0">
      <pane xSplit="2" topLeftCell="GH1" activePane="topRight" state="frozen"/>
      <selection pane="topRight" activeCell="A4" sqref="A4"/>
    </sheetView>
  </sheetViews>
  <sheetFormatPr defaultColWidth="8.7109375" defaultRowHeight="12.75" x14ac:dyDescent="0.2"/>
  <cols>
    <col min="1" max="1" width="43.7109375" style="12" bestFit="1" customWidth="1"/>
    <col min="2" max="2" width="17.28515625" style="12" customWidth="1"/>
    <col min="3" max="3" width="12.7109375" style="12" customWidth="1"/>
    <col min="4" max="4" width="30.28515625" style="12" customWidth="1"/>
    <col min="5" max="5" width="15.28515625" style="12" customWidth="1"/>
    <col min="6" max="129" width="9.7109375" style="12" customWidth="1"/>
    <col min="130" max="130" width="10.5703125" style="12" customWidth="1"/>
    <col min="131" max="131" width="10" style="12" customWidth="1"/>
    <col min="132" max="133" width="8.7109375" style="12" customWidth="1"/>
    <col min="134" max="134" width="11.42578125" style="12" customWidth="1"/>
    <col min="135" max="135" width="8.7109375" style="12" customWidth="1"/>
    <col min="136" max="136" width="10.28515625" style="12" customWidth="1"/>
    <col min="137" max="137" width="9.42578125" style="12" customWidth="1"/>
    <col min="138" max="138" width="12.28515625" style="12" customWidth="1"/>
    <col min="139" max="139" width="8.7109375" style="12" customWidth="1"/>
    <col min="140" max="140" width="14.7109375" style="12" customWidth="1"/>
    <col min="141" max="142" width="8.7109375" style="12" customWidth="1"/>
    <col min="143" max="143" width="11" style="12" customWidth="1"/>
    <col min="144" max="144" width="10.28515625" style="12" customWidth="1"/>
    <col min="145" max="145" width="11.5703125" style="12" customWidth="1"/>
    <col min="146" max="146" width="11" style="12" customWidth="1"/>
    <col min="147" max="147" width="10.7109375" style="12" customWidth="1"/>
    <col min="148" max="148" width="12" style="12" customWidth="1"/>
    <col min="149" max="149" width="10.28515625" style="12" bestFit="1" customWidth="1"/>
    <col min="150" max="150" width="10.5703125" style="12" bestFit="1" customWidth="1"/>
    <col min="151" max="151" width="10.5703125" style="12" customWidth="1"/>
    <col min="152" max="152" width="13.28515625" style="12" customWidth="1"/>
    <col min="153" max="153" width="13.140625" style="12" customWidth="1"/>
    <col min="154" max="154" width="11.42578125" style="12" customWidth="1"/>
    <col min="155" max="155" width="8.7109375" style="12"/>
    <col min="156" max="156" width="11.7109375" style="12" customWidth="1"/>
    <col min="157" max="157" width="11.42578125" style="12" customWidth="1"/>
    <col min="158" max="159" width="9.5703125" style="12" bestFit="1" customWidth="1"/>
    <col min="160" max="160" width="9.7109375" style="12" bestFit="1" customWidth="1"/>
    <col min="161" max="161" width="9.28515625" style="12" bestFit="1" customWidth="1"/>
    <col min="162" max="163" width="9.28515625" style="12" customWidth="1"/>
    <col min="164" max="164" width="10.85546875" style="12" customWidth="1"/>
    <col min="165" max="166" width="9.28515625" style="12" bestFit="1" customWidth="1"/>
    <col min="167" max="167" width="8.7109375" style="12"/>
    <col min="168" max="169" width="9.7109375" style="12" bestFit="1" customWidth="1"/>
    <col min="170" max="170" width="9.28515625" style="12" customWidth="1"/>
    <col min="171" max="171" width="9.85546875" style="12" customWidth="1"/>
    <col min="172" max="173" width="9.5703125" style="12" customWidth="1"/>
    <col min="174" max="174" width="9.7109375" style="12" bestFit="1" customWidth="1"/>
    <col min="175" max="175" width="9.5703125" style="12" bestFit="1" customWidth="1"/>
    <col min="176" max="176" width="9.28515625" style="12" bestFit="1" customWidth="1"/>
    <col min="177" max="177" width="9.7109375" style="12" bestFit="1" customWidth="1"/>
    <col min="178" max="178" width="9.28515625" style="12" bestFit="1" customWidth="1"/>
    <col min="179" max="179" width="8.7109375" style="12"/>
    <col min="180" max="181" width="9.7109375" style="12" bestFit="1" customWidth="1"/>
    <col min="182" max="182" width="9.42578125" style="12" bestFit="1" customWidth="1"/>
    <col min="183" max="183" width="8.7109375" style="12"/>
    <col min="184" max="184" width="9.7109375" style="12" bestFit="1" customWidth="1"/>
    <col min="185" max="185" width="9.28515625" style="12" bestFit="1" customWidth="1"/>
    <col min="186" max="186" width="9.5703125" style="12" bestFit="1" customWidth="1"/>
    <col min="187" max="187" width="9.42578125" style="12" bestFit="1" customWidth="1"/>
    <col min="188" max="188" width="9.28515625" style="12" bestFit="1" customWidth="1"/>
    <col min="189" max="189" width="9.140625" style="12" bestFit="1" customWidth="1"/>
    <col min="190" max="190" width="10.140625" style="12" customWidth="1"/>
    <col min="191" max="191" width="8.7109375" style="12"/>
    <col min="192" max="193" width="9.42578125" style="12" bestFit="1" customWidth="1"/>
    <col min="194" max="194" width="9.140625" style="12" bestFit="1" customWidth="1"/>
    <col min="195" max="195" width="10.140625" style="12" bestFit="1" customWidth="1"/>
    <col min="196" max="196" width="9.7109375" style="12" bestFit="1" customWidth="1"/>
    <col min="197" max="197" width="9.140625" style="12" bestFit="1" customWidth="1"/>
    <col min="198" max="198" width="9.28515625" style="12" bestFit="1" customWidth="1"/>
    <col min="199" max="16384" width="8.7109375" style="12"/>
  </cols>
  <sheetData>
    <row r="1" spans="1:198" ht="15.75" x14ac:dyDescent="0.25">
      <c r="B1" s="24" t="s">
        <v>10</v>
      </c>
      <c r="C1" s="13"/>
      <c r="D1" s="13"/>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row>
    <row r="2" spans="1:198" x14ac:dyDescent="0.2">
      <c r="A2" s="12" t="s">
        <v>52</v>
      </c>
    </row>
    <row r="3" spans="1:198" ht="18" x14ac:dyDescent="0.25">
      <c r="A3" s="18">
        <v>42428</v>
      </c>
      <c r="E3" s="31" t="s">
        <v>33</v>
      </c>
    </row>
    <row r="4" spans="1:198" s="72" customFormat="1" x14ac:dyDescent="0.2">
      <c r="B4" s="73" t="s">
        <v>11</v>
      </c>
      <c r="C4" s="73"/>
      <c r="D4" s="73"/>
      <c r="L4" s="76"/>
      <c r="M4" s="76"/>
      <c r="N4" s="76"/>
      <c r="O4" s="76"/>
      <c r="P4" s="76"/>
      <c r="Q4" s="76"/>
      <c r="R4" s="76"/>
      <c r="S4" s="76"/>
      <c r="T4" s="76"/>
      <c r="U4" s="76"/>
      <c r="V4" s="76"/>
      <c r="W4" s="76"/>
      <c r="X4" s="76"/>
      <c r="Y4" s="76"/>
      <c r="Z4" s="76"/>
      <c r="AA4" s="76"/>
      <c r="AB4" s="76"/>
      <c r="AH4" s="76"/>
      <c r="AL4" s="76"/>
      <c r="AM4" s="76"/>
      <c r="AN4" s="76"/>
      <c r="AO4" s="77"/>
      <c r="AR4" s="76"/>
      <c r="AS4" s="76"/>
      <c r="AT4" s="76"/>
    </row>
    <row r="5" spans="1:198" x14ac:dyDescent="0.2">
      <c r="B5" s="12" t="s">
        <v>1</v>
      </c>
      <c r="E5" s="18">
        <f>'Piezo readings'!D3</f>
        <v>35894</v>
      </c>
      <c r="F5" s="18">
        <f>'Piezo readings'!E3</f>
        <v>35899</v>
      </c>
      <c r="G5" s="18">
        <f>'Piezo readings'!F3</f>
        <v>35906</v>
      </c>
      <c r="H5" s="18">
        <f>'Piezo readings'!G3</f>
        <v>35908</v>
      </c>
      <c r="I5" s="18">
        <f>'Piezo readings'!H3</f>
        <v>35913</v>
      </c>
      <c r="J5" s="18">
        <f>'Piezo readings'!I3</f>
        <v>35920</v>
      </c>
      <c r="K5" s="18">
        <f>'Piezo readings'!J3</f>
        <v>35927</v>
      </c>
      <c r="L5" s="18">
        <f>'Piezo readings'!K3</f>
        <v>35936</v>
      </c>
      <c r="M5" s="18">
        <f>'Piezo readings'!L3</f>
        <v>35943</v>
      </c>
      <c r="N5" s="18">
        <f>'Piezo readings'!M3</f>
        <v>35950</v>
      </c>
      <c r="O5" s="18">
        <f>'Piezo readings'!N3</f>
        <v>35957</v>
      </c>
      <c r="P5" s="18">
        <f>'Piezo readings'!O3</f>
        <v>35964</v>
      </c>
      <c r="Q5" s="18">
        <f>'Piezo readings'!P3</f>
        <v>35972</v>
      </c>
      <c r="R5" s="18">
        <f>'Piezo readings'!Q3</f>
        <v>35978</v>
      </c>
      <c r="S5" s="18">
        <f>'Piezo readings'!R3</f>
        <v>35986</v>
      </c>
      <c r="T5" s="18">
        <f>'Piezo readings'!S3</f>
        <v>35992</v>
      </c>
      <c r="U5" s="18">
        <f>'Piezo readings'!T3</f>
        <v>35998</v>
      </c>
      <c r="V5" s="18">
        <f>'Piezo readings'!U3</f>
        <v>36007</v>
      </c>
      <c r="W5" s="18">
        <f>'Piezo readings'!V3</f>
        <v>36012</v>
      </c>
      <c r="X5" s="18">
        <f>'Piezo readings'!W3</f>
        <v>36019</v>
      </c>
      <c r="Y5" s="18">
        <f>'Piezo readings'!X3</f>
        <v>36026</v>
      </c>
      <c r="Z5" s="18">
        <f>'Piezo readings'!Y3</f>
        <v>36034</v>
      </c>
      <c r="AA5" s="18">
        <f>'Piezo readings'!Z3</f>
        <v>36040</v>
      </c>
      <c r="AB5" s="18">
        <f>'Piezo readings'!AA3</f>
        <v>36048</v>
      </c>
      <c r="AC5" s="18">
        <f>'Piezo readings'!AB3</f>
        <v>36056</v>
      </c>
      <c r="AD5" s="18">
        <f>'Piezo readings'!AC3</f>
        <v>36061</v>
      </c>
      <c r="AE5" s="18">
        <f>'Piezo readings'!AD3</f>
        <v>36067</v>
      </c>
      <c r="AF5" s="18">
        <f>'Piezo readings'!AE3</f>
        <v>36075</v>
      </c>
      <c r="AG5" s="18">
        <f>'Piezo readings'!AF3</f>
        <v>36083</v>
      </c>
      <c r="AH5" s="18">
        <f>'Piezo readings'!AG3</f>
        <v>36090</v>
      </c>
      <c r="AI5" s="18">
        <f>'Piezo readings'!AH3</f>
        <v>36096</v>
      </c>
      <c r="AJ5" s="18">
        <f>'Piezo readings'!AI3</f>
        <v>36103</v>
      </c>
      <c r="AK5" s="18">
        <f>'Piezo readings'!AJ3</f>
        <v>36111</v>
      </c>
      <c r="AL5" s="18">
        <f>'Piezo readings'!AK3</f>
        <v>36117</v>
      </c>
      <c r="AM5" s="18">
        <f>'Piezo readings'!AL3</f>
        <v>36124</v>
      </c>
      <c r="AN5" s="18">
        <f>'Piezo readings'!AM3</f>
        <v>36131</v>
      </c>
      <c r="AO5" s="18">
        <f>'Piezo readings'!AN3</f>
        <v>36138</v>
      </c>
      <c r="AP5" s="18">
        <f>'Piezo readings'!AO3</f>
        <v>36145</v>
      </c>
      <c r="AQ5" s="18">
        <f>'Piezo readings'!AP3</f>
        <v>36159</v>
      </c>
      <c r="AR5" s="18">
        <f>'Piezo readings'!AQ3</f>
        <v>36166</v>
      </c>
      <c r="AS5" s="18">
        <f>'Piezo readings'!AR3</f>
        <v>36173</v>
      </c>
      <c r="AT5" s="18">
        <f>'Piezo readings'!AS3</f>
        <v>36181</v>
      </c>
      <c r="AU5" s="18">
        <f>'Piezo readings'!AT3</f>
        <v>36187</v>
      </c>
      <c r="AV5" s="18">
        <f>'Piezo readings'!AU3</f>
        <v>36194</v>
      </c>
      <c r="AW5" s="18">
        <f>'Piezo readings'!AV3</f>
        <v>36200</v>
      </c>
      <c r="AX5" s="18">
        <f>'Piezo readings'!AW3</f>
        <v>36206</v>
      </c>
      <c r="AY5" s="18">
        <f>'Piezo readings'!AX3</f>
        <v>36214</v>
      </c>
      <c r="AZ5" s="18">
        <f>'Piezo readings'!AY3</f>
        <v>36224</v>
      </c>
      <c r="BA5" s="18">
        <f>'Piezo readings'!AZ3</f>
        <v>36227</v>
      </c>
      <c r="BB5" s="18">
        <f>'Piezo readings'!BA3</f>
        <v>36234</v>
      </c>
      <c r="BC5" s="18">
        <f>'Piezo readings'!BB3</f>
        <v>36241</v>
      </c>
      <c r="BD5" s="18">
        <f>'Piezo readings'!BC3</f>
        <v>36251</v>
      </c>
      <c r="BE5" s="18">
        <f>'Piezo readings'!BD3</f>
        <v>36285</v>
      </c>
      <c r="BF5" s="18">
        <f>'Piezo readings'!BE3</f>
        <v>36296</v>
      </c>
      <c r="BG5" s="18">
        <f>'Piezo readings'!BF3</f>
        <v>36302</v>
      </c>
      <c r="BH5" s="18">
        <f>'Piezo readings'!BG3</f>
        <v>36308</v>
      </c>
      <c r="BI5" s="18">
        <f>'Piezo readings'!BH3</f>
        <v>36316</v>
      </c>
      <c r="BJ5" s="18">
        <f>'Piezo readings'!BI3</f>
        <v>36321</v>
      </c>
      <c r="BK5" s="18">
        <f>'Piezo readings'!BJ3</f>
        <v>36327</v>
      </c>
      <c r="BL5" s="18">
        <f>'Piezo readings'!BK3</f>
        <v>36334</v>
      </c>
      <c r="BM5" s="18">
        <f>'Piezo readings'!BL3</f>
        <v>36345</v>
      </c>
      <c r="BN5" s="18">
        <f>'Piezo readings'!BM3</f>
        <v>36350</v>
      </c>
      <c r="BO5" s="18">
        <f>'Piezo readings'!BN3</f>
        <v>36356</v>
      </c>
      <c r="BP5" s="18">
        <f>'Piezo readings'!BO3</f>
        <v>36376</v>
      </c>
      <c r="BQ5" s="18">
        <f>'Piezo readings'!BP3</f>
        <v>36382</v>
      </c>
      <c r="BR5" s="18">
        <f>'Piezo readings'!BQ3</f>
        <v>36390</v>
      </c>
      <c r="BS5" s="18">
        <f>'Piezo readings'!BR3</f>
        <v>36399</v>
      </c>
      <c r="BT5" s="18">
        <f>'Piezo readings'!BS3</f>
        <v>36407</v>
      </c>
      <c r="BU5" s="18">
        <f>'Piezo readings'!BT3</f>
        <v>36414</v>
      </c>
      <c r="BV5" s="18">
        <f>'Piezo readings'!BU3</f>
        <v>36421</v>
      </c>
      <c r="BW5" s="18">
        <f>'Piezo readings'!BV3</f>
        <v>36443</v>
      </c>
      <c r="BX5" s="18">
        <f>'Piezo readings'!BW3</f>
        <v>36449</v>
      </c>
      <c r="BY5" s="18">
        <f>'Piezo readings'!BX3</f>
        <v>36455</v>
      </c>
      <c r="BZ5" s="18">
        <f>'Piezo readings'!BY3</f>
        <v>36467</v>
      </c>
      <c r="CA5" s="18">
        <f>'Piezo readings'!BZ3</f>
        <v>36477</v>
      </c>
      <c r="CB5" s="18">
        <f>'Piezo readings'!CA3</f>
        <v>36489</v>
      </c>
      <c r="CC5" s="18">
        <f>'Piezo readings'!CB3</f>
        <v>36497</v>
      </c>
      <c r="CD5" s="18">
        <f>'Piezo readings'!CC3</f>
        <v>36504</v>
      </c>
      <c r="CE5" s="18">
        <f>'Piezo readings'!CD3</f>
        <v>36524</v>
      </c>
      <c r="CF5" s="18">
        <f>'Piezo readings'!CE3</f>
        <v>36568</v>
      </c>
      <c r="CG5" s="18">
        <f>'Piezo readings'!CF3</f>
        <v>36590</v>
      </c>
      <c r="CH5" s="18">
        <f>'Piezo readings'!CG3</f>
        <v>36615</v>
      </c>
      <c r="CI5" s="18">
        <f>'Piezo readings'!CH3</f>
        <v>36626</v>
      </c>
      <c r="CJ5" s="18">
        <f>'Piezo readings'!CI3</f>
        <v>36641</v>
      </c>
      <c r="CK5" s="18">
        <f>'Piezo readings'!CJ3</f>
        <v>36659</v>
      </c>
      <c r="CL5" s="18">
        <f>'Piezo readings'!CK3</f>
        <v>36671</v>
      </c>
      <c r="CM5" s="18">
        <f>'Piezo readings'!CL3</f>
        <v>36674</v>
      </c>
      <c r="CN5" s="18">
        <f>'Piezo readings'!CM3</f>
        <v>36678</v>
      </c>
      <c r="CO5" s="18">
        <f>'Piezo readings'!CN3</f>
        <v>36684</v>
      </c>
      <c r="CP5" s="18">
        <f>'Piezo readings'!CO3</f>
        <v>36693</v>
      </c>
      <c r="CQ5" s="18">
        <f>'Piezo readings'!CP3</f>
        <v>36698</v>
      </c>
      <c r="CR5" s="18">
        <f>'Piezo readings'!CQ3</f>
        <v>36707</v>
      </c>
      <c r="CS5" s="18">
        <f>'Piezo readings'!CR3</f>
        <v>36713</v>
      </c>
      <c r="CT5" s="18">
        <f>'Piezo readings'!CS3</f>
        <v>36718</v>
      </c>
      <c r="CU5" s="18">
        <f>'Piezo readings'!CT3</f>
        <v>36735</v>
      </c>
      <c r="CV5" s="18">
        <f>'Piezo readings'!CU3</f>
        <v>36740</v>
      </c>
      <c r="CW5" s="18">
        <f>'Piezo readings'!CV3</f>
        <v>36748</v>
      </c>
      <c r="CX5" s="18">
        <f>'Piezo readings'!CW3</f>
        <v>36753</v>
      </c>
      <c r="CY5" s="18">
        <f>'Piezo readings'!CX3</f>
        <v>36762</v>
      </c>
      <c r="CZ5" s="18">
        <f>'Piezo readings'!CY3</f>
        <v>36767</v>
      </c>
      <c r="DA5" s="18">
        <f>'Piezo readings'!CZ3</f>
        <v>36779</v>
      </c>
      <c r="DB5" s="18">
        <f>'Piezo readings'!DA3</f>
        <v>36798</v>
      </c>
      <c r="DC5" s="18">
        <f>'Piezo readings'!DB3</f>
        <v>36809</v>
      </c>
      <c r="DD5" s="18">
        <f>'Piezo readings'!DC3</f>
        <v>36816</v>
      </c>
      <c r="DE5" s="18">
        <f>'Piezo readings'!DD3</f>
        <v>36823</v>
      </c>
      <c r="DF5" s="18">
        <f>'Piezo readings'!DE3</f>
        <v>36837</v>
      </c>
      <c r="DG5" s="18">
        <f>'Piezo readings'!DF3</f>
        <v>36849</v>
      </c>
      <c r="DH5" s="18">
        <f>'Piezo readings'!DG3</f>
        <v>36867</v>
      </c>
      <c r="DI5" s="18">
        <f>'Piezo readings'!DH3</f>
        <v>36881</v>
      </c>
      <c r="DJ5" s="18">
        <f>'Piezo readings'!DI3</f>
        <v>36951</v>
      </c>
      <c r="DK5" s="18">
        <f>'Piezo readings'!DJ3</f>
        <v>36971</v>
      </c>
      <c r="DL5" s="18">
        <f>'Piezo readings'!DK3</f>
        <v>36991</v>
      </c>
      <c r="DM5" s="18">
        <f>'Piezo readings'!DL3</f>
        <v>37013</v>
      </c>
      <c r="DN5" s="18">
        <f>'Piezo readings'!DM3</f>
        <v>37028</v>
      </c>
      <c r="DO5" s="18">
        <f>'Piezo readings'!DN3</f>
        <v>37046</v>
      </c>
      <c r="DP5" s="18">
        <f>'Piezo readings'!DO3</f>
        <v>37060</v>
      </c>
      <c r="DQ5" s="18">
        <f>'Piezo readings'!DP3</f>
        <v>37075</v>
      </c>
      <c r="DR5" s="18">
        <f>'Piezo readings'!DQ3</f>
        <v>37088</v>
      </c>
      <c r="DS5" s="18">
        <f>'Piezo readings'!DR3</f>
        <v>37102</v>
      </c>
      <c r="DT5" s="18">
        <f>'Piezo readings'!DS3</f>
        <v>37116</v>
      </c>
      <c r="DU5" s="18">
        <f>'Piezo readings'!DT3</f>
        <v>37134</v>
      </c>
      <c r="DV5" s="18">
        <f>'Piezo readings'!DW3</f>
        <v>37143</v>
      </c>
      <c r="DW5" s="18">
        <f>'Piezo readings'!DX3</f>
        <v>37157</v>
      </c>
      <c r="DX5" s="18">
        <f>'Piezo readings'!DY3</f>
        <v>37181</v>
      </c>
      <c r="DY5" s="18">
        <f>'Piezo readings'!DZ3</f>
        <v>37196</v>
      </c>
      <c r="DZ5" s="18">
        <f>'Piezo readings'!EA3</f>
        <v>37210</v>
      </c>
      <c r="EA5" s="18">
        <f>'Piezo readings'!EB3</f>
        <v>37224</v>
      </c>
      <c r="EB5" s="18">
        <f>'Piezo readings'!EC3</f>
        <v>37271</v>
      </c>
      <c r="EC5" s="18">
        <f>'Piezo readings'!ED3</f>
        <v>37463</v>
      </c>
      <c r="ED5" s="18">
        <f>'Piezo readings'!EE3</f>
        <v>37750</v>
      </c>
      <c r="EE5" s="18">
        <f>'Piezo readings'!EF3</f>
        <v>37812</v>
      </c>
      <c r="EF5" s="18">
        <f>'Piezo readings'!EG3</f>
        <v>37852</v>
      </c>
      <c r="EG5" s="18">
        <f>'Piezo readings'!EH3</f>
        <v>37971</v>
      </c>
      <c r="EH5" s="18">
        <f>'Piezo readings'!EI3</f>
        <v>38138</v>
      </c>
      <c r="EI5" s="18">
        <f>'Piezo readings'!EJ3</f>
        <v>38170</v>
      </c>
      <c r="EJ5" s="18">
        <f>'Piezo readings'!EK3</f>
        <v>38213</v>
      </c>
      <c r="EK5" s="18">
        <f>'Piezo readings'!EL3</f>
        <v>38238</v>
      </c>
      <c r="EL5" s="18">
        <f>'Piezo readings'!EM3</f>
        <v>38266</v>
      </c>
      <c r="EM5" s="18">
        <f>'Piezo readings'!EN3</f>
        <v>38502</v>
      </c>
      <c r="EN5" s="18">
        <f>'Piezo readings'!EO3</f>
        <v>38586</v>
      </c>
      <c r="EO5" s="18">
        <f>'Piezo readings'!EP3</f>
        <v>38674</v>
      </c>
      <c r="EP5" s="18">
        <f>'Piezo readings'!EQ3</f>
        <v>39592</v>
      </c>
      <c r="EQ5" s="18">
        <f>'Piezo readings'!ER3</f>
        <v>39701</v>
      </c>
      <c r="ER5" s="18">
        <v>40064</v>
      </c>
      <c r="ES5" s="18">
        <v>40470</v>
      </c>
      <c r="ET5" s="18">
        <f>'Piezo readings'!EU3</f>
        <v>40815</v>
      </c>
      <c r="EU5" s="18">
        <f>'Piezo readings'!EV3</f>
        <v>40962</v>
      </c>
      <c r="EV5" s="18">
        <f>'Piezo readings'!EW3</f>
        <v>40988</v>
      </c>
      <c r="EW5" s="18">
        <f>'Piezo readings'!EX3</f>
        <v>41016</v>
      </c>
      <c r="EX5" s="18">
        <f>'Piezo readings'!EY3</f>
        <v>41051</v>
      </c>
      <c r="EY5" s="18">
        <f>'Piezo readings'!EZ3</f>
        <v>41118</v>
      </c>
      <c r="EZ5" s="18">
        <f>'Piezo readings'!FA3</f>
        <v>41151</v>
      </c>
      <c r="FA5" s="18">
        <f>'Piezo readings'!FB3</f>
        <v>41182</v>
      </c>
      <c r="FB5" s="18">
        <v>41211</v>
      </c>
      <c r="FC5" s="18">
        <v>41233</v>
      </c>
      <c r="FD5" s="18">
        <v>41268</v>
      </c>
      <c r="FE5" s="18">
        <v>41304</v>
      </c>
      <c r="FF5" s="18">
        <v>41365</v>
      </c>
      <c r="FG5" s="18">
        <v>41391</v>
      </c>
      <c r="FH5" s="18">
        <v>41420</v>
      </c>
      <c r="FI5" s="18">
        <v>41446</v>
      </c>
      <c r="FJ5" s="18">
        <v>41448</v>
      </c>
      <c r="FK5" s="18">
        <v>41478</v>
      </c>
      <c r="FL5" s="18">
        <v>41511</v>
      </c>
      <c r="FM5" s="18">
        <v>41546</v>
      </c>
      <c r="FN5" s="1">
        <v>41568</v>
      </c>
      <c r="FO5" s="1">
        <v>41603</v>
      </c>
      <c r="FP5" s="1">
        <v>41629</v>
      </c>
      <c r="FQ5" s="1">
        <v>41660</v>
      </c>
      <c r="FR5" s="18">
        <v>41687</v>
      </c>
      <c r="FS5" s="18">
        <v>41721</v>
      </c>
      <c r="FT5" s="18">
        <v>41748</v>
      </c>
      <c r="FU5" s="18">
        <v>41778</v>
      </c>
      <c r="FV5" s="18">
        <v>41819</v>
      </c>
      <c r="FW5" s="18">
        <v>41847</v>
      </c>
      <c r="FX5" s="18">
        <v>41882</v>
      </c>
      <c r="FY5" s="18">
        <v>41910</v>
      </c>
      <c r="FZ5" s="18">
        <v>41938</v>
      </c>
      <c r="GA5" s="18">
        <v>41980</v>
      </c>
      <c r="GB5" s="18">
        <v>42001</v>
      </c>
      <c r="GC5" s="18">
        <v>42029</v>
      </c>
      <c r="GD5" s="18">
        <v>42057</v>
      </c>
      <c r="GE5" s="18">
        <v>42092</v>
      </c>
      <c r="GF5" s="18">
        <v>42120</v>
      </c>
      <c r="GG5" s="18">
        <v>42148</v>
      </c>
      <c r="GH5" s="18">
        <v>42183</v>
      </c>
      <c r="GI5" s="18">
        <v>42206</v>
      </c>
      <c r="GJ5" s="18">
        <v>42246</v>
      </c>
      <c r="GK5" s="18">
        <v>42274</v>
      </c>
      <c r="GL5" s="18">
        <v>42302</v>
      </c>
      <c r="GM5" s="18">
        <v>42337</v>
      </c>
      <c r="GN5" s="93">
        <v>42365</v>
      </c>
      <c r="GO5" s="93">
        <v>42400</v>
      </c>
      <c r="GP5" s="93">
        <v>42428</v>
      </c>
    </row>
    <row r="6" spans="1:198" x14ac:dyDescent="0.2">
      <c r="A6" s="17" t="s">
        <v>17</v>
      </c>
      <c r="B6" s="20">
        <v>22715</v>
      </c>
      <c r="C6" s="17">
        <f>1140.6-51.9</f>
        <v>1088.6999999999998</v>
      </c>
      <c r="D6" s="17" t="s">
        <v>55</v>
      </c>
      <c r="E6" s="19">
        <f>$C6+'Piezo readings'!D5*0.70317</f>
        <v>1093.1299709999998</v>
      </c>
      <c r="F6" s="19">
        <f>$C6+'Piezo readings'!E5*0.70317</f>
        <v>1093.2706049999997</v>
      </c>
      <c r="G6" s="19">
        <f>$C6+'Piezo readings'!F5*0.70317</f>
        <v>1093.4815559999997</v>
      </c>
      <c r="H6" s="19">
        <f>$C6+'Piezo readings'!G5*0.70317</f>
        <v>1093.4112389999998</v>
      </c>
      <c r="I6" s="19">
        <f>$C6+'Piezo readings'!H5*0.70317</f>
        <v>1093.3409219999999</v>
      </c>
      <c r="J6" s="19">
        <f>$C6+'Piezo readings'!I5*0.70317</f>
        <v>1093.4112389999998</v>
      </c>
      <c r="K6" s="19">
        <f>$C6+'Piezo readings'!J5*0.70317</f>
        <v>1093.4112389999998</v>
      </c>
      <c r="L6" s="19">
        <f>$C6+'Piezo readings'!K5*0.70317</f>
        <v>1093.5518729999999</v>
      </c>
      <c r="M6" s="19"/>
      <c r="N6" s="19">
        <f>$C6+'Piezo readings'!M5*0.70317</f>
        <v>1093.3409219999999</v>
      </c>
      <c r="O6" s="19">
        <f>$C6+'Piezo readings'!N5*0.70317</f>
        <v>1093.0596539999999</v>
      </c>
      <c r="P6" s="19">
        <f>$C6+'Piezo readings'!O5*0.70317</f>
        <v>1092.7783859999997</v>
      </c>
      <c r="Q6" s="19"/>
      <c r="R6" s="19"/>
      <c r="S6" s="19"/>
      <c r="T6" s="19">
        <f>$C6+'Piezo readings'!S5*0.70317</f>
        <v>1093.0596539999999</v>
      </c>
      <c r="U6" s="19">
        <f>$C6+'Piezo readings'!T5*0.70317</f>
        <v>1093.7628239999999</v>
      </c>
      <c r="V6" s="19">
        <f>$C6+'Piezo readings'!U5*0.70317</f>
        <v>1093.0596539999999</v>
      </c>
      <c r="W6" s="19">
        <f>$C6+'Piezo readings'!V5*0.70317</f>
        <v>1093.0244954999998</v>
      </c>
      <c r="X6" s="19">
        <f>$C6+'Piezo readings'!W5*0.70317</f>
        <v>1092.9893369999998</v>
      </c>
      <c r="Y6" s="19">
        <f>$C6+'Piezo readings'!X5*0.70317</f>
        <v>1093.0596539999999</v>
      </c>
      <c r="Z6" s="19">
        <f>$C6+'Piezo readings'!Y5*0.70317</f>
        <v>1092.9893369999998</v>
      </c>
      <c r="AA6" s="19">
        <f>$C6+'Piezo readings'!Z5*0.70317</f>
        <v>1093.0596539999999</v>
      </c>
      <c r="AB6" s="19">
        <f>$C6+'Piezo readings'!AA5*0.70317</f>
        <v>1092.9190199999998</v>
      </c>
      <c r="AC6" s="19">
        <f>$C6+'Piezo readings'!AB5*0.70317</f>
        <v>1092.9893369999998</v>
      </c>
      <c r="AD6" s="19">
        <f>$C6+'Piezo readings'!AC5*0.70317</f>
        <v>1092.9190199999998</v>
      </c>
      <c r="AE6" s="19">
        <f>$C6+'Piezo readings'!AD5*0.70317</f>
        <v>1092.8487029999999</v>
      </c>
      <c r="AF6" s="19">
        <f>$C6+'Piezo readings'!AE5*0.70317</f>
        <v>1092.9190199999998</v>
      </c>
      <c r="AG6" s="19">
        <f>$C6+'Piezo readings'!AF5*0.70317</f>
        <v>1092.8487029999999</v>
      </c>
      <c r="AH6" s="19">
        <f>$C6+'Piezo readings'!AG5*0.70317</f>
        <v>1092.9190199999998</v>
      </c>
      <c r="AI6" s="19">
        <f>$C6+'Piezo readings'!AH5*0.70317</f>
        <v>1092.8487029999999</v>
      </c>
      <c r="AJ6" s="19">
        <f>$C6+'Piezo readings'!AI5*0.70317</f>
        <v>1092.9190199999998</v>
      </c>
      <c r="AK6" s="19">
        <f>$C6+'Piezo readings'!AJ5*0.70317</f>
        <v>1092.8487029999999</v>
      </c>
      <c r="AL6" s="19">
        <f>$C6+'Piezo readings'!AK5*0.70317</f>
        <v>1092.7783859999997</v>
      </c>
      <c r="AM6" s="19">
        <f>$C6+'Piezo readings'!AL5*0.70317</f>
        <v>1092.7783859999997</v>
      </c>
      <c r="AN6" s="19">
        <f>$C6+'Piezo readings'!AM5*0.70317</f>
        <v>1092.7783859999997</v>
      </c>
      <c r="AO6" s="19">
        <f>$C6+'Piezo readings'!AN5*0.70317</f>
        <v>1092.6377519999999</v>
      </c>
      <c r="AP6" s="19">
        <f>$C6+'Piezo readings'!AO5*0.70317</f>
        <v>1092.5674349999997</v>
      </c>
      <c r="AQ6" s="19">
        <f>$C6+'Piezo readings'!AP5*0.70317</f>
        <v>1092.5674349999997</v>
      </c>
      <c r="AR6" s="19">
        <f>$C6+'Piezo readings'!AQ5*0.70317</f>
        <v>1092.7783859999997</v>
      </c>
      <c r="AS6" s="19">
        <f>$C6+'Piezo readings'!AR5*0.70317</f>
        <v>1092.8487029999999</v>
      </c>
      <c r="AT6" s="19">
        <f>$C6+'Piezo readings'!AS5*0.70317</f>
        <v>1092.5674349999997</v>
      </c>
      <c r="AU6" s="19">
        <f>$C6+'Piezo readings'!AT5*0.70317</f>
        <v>1092.7080689999998</v>
      </c>
      <c r="AV6" s="19">
        <f>$C6+'Piezo readings'!AU5*0.70317</f>
        <v>1092.7080689999998</v>
      </c>
      <c r="AW6" s="19">
        <f>$C6+'Piezo readings'!AV5*0.70317</f>
        <v>1092.4971179999998</v>
      </c>
      <c r="AX6" s="19">
        <f>$C6+'Piezo readings'!AW5*0.70317</f>
        <v>1092.5674349999997</v>
      </c>
      <c r="AY6" s="19">
        <f>$C6+'Piezo readings'!AX5*0.70317</f>
        <v>1092.4268009999998</v>
      </c>
      <c r="AZ6" s="19">
        <f>$C6+'Piezo readings'!AY5*0.70317</f>
        <v>1092.2861669999998</v>
      </c>
      <c r="BA6" s="19">
        <f>$C6+'Piezo readings'!AZ5*0.70317</f>
        <v>1092.5674349999997</v>
      </c>
      <c r="BB6" s="19">
        <f>$C6+'Piezo readings'!BA5*0.70317</f>
        <v>1092.4268009999998</v>
      </c>
      <c r="BC6" s="19">
        <f>$C6+'Piezo readings'!BB5*0.70317</f>
        <v>1092.2861669999998</v>
      </c>
      <c r="BD6" s="19">
        <f>$C6+'Piezo readings'!BC5*0.70317</f>
        <v>1092.4268009999998</v>
      </c>
      <c r="BE6" s="19">
        <f>$C6+'Piezo readings'!BD5*0.70317</f>
        <v>1092.0752159999997</v>
      </c>
      <c r="BF6" s="19"/>
      <c r="BG6" s="19">
        <f>$C6+'Piezo readings'!BF5*0.70317</f>
        <v>1092.0752159999997</v>
      </c>
      <c r="BH6" s="19">
        <f>$C6+'Piezo readings'!BG5*0.70317</f>
        <v>1092.1455329999999</v>
      </c>
      <c r="BI6" s="19">
        <f>$C6+'Piezo readings'!BH5*0.70317</f>
        <v>1092.2861669999998</v>
      </c>
      <c r="BJ6" s="19">
        <f>$C6+'Piezo readings'!BI5*0.70317</f>
        <v>1092.2861669999998</v>
      </c>
      <c r="BK6" s="19">
        <f>$C6+'Piezo readings'!BJ5*0.70317</f>
        <v>1092.4268009999998</v>
      </c>
      <c r="BL6" s="19">
        <f>$C6+'Piezo readings'!BK5*0.70317</f>
        <v>1092.4268009999998</v>
      </c>
      <c r="BM6" s="19">
        <f>$C6+'Piezo readings'!BL5*0.70317</f>
        <v>1092.6377519999999</v>
      </c>
      <c r="BN6" s="19">
        <f>$C6+'Piezo readings'!BM5*0.70317</f>
        <v>1092.7783859999997</v>
      </c>
      <c r="BO6" s="19">
        <f>$C6+'Piezo readings'!BN5*0.70317</f>
        <v>1092.8487029999999</v>
      </c>
      <c r="BP6" s="19">
        <f>$C6+'Piezo readings'!BO5*0.70317</f>
        <v>1093.1299709999998</v>
      </c>
      <c r="BQ6" s="19">
        <f>$C6+'Piezo readings'!BP5*0.70317</f>
        <v>1093.3409219999999</v>
      </c>
      <c r="BR6" s="19">
        <f>$C6+'Piezo readings'!BQ5*0.70317</f>
        <v>1093.4112389999998</v>
      </c>
      <c r="BS6" s="19">
        <f>$C6+'Piezo readings'!BR5*0.70317</f>
        <v>1093.6221899999998</v>
      </c>
      <c r="BT6" s="19">
        <f>$C6+'Piezo readings'!BS5*0.70317</f>
        <v>1093.7628239999999</v>
      </c>
      <c r="BU6" s="19">
        <f>$C6+'Piezo readings'!BT5*0.70317</f>
        <v>1093.9034579999998</v>
      </c>
      <c r="BV6" s="19">
        <f>$C6+'Piezo readings'!BU5*0.70317</f>
        <v>1094.0440919999999</v>
      </c>
      <c r="BW6" s="19">
        <f>$C6+'Piezo readings'!BV5*0.70317</f>
        <v>1094.0440919999999</v>
      </c>
      <c r="BX6" s="19">
        <f>$C6+'Piezo readings'!BW5*0.70317</f>
        <v>1093.9737749999997</v>
      </c>
      <c r="BY6" s="19">
        <f>$C6+'Piezo readings'!BX5*0.70317</f>
        <v>1093.9034579999998</v>
      </c>
      <c r="BZ6" s="19">
        <f>$C6+'Piezo readings'!BY5*0.70317</f>
        <v>1093.7628239999999</v>
      </c>
      <c r="CA6" s="19">
        <f>$C6+'Piezo readings'!BZ5*0.70317</f>
        <v>1093.6221899999998</v>
      </c>
      <c r="CB6" s="19">
        <f>$C6+'Piezo readings'!CA5*0.70317</f>
        <v>1093.2706049999997</v>
      </c>
      <c r="CC6" s="19">
        <f>$C6+'Piezo readings'!CB5*0.70317</f>
        <v>1093.2002879999998</v>
      </c>
      <c r="CD6" s="19">
        <f>$C6+'Piezo readings'!CC5*0.70317</f>
        <v>1092.9893369999998</v>
      </c>
      <c r="CE6" s="19">
        <f>$C6+'Piezo readings'!CD5*0.70317</f>
        <v>1092.6377519999999</v>
      </c>
      <c r="CF6" s="19">
        <f>$C6+'Piezo readings'!CE5*0.70317</f>
        <v>1092.3564839999999</v>
      </c>
      <c r="CG6" s="19">
        <f>$C6+'Piezo readings'!CF5*0.70317</f>
        <v>1091.3017289999998</v>
      </c>
      <c r="CH6" s="19">
        <f>$C6+'Piezo readings'!CG5*0.70317</f>
        <v>1092.0752159999997</v>
      </c>
      <c r="CI6" s="19">
        <f>$C6+'Piezo readings'!CH5*0.70317</f>
        <v>1091.7939479999998</v>
      </c>
      <c r="CJ6" s="19">
        <f>$C6+'Piezo readings'!CI5*0.70317</f>
        <v>1091.5829969999998</v>
      </c>
      <c r="CK6" s="19">
        <f>$C6+'Piezo readings'!CJ5*0.70317</f>
        <v>1091.5829969999998</v>
      </c>
      <c r="CL6" s="19">
        <f>$C6+'Piezo readings'!CK5*0.70317</f>
        <v>1092.1455329999999</v>
      </c>
      <c r="CM6" s="19">
        <f>$C6+'Piezo readings'!CL5*0.70317</f>
        <v>1092.2861669999998</v>
      </c>
      <c r="CN6" s="19">
        <f>$C6+'Piezo readings'!CM5*0.70317</f>
        <v>1092.3564839999999</v>
      </c>
      <c r="CO6" s="19">
        <f>$C6+'Piezo readings'!CN5*0.70317</f>
        <v>1092.2861669999998</v>
      </c>
      <c r="CP6" s="19">
        <f>$C6+'Piezo readings'!CO5*0.70317</f>
        <v>1092.4971179999998</v>
      </c>
      <c r="CQ6" s="19">
        <f>$C6+'Piezo readings'!CP5*0.70317</f>
        <v>1092.4971179999998</v>
      </c>
      <c r="CR6" s="19">
        <f>$C6+'Piezo readings'!CQ5*0.70317</f>
        <v>1092.9190199999998</v>
      </c>
      <c r="CS6" s="19">
        <f>$C6+'Piezo readings'!CR5*0.70317</f>
        <v>1092.9893369999998</v>
      </c>
      <c r="CT6" s="19">
        <f>$C6+'Piezo readings'!CS5*0.70317</f>
        <v>1092.9190199999998</v>
      </c>
      <c r="CU6" s="19">
        <f>$C6+'Piezo readings'!CT5*0.70317</f>
        <v>1093.0596539999999</v>
      </c>
      <c r="CV6" s="19">
        <f>$C6+'Piezo readings'!CU5*0.70317</f>
        <v>1093.1299709999998</v>
      </c>
      <c r="CW6" s="19">
        <f>$C6+'Piezo readings'!CV5*0.70317</f>
        <v>1093.1299709999998</v>
      </c>
      <c r="CX6" s="19">
        <f>$C6+'Piezo readings'!CW5*0.70317</f>
        <v>1093.1299709999998</v>
      </c>
      <c r="CY6" s="19">
        <f>$C6+'Piezo readings'!CX5*0.70317</f>
        <v>1093.3409219999999</v>
      </c>
      <c r="CZ6" s="19">
        <f>$C6+'Piezo readings'!CY5*0.70317</f>
        <v>1093.3409219999999</v>
      </c>
      <c r="DA6" s="19">
        <f>$C6+'Piezo readings'!CZ5*0.70317</f>
        <v>1093.2002879999998</v>
      </c>
      <c r="DB6" s="19">
        <f>$C6+'Piezo readings'!DA5*0.70317</f>
        <v>1093.4815559999997</v>
      </c>
      <c r="DC6" s="19">
        <f>$C6+'Piezo readings'!DB5*0.70317</f>
        <v>1093.2706049999997</v>
      </c>
      <c r="DD6" s="19"/>
      <c r="DE6" s="19">
        <f>$C6+'Piezo readings'!DD5*0.70317</f>
        <v>1092.8487029999999</v>
      </c>
      <c r="DF6" s="19">
        <f>$C6+'Piezo readings'!DE5*0.70317</f>
        <v>1092.7783859999997</v>
      </c>
      <c r="DG6" s="19">
        <f>$C6+'Piezo readings'!DF5*0.70317</f>
        <v>1092.4971179999998</v>
      </c>
      <c r="DH6" s="19">
        <f>$C6+'Piezo readings'!DG5*0.70317</f>
        <v>1092.4971179999998</v>
      </c>
      <c r="DI6" s="19">
        <f>$C6+'Piezo readings'!DH5*0.70317</f>
        <v>1092.3564839999999</v>
      </c>
      <c r="DJ6" s="19">
        <f>$C6+'Piezo readings'!DI5*0.70317</f>
        <v>1090.8095099999998</v>
      </c>
      <c r="DK6" s="19"/>
      <c r="DL6" s="19">
        <f>$C6+'Piezo readings'!DK5*0.70317</f>
        <v>1091.3017289999998</v>
      </c>
      <c r="DM6" s="19">
        <f>$C6+'Piezo readings'!DL5*0.70317</f>
        <v>1091.0907779999998</v>
      </c>
      <c r="DN6" s="19">
        <f>$C6+'Piezo readings'!DM5*0.70317</f>
        <v>1091.6533139999999</v>
      </c>
      <c r="DO6" s="19">
        <f>$C6+'Piezo readings'!DN5*0.70317</f>
        <v>1091.6533139999999</v>
      </c>
      <c r="DP6" s="19">
        <f>$C6+'Piezo readings'!DO5*0.70317</f>
        <v>1091.7939479999998</v>
      </c>
      <c r="DQ6" s="19">
        <f>$C6+'Piezo readings'!DP5*0.70317</f>
        <v>1091.9345819999999</v>
      </c>
      <c r="DR6" s="19">
        <f>$C6+'Piezo readings'!DQ5*0.70317</f>
        <v>1092.0752159999997</v>
      </c>
      <c r="DS6" s="19">
        <f>$C6+'Piezo readings'!DR5*0.70317</f>
        <v>1092.1455329999999</v>
      </c>
      <c r="DT6" s="19">
        <f>$C6+'Piezo readings'!DS5*0.70317</f>
        <v>1092.1455329999999</v>
      </c>
      <c r="DU6" s="19">
        <f>$C6+'Piezo readings'!DT5*0.70317</f>
        <v>1091.8642649999997</v>
      </c>
      <c r="DV6" s="19">
        <f>$C6+'Piezo readings'!DW5*0.70317</f>
        <v>1092.1455329999999</v>
      </c>
      <c r="DW6" s="19">
        <f>$C6+'Piezo readings'!DX5*0.70317</f>
        <v>1092.2861669999998</v>
      </c>
      <c r="DX6" s="19">
        <f>$C6+'Piezo readings'!DY5*0.70317</f>
        <v>1093.4815559999997</v>
      </c>
      <c r="DY6" s="19">
        <f>$C6+'Piezo readings'!DZ5*0.70317</f>
        <v>1091.9345819999999</v>
      </c>
      <c r="DZ6" s="19">
        <f>$C6+'Piezo readings'!EA5*0.70317</f>
        <v>1091.7939479999998</v>
      </c>
      <c r="EA6" s="19">
        <f>$C6+'Piezo readings'!EB5*0.70317</f>
        <v>1091.6533139999999</v>
      </c>
      <c r="EB6" s="19">
        <f>$C6+'Piezo readings'!EC5*0.70317</f>
        <v>1090.1766569999998</v>
      </c>
      <c r="EC6" s="19">
        <f>$C6+'Piezo readings'!ED5*0.70317</f>
        <v>1093.2002879999998</v>
      </c>
      <c r="ED6" s="19">
        <f>$C6+'Piezo readings'!EE5*0.70317</f>
        <v>1090.0360229999999</v>
      </c>
      <c r="EE6" s="19">
        <f>$C6+'Piezo readings'!EF5*0.70317</f>
        <v>1090.6688759999997</v>
      </c>
      <c r="EF6" s="19">
        <f>$C6+'Piezo readings'!EG5*0.70317</f>
        <v>1090.8095099999998</v>
      </c>
      <c r="EG6" s="19">
        <f>$C6+'Piezo readings'!EH5*0.70317</f>
        <v>1090.1766569999998</v>
      </c>
      <c r="EH6" s="19">
        <f>$C6+'Piezo readings'!EI5*0.70317</f>
        <v>1089.6844379999998</v>
      </c>
      <c r="EI6" s="19">
        <f>$C6+'Piezo readings'!EJ5*0.70317</f>
        <v>1090.2469739999999</v>
      </c>
      <c r="EJ6" s="19">
        <f>$C6+'Piezo readings'!EK5*0.70317</f>
        <v>1090.5985589999998</v>
      </c>
      <c r="EK6" s="19">
        <f>$C6+'Piezo readings'!EL5*0.70317</f>
        <v>1090.1063399999998</v>
      </c>
      <c r="EL6" s="19">
        <f>$C6+'Piezo readings'!EM5*0.70317</f>
        <v>1090.5985589999998</v>
      </c>
      <c r="EM6" s="19">
        <f>$C6+'Piezo readings'!EN5*0.70317</f>
        <v>1089.8953889999998</v>
      </c>
      <c r="EN6" s="19">
        <f>$C6+'Piezo readings'!EO5*0.70317</f>
        <v>1091.5829969999998</v>
      </c>
      <c r="EO6" s="19">
        <f>$C6+'Piezo readings'!EP5*0.70317</f>
        <v>1091.0907779999998</v>
      </c>
      <c r="EP6" s="19" t="e">
        <f>IF('Piezo readings'!EQ5&lt;=0,NA(),$C6+'Piezo readings'!EQ5*0.70317)</f>
        <v>#N/A</v>
      </c>
      <c r="EQ6" s="19" t="e">
        <f>IF('Piezo readings'!ER5&lt;=0,NA(),$C6+'Piezo readings'!ER5*0.70317)</f>
        <v>#N/A</v>
      </c>
      <c r="ER6" s="19" t="e">
        <f>IF('Piezo readings'!ES5&lt;=0,NA(),$C6+'Piezo readings'!ES5*0.70317)</f>
        <v>#N/A</v>
      </c>
      <c r="ES6" s="19" t="e">
        <f>IF('Piezo readings'!ET5&lt;=0,NA(),$C6+'Piezo readings'!ET5*0.70317)</f>
        <v>#N/A</v>
      </c>
      <c r="ET6" s="19" t="e">
        <f>IF('Piezo readings'!EU5&lt;=0,NA(),$C6+'Piezo readings'!EU5*0.70317)</f>
        <v>#N/A</v>
      </c>
      <c r="EU6" s="19" t="e">
        <f>IF('Piezo readings'!EV5&lt;=0,NA(),$C6+'Piezo readings'!EV5*0.70317)</f>
        <v>#N/A</v>
      </c>
      <c r="EV6" s="19" t="e">
        <f>IF('Piezo readings'!EW5&lt;=0,NA(),$C6+'Piezo readings'!EW5*0.70317)</f>
        <v>#N/A</v>
      </c>
      <c r="EW6" s="19" t="e">
        <f>IF('Piezo readings'!EX5&lt;=0,NA(),$C6+'Piezo readings'!EX5*0.70317)</f>
        <v>#N/A</v>
      </c>
      <c r="EX6" s="19">
        <f>IF('Piezo readings'!EY5&lt;=0,NA(),$C6+'Piezo readings'!EY5*0.70317)</f>
        <v>1089.0515849999997</v>
      </c>
      <c r="EY6" s="19">
        <f>IF('Piezo readings'!EZ5&lt;=0,NA(),$C6+'Piezo readings'!EZ5*0.70317)</f>
        <v>1089.1219019999999</v>
      </c>
      <c r="EZ6" s="19">
        <f>IF('Piezo readings'!FA5&lt;=0,NA(),$C6+'Piezo readings'!FA5*0.70317)</f>
        <v>1090.1063399999998</v>
      </c>
      <c r="FA6" s="19">
        <f>IF('Piezo readings'!FB5&lt;=0,NA(),$C6+'Piezo readings'!FB5*0.70317)</f>
        <v>1090.4579249999997</v>
      </c>
      <c r="FB6" s="19">
        <f>IF('Piezo readings'!FC5&lt;=0,NA(),$C6+'Piezo readings'!FC5*0.70317)</f>
        <v>1090.5985589999998</v>
      </c>
      <c r="FC6" s="19">
        <f>IF('Piezo readings'!FD5&lt;=0,NA(),$C6+'Piezo readings'!FD5*0.70317)</f>
        <v>1090.1766569999998</v>
      </c>
      <c r="FD6" s="19">
        <f>IF('Piezo readings'!FE5&lt;=0,NA(),$C6+'Piezo readings'!FE5*0.70317)</f>
        <v>1090.0360229999999</v>
      </c>
      <c r="FE6" s="19">
        <f>IF('Piezo readings'!FF5&lt;=0,NA(),$C6+'Piezo readings'!FF5*0.70317)</f>
        <v>1089.6141209999998</v>
      </c>
      <c r="FF6" s="19">
        <f>IF('Piezo readings'!FG5&lt;=0,NA(),$C6+'Piezo readings'!FG5*0.70317)</f>
        <v>1089.1219019999999</v>
      </c>
      <c r="FG6" s="19">
        <f>IF('Piezo readings'!FH5&lt;=0,NA(),$C6+'Piezo readings'!FH5*0.70317)</f>
        <v>1088.9109509999998</v>
      </c>
      <c r="FH6" s="19">
        <f>IF('Piezo readings'!FI5&lt;=0,NA(),$C6+'Piezo readings'!FI5*0.70317)</f>
        <v>1088.8406339999999</v>
      </c>
      <c r="FI6" s="19">
        <f>IF('Piezo readings'!FJ5&lt;=0,NA(),$C6+'Piezo readings'!FJ5*0.70317)</f>
        <v>1088.9109509999998</v>
      </c>
      <c r="FJ6" s="19">
        <f>IF('Piezo readings'!FK5&lt;=0,NA(),$C6+'Piezo readings'!FK5*0.70317)</f>
        <v>1088.9109509999998</v>
      </c>
      <c r="FK6" s="19">
        <f>IF('Piezo readings'!FL5&lt;=0,NA(),$C6+'Piezo readings'!FL5*0.70317)</f>
        <v>1089.1219019999999</v>
      </c>
      <c r="FL6" s="19">
        <f>IF('Piezo readings'!FM5&lt;=0,NA(),$C6+'Piezo readings'!FM5*0.70317)</f>
        <v>1089.6141209999998</v>
      </c>
      <c r="FM6" s="19">
        <f>IF('Piezo readings'!FN5&lt;=0,NA(),$C6+'Piezo readings'!FN5*0.70317)</f>
        <v>1090.1063399999998</v>
      </c>
      <c r="FN6" s="19">
        <f>IF('Piezo readings'!FO5&lt;=0,NA(),$C6+'Piezo readings'!FO5*0.70317)</f>
        <v>1090.0360229999999</v>
      </c>
      <c r="FO6" s="19">
        <f>IF('Piezo readings'!FP5&lt;=0,NA(),$C6+'Piezo readings'!FP5*0.70317)</f>
        <v>1089.9657059999997</v>
      </c>
      <c r="FP6" s="19">
        <f>IF('Piezo readings'!FQ5&lt;=0,NA(),$C6+'Piezo readings'!FQ5*0.70317)</f>
        <v>1089.6141209999998</v>
      </c>
      <c r="FQ6" s="19">
        <f>IF('Piezo readings'!FR5&lt;=0,NA(),$C6+'Piezo readings'!FR5*0.70317)</f>
        <v>1089.4031699999998</v>
      </c>
      <c r="FR6" s="19">
        <f>IF('Piezo readings'!FS5&lt;=0,NA(),$C6+'Piezo readings'!FS5*0.70317)</f>
        <v>1089.1922189999998</v>
      </c>
      <c r="FS6" s="19">
        <f>IF('Piezo readings'!FT5&lt;=0,NA(),$C6+'Piezo readings'!FT5*0.70317)</f>
        <v>1088.8406339999999</v>
      </c>
      <c r="FT6" s="19">
        <f>IF('Piezo readings'!FU5&lt;=0,NA(),$C6+'Piezo readings'!FU5*0.70317)</f>
        <v>1088.8406339999999</v>
      </c>
      <c r="FU6" s="19">
        <f>IF('Piezo readings'!FV5&lt;=0,NA(),$C6+'Piezo readings'!FV5*0.70317)</f>
        <v>1088.8406339999999</v>
      </c>
      <c r="FV6" s="19">
        <f>IF('Piezo readings'!FW5&lt;=0,NA(),$C6+'Piezo readings'!FW5*0.70317)</f>
        <v>1088.9812679999998</v>
      </c>
      <c r="FW6" s="19">
        <f>IF('Piezo readings'!FX5&lt;=0,NA(),$C6+'Piezo readings'!FX5*0.70317)</f>
        <v>1089.0515849999997</v>
      </c>
      <c r="FX6" s="19">
        <f>IF('Piezo readings'!FY5&lt;=0,NA(),$C6+'Piezo readings'!FY5*0.70317)</f>
        <v>1089.0515849999997</v>
      </c>
      <c r="FY6" s="19">
        <f>IF('Piezo readings'!FZ5&lt;=0,NA(),$C6+'Piezo readings'!FZ5*0.70317)</f>
        <v>1089.1219019999999</v>
      </c>
      <c r="FZ6" s="19">
        <f>IF('Piezo readings'!GA5&lt;=0,NA(),$C6+'Piezo readings'!GA5*0.70317)</f>
        <v>1089.2625359999997</v>
      </c>
      <c r="GA6" s="19">
        <f>IF('Piezo readings'!GB5&lt;=0,NA(),$C6+'Piezo readings'!GB5*0.70317)</f>
        <v>1088.9812679999998</v>
      </c>
      <c r="GB6" s="19">
        <f>IF('Piezo readings'!GC5&lt;=0,NA(),$C6+'Piezo readings'!GC5*0.70317)</f>
        <v>1088.9109509999998</v>
      </c>
      <c r="GC6" s="19">
        <f>IF('Piezo readings'!GD5&lt;=0,NA(),$C6+'Piezo readings'!GD5*0.70317)</f>
        <v>1089.0515849999997</v>
      </c>
      <c r="GD6" s="19">
        <f>IF('Piezo readings'!GE5&lt;=0,NA(),$C6+'Piezo readings'!GE5*0.70317)</f>
        <v>1089.0515849999997</v>
      </c>
      <c r="GE6" s="19">
        <f>IF('Piezo readings'!GF5&lt;=0,NA(),$C6+'Piezo readings'!GF5*0.70317)</f>
        <v>1089.0515849999997</v>
      </c>
      <c r="GF6" s="19">
        <f>IF('Piezo readings'!GG5&lt;=0,NA(),$C6+'Piezo readings'!GG5*0.70317)</f>
        <v>1089.0515849999997</v>
      </c>
      <c r="GG6" s="19">
        <f>IF('Piezo readings'!GH5&lt;=0,NA(),$C6+'Piezo readings'!GH5*0.70317)</f>
        <v>1089.0515849999997</v>
      </c>
      <c r="GH6" s="19">
        <f>IF('Piezo readings'!GI5&lt;=0,NA(),$C6+'Piezo readings'!GI5*0.70317)</f>
        <v>1089.0515849999997</v>
      </c>
      <c r="GI6" s="19">
        <f>IF('Piezo readings'!GJ5&lt;=0,NA(),$C6+'Piezo readings'!GJ5*0.70317)</f>
        <v>1089.0515849999997</v>
      </c>
      <c r="GJ6" s="19">
        <f>IF('Piezo readings'!GK5&lt;=0,NA(),$C6+'Piezo readings'!GK5*0.70317)</f>
        <v>1089.0515849999997</v>
      </c>
      <c r="GK6" s="19">
        <f>IF('Piezo readings'!GL5&lt;=0,NA(),$C6+'Piezo readings'!GL5*0.70317)</f>
        <v>1089.0515849999997</v>
      </c>
      <c r="GL6" s="19">
        <f>IF('Piezo readings'!GM5&lt;=0,NA(),$C6+'Piezo readings'!GM5*0.70317)</f>
        <v>1089.0515849999997</v>
      </c>
      <c r="GM6" s="19">
        <f>IF('Piezo readings'!GN5&lt;=0,NA(),$C6+'Piezo readings'!GN5*0.70317)</f>
        <v>1089.1219019999999</v>
      </c>
      <c r="GN6" s="19">
        <f>IF('Piezo readings'!GO5&lt;=0,NA(),$C6+'Piezo readings'!GO5*0.70317)</f>
        <v>1089.0515849999997</v>
      </c>
      <c r="GO6" s="19">
        <f>IF('Piezo readings'!GP5&lt;=0,NA(),$C6+'Piezo readings'!GP5*0.70317)</f>
        <v>1088.9812679999998</v>
      </c>
      <c r="GP6" s="19">
        <f>IF('Piezo readings'!GQ5&lt;=0,NA(),$C6+'Piezo readings'!GQ5*0.70317)</f>
        <v>1089.0515849999997</v>
      </c>
    </row>
    <row r="7" spans="1:198" x14ac:dyDescent="0.2">
      <c r="A7" s="17" t="s">
        <v>19</v>
      </c>
      <c r="B7" s="12">
        <v>22713</v>
      </c>
      <c r="C7" s="16">
        <f>1136.6-51.9</f>
        <v>1084.6999999999998</v>
      </c>
      <c r="D7" s="16" t="s">
        <v>56</v>
      </c>
      <c r="E7" s="19">
        <f>$C7+'Piezo readings'!D6*0.70317</f>
        <v>1105.9357339999999</v>
      </c>
      <c r="F7" s="19">
        <f>$C7+'Piezo readings'!E6*0.70317</f>
        <v>1103.5449559999997</v>
      </c>
      <c r="G7" s="19">
        <f>$C7+'Piezo readings'!F6*0.70317</f>
        <v>1084.8406339999999</v>
      </c>
      <c r="H7" s="19">
        <f>$C7+'Piezo readings'!G6*0.70317</f>
        <v>1090.5363109999998</v>
      </c>
      <c r="I7" s="19">
        <f>$C7+'Piezo readings'!H6*0.70317</f>
        <v>1090.8878959999997</v>
      </c>
      <c r="J7" s="19">
        <f>$C7+'Piezo readings'!I6*0.70317</f>
        <v>1090.0440919999999</v>
      </c>
      <c r="K7" s="19">
        <f>$C7+'Piezo readings'!J6*0.70317</f>
        <v>1085.1219019999999</v>
      </c>
      <c r="L7" s="19">
        <f>$C7+'Piezo readings'!K6*0.70317</f>
        <v>1085.1219019999999</v>
      </c>
      <c r="M7" s="19">
        <f>$C7+'Piezo readings'!L6*0.70317</f>
        <v>1084.9812679999998</v>
      </c>
      <c r="N7" s="19">
        <f>$C7+'Piezo readings'!M6*0.70317</f>
        <v>1084.8406339999999</v>
      </c>
      <c r="O7" s="19">
        <f>$C7+'Piezo readings'!N6*0.70317</f>
        <v>1084.6999999999998</v>
      </c>
      <c r="P7" s="19">
        <f>$C7+'Piezo readings'!O6*0.70317</f>
        <v>1084.6999999999998</v>
      </c>
      <c r="Q7" s="19">
        <f>$C7+'Piezo readings'!P6*0.70317</f>
        <v>1084.6999999999998</v>
      </c>
      <c r="R7" s="19">
        <f>$C7+'Piezo readings'!Q6*0.70317</f>
        <v>1084.6999999999998</v>
      </c>
      <c r="S7" s="19">
        <f>$C7+'Piezo readings'!R6*0.70317</f>
        <v>1084.6999999999998</v>
      </c>
      <c r="T7" s="19">
        <f>$C7+'Piezo readings'!S6*0.70317</f>
        <v>1084.9109509999998</v>
      </c>
      <c r="U7" s="19">
        <f>$C7+'Piezo readings'!T6*0.70317</f>
        <v>1085.8953889999998</v>
      </c>
      <c r="V7" s="19">
        <f>$C7+'Piezo readings'!U6*0.70317</f>
        <v>1087.6533139999999</v>
      </c>
      <c r="W7" s="19">
        <f>$C7+'Piezo readings'!V6*0.70317</f>
        <v>1084.6999999999998</v>
      </c>
      <c r="X7" s="19">
        <f>$C7+'Piezo readings'!W6*0.70317</f>
        <v>1085.7547549999997</v>
      </c>
      <c r="Y7" s="19">
        <f>$C7+'Piezo readings'!X6*0.70317</f>
        <v>1085.6844379999998</v>
      </c>
      <c r="Z7" s="19">
        <f>$C7+'Piezo readings'!Y6*0.70317</f>
        <v>1085.6844379999998</v>
      </c>
      <c r="AA7" s="19">
        <f>$C7+'Piezo readings'!Z6*0.70317</f>
        <v>1085.6844379999998</v>
      </c>
      <c r="AB7" s="19">
        <f>$C7+'Piezo readings'!AA6*0.70317</f>
        <v>1085.2625359999997</v>
      </c>
      <c r="AC7" s="19">
        <f>$C7+'Piezo readings'!AB6*0.70317</f>
        <v>1085.1922189999998</v>
      </c>
      <c r="AD7" s="19">
        <f>$C7+'Piezo readings'!AC6*0.70317</f>
        <v>1085.1219019999999</v>
      </c>
      <c r="AE7" s="19">
        <f>$C7+'Piezo readings'!AD6*0.70317</f>
        <v>1085.1219019999999</v>
      </c>
      <c r="AF7" s="19">
        <f>$C7+'Piezo readings'!AE6*0.70317</f>
        <v>1085.0515849999997</v>
      </c>
      <c r="AG7" s="19">
        <f>$C7+'Piezo readings'!AF6*0.70317</f>
        <v>1084.9812679999998</v>
      </c>
      <c r="AH7" s="19">
        <f>$C7+'Piezo readings'!AG6*0.70317</f>
        <v>1084.9109509999998</v>
      </c>
      <c r="AI7" s="19">
        <f>$C7+'Piezo readings'!AH6*0.70317</f>
        <v>1084.9109509999998</v>
      </c>
      <c r="AJ7" s="19">
        <f>$C7+'Piezo readings'!AI6*0.70317</f>
        <v>1084.8406339999999</v>
      </c>
      <c r="AK7" s="19">
        <f>$C7+'Piezo readings'!AJ6*0.70317</f>
        <v>1084.9109509999998</v>
      </c>
      <c r="AL7" s="19">
        <f>$C7+'Piezo readings'!AK6*0.70317</f>
        <v>1084.9109509999998</v>
      </c>
      <c r="AM7" s="19">
        <f>$C7+'Piezo readings'!AL6*0.70317</f>
        <v>1084.9109509999998</v>
      </c>
      <c r="AN7" s="19">
        <f>$C7+'Piezo readings'!AM6*0.70317</f>
        <v>1084.8406339999999</v>
      </c>
      <c r="AO7" s="19">
        <f>$C7+'Piezo readings'!AN6*0.70317</f>
        <v>1084.8406339999999</v>
      </c>
      <c r="AP7" s="19">
        <f>$C7+'Piezo readings'!AO6*0.70317</f>
        <v>1084.8406339999999</v>
      </c>
      <c r="AQ7" s="19">
        <f>$C7+'Piezo readings'!AP6*0.70317</f>
        <v>1084.8406339999999</v>
      </c>
      <c r="AR7" s="19">
        <f>$C7+'Piezo readings'!AQ6*0.70317</f>
        <v>1084.8406339999999</v>
      </c>
      <c r="AS7" s="19">
        <f>$C7+'Piezo readings'!AR6*0.70317</f>
        <v>1084.9109509999998</v>
      </c>
      <c r="AT7" s="19">
        <f>$C7+'Piezo readings'!AS6*0.70317</f>
        <v>1084.8406339999999</v>
      </c>
      <c r="AU7" s="19">
        <f>$C7+'Piezo readings'!AT6*0.70317</f>
        <v>1084.9109509999998</v>
      </c>
      <c r="AV7" s="19">
        <f>$C7+'Piezo readings'!AU6*0.70317</f>
        <v>1084.9812679999998</v>
      </c>
      <c r="AW7" s="19">
        <f>$C7+'Piezo readings'!AV6*0.70317</f>
        <v>1084.9109509999998</v>
      </c>
      <c r="AX7" s="19">
        <f>$C7+'Piezo readings'!AW6*0.70317</f>
        <v>1084.9109509999998</v>
      </c>
      <c r="AY7" s="19">
        <f>$C7+'Piezo readings'!AX6*0.70317</f>
        <v>1084.7703169999997</v>
      </c>
      <c r="AZ7" s="19">
        <f>$C7+'Piezo readings'!AY6*0.70317</f>
        <v>1084.8406339999999</v>
      </c>
      <c r="BA7" s="19">
        <f>$C7+'Piezo readings'!AZ6*0.70317</f>
        <v>1084.9812679999998</v>
      </c>
      <c r="BB7" s="19">
        <f>$C7+'Piezo readings'!BA6*0.70317</f>
        <v>1084.9109509999998</v>
      </c>
      <c r="BC7" s="19">
        <f>$C7+'Piezo readings'!BB6*0.70317</f>
        <v>1084.9109509999998</v>
      </c>
      <c r="BD7" s="19">
        <f>$C7+'Piezo readings'!BC6*0.70317</f>
        <v>1084.9109509999998</v>
      </c>
      <c r="BE7" s="25"/>
      <c r="BF7" s="19">
        <f>$C7+'Piezo readings'!BE6*0.70317</f>
        <v>1090.8175789999998</v>
      </c>
      <c r="BG7" s="19">
        <f>$C7+'Piezo readings'!BF6*0.70317</f>
        <v>1093.7708929999999</v>
      </c>
      <c r="BH7" s="19">
        <f>$C7+'Piezo readings'!BG6*0.70317</f>
        <v>1085.2625359999997</v>
      </c>
      <c r="BI7" s="19">
        <f>$C7+'Piezo readings'!BH6*0.70317</f>
        <v>1085.4734869999997</v>
      </c>
      <c r="BJ7" s="19">
        <f>$C7+'Piezo readings'!BI6*0.70317</f>
        <v>1085.5438039999999</v>
      </c>
      <c r="BK7" s="19">
        <f>$C7+'Piezo readings'!BJ6*0.70317</f>
        <v>1085.8250719999999</v>
      </c>
      <c r="BL7" s="19">
        <f>$C7+'Piezo readings'!BK6*0.70317</f>
        <v>1085.9657059999997</v>
      </c>
      <c r="BM7" s="19">
        <f>$C7+'Piezo readings'!BL6*0.70317</f>
        <v>1086.2469739999999</v>
      </c>
      <c r="BN7" s="19">
        <f>$C7+'Piezo readings'!BM6*0.70317</f>
        <v>1086.4579249999997</v>
      </c>
      <c r="BO7" s="19">
        <f>$C7+'Piezo readings'!BN6*0.70317</f>
        <v>1086.5282419999999</v>
      </c>
      <c r="BP7" s="19">
        <f>$C7+'Piezo readings'!BO6*0.70317</f>
        <v>1086.7391929999999</v>
      </c>
      <c r="BQ7" s="19">
        <f>$C7+'Piezo readings'!BP6*0.70317</f>
        <v>1087.1610949999997</v>
      </c>
      <c r="BR7" s="19">
        <f>$C7+'Piezo readings'!BQ6*0.70317</f>
        <v>1087.2314119999999</v>
      </c>
      <c r="BS7" s="19">
        <f>$C7+'Piezo readings'!BR6*0.70317</f>
        <v>1087.2314119999999</v>
      </c>
      <c r="BT7" s="19">
        <f>$C7+'Piezo readings'!BS6*0.70317</f>
        <v>1087.2314119999999</v>
      </c>
      <c r="BU7" s="19">
        <f>$C7+'Piezo readings'!BT6*0.70317</f>
        <v>1086.9501439999999</v>
      </c>
      <c r="BV7" s="19">
        <f>$C7+'Piezo readings'!BU6*0.70317</f>
        <v>1087.4423629999999</v>
      </c>
      <c r="BW7" s="19">
        <f>$C7+'Piezo readings'!BV6*0.70317</f>
        <v>1087.0907779999998</v>
      </c>
      <c r="BX7" s="19">
        <f>$C7+'Piezo readings'!BW6*0.70317</f>
        <v>1091.3801149999997</v>
      </c>
      <c r="BY7" s="19">
        <f>$C7+'Piezo readings'!BX6*0.70317</f>
        <v>1093.3489909999998</v>
      </c>
      <c r="BZ7" s="19">
        <f>$C7+'Piezo readings'!BY6*0.70317</f>
        <v>1089.6925069999998</v>
      </c>
      <c r="CA7" s="19">
        <f>$C7+'Piezo readings'!BZ6*0.70317</f>
        <v>1094.1927949999997</v>
      </c>
      <c r="CB7" s="19">
        <f>$C7+'Piezo readings'!CA6*0.70317</f>
        <v>1095.1772329999999</v>
      </c>
      <c r="CC7" s="19">
        <f>$C7+'Piezo readings'!CB6*0.70317</f>
        <v>1096.3023049999997</v>
      </c>
      <c r="CD7" s="19">
        <f>$C7+'Piezo readings'!CC6*0.70317</f>
        <v>1084.9812679999998</v>
      </c>
      <c r="CE7" s="19">
        <f>$C7+'Piezo readings'!CD6*0.70317</f>
        <v>1084.7703169999997</v>
      </c>
      <c r="CF7" s="19">
        <f>$C7+'Piezo readings'!CE6*0.70317</f>
        <v>1084.3484149999999</v>
      </c>
      <c r="CG7" s="19">
        <f>$C7+'Piezo readings'!CF6*0.70317</f>
        <v>1084.6999999999998</v>
      </c>
      <c r="CH7" s="19">
        <f>$C7+'Piezo readings'!CG6*0.70317</f>
        <v>1084.6999999999998</v>
      </c>
      <c r="CI7" s="19">
        <f>$C7+'Piezo readings'!CH6*0.70317</f>
        <v>1084.6999999999998</v>
      </c>
      <c r="CJ7" s="19">
        <f>$C7+'Piezo readings'!CI6*0.70317</f>
        <v>1084.6999999999998</v>
      </c>
      <c r="CK7" s="19">
        <f>$C7+'Piezo readings'!CJ6*0.70317</f>
        <v>1084.6999999999998</v>
      </c>
      <c r="CL7" s="19">
        <f>$C7+'Piezo readings'!CK6*0.70317</f>
        <v>1084.7703169999997</v>
      </c>
      <c r="CM7" s="19">
        <f>$C7+'Piezo readings'!CL6*0.70317</f>
        <v>1084.7703169999997</v>
      </c>
      <c r="CN7" s="19">
        <f>$C7+'Piezo readings'!CM6*0.70317</f>
        <v>1084.7703169999997</v>
      </c>
      <c r="CO7" s="19">
        <f>$C7+'Piezo readings'!CN6*0.70317</f>
        <v>1084.7703169999997</v>
      </c>
      <c r="CP7" s="19">
        <f>$C7+'Piezo readings'!CO6*0.70317</f>
        <v>1084.7703169999997</v>
      </c>
      <c r="CQ7" s="19">
        <f>$C7+'Piezo readings'!CP6*0.70317</f>
        <v>1084.7703169999997</v>
      </c>
      <c r="CR7" s="19">
        <f>$C7+'Piezo readings'!CQ6*0.70317</f>
        <v>1084.9109509999998</v>
      </c>
      <c r="CS7" s="19">
        <f>$C7+'Piezo readings'!CR6*0.70317</f>
        <v>1084.7703169999997</v>
      </c>
      <c r="CT7" s="19">
        <f>$C7+'Piezo readings'!CS6*0.70317</f>
        <v>1084.7703169999997</v>
      </c>
      <c r="CU7" s="19">
        <f>$C7+'Piezo readings'!CT6*0.70317</f>
        <v>1084.7703169999997</v>
      </c>
      <c r="CV7" s="19">
        <f>$C7+'Piezo readings'!CU6*0.70317</f>
        <v>1084.8406339999999</v>
      </c>
      <c r="CW7" s="19">
        <f>$C7+'Piezo readings'!CV6*0.70317</f>
        <v>1084.7703169999997</v>
      </c>
      <c r="CX7" s="19">
        <f>$C7+'Piezo readings'!CW6*0.70317</f>
        <v>1084.8406339999999</v>
      </c>
      <c r="CY7" s="19">
        <f>$C7+'Piezo readings'!CX6*0.70317</f>
        <v>1084.8406339999999</v>
      </c>
      <c r="CZ7" s="19">
        <f>$C7+'Piezo readings'!CY6*0.70317</f>
        <v>1084.8406339999999</v>
      </c>
      <c r="DA7" s="19">
        <f>$C7+'Piezo readings'!CZ6*0.70317</f>
        <v>1084.8406339999999</v>
      </c>
      <c r="DB7" s="19">
        <f>$C7+'Piezo readings'!DA6*0.70317</f>
        <v>1084.9109509999998</v>
      </c>
      <c r="DC7" s="19">
        <f>$C7+'Piezo readings'!DB6*0.70317</f>
        <v>1084.9109509999998</v>
      </c>
      <c r="DD7" s="19"/>
      <c r="DE7" s="19">
        <f>$C7+'Piezo readings'!DD6*0.70317</f>
        <v>1084.9812679999998</v>
      </c>
      <c r="DF7" s="19">
        <f>$C7+'Piezo readings'!DE6*0.70317</f>
        <v>1086.3876079999998</v>
      </c>
      <c r="DG7" s="19">
        <f>$C7+'Piezo readings'!DF6*0.70317</f>
        <v>1088.4971179999998</v>
      </c>
      <c r="DH7" s="19">
        <f>$C7+'Piezo readings'!DG6*0.70317</f>
        <v>1085.0515849999997</v>
      </c>
      <c r="DI7" s="19">
        <f>$C7+'Piezo readings'!DH6*0.70317</f>
        <v>1084.6999999999998</v>
      </c>
      <c r="DJ7" s="19">
        <f>$C7+'Piezo readings'!DI6*0.70317</f>
        <v>1084.6999999999998</v>
      </c>
      <c r="DK7" s="19">
        <f>$C7+'Piezo readings'!DJ6*0.70317</f>
        <v>1084.6999999999998</v>
      </c>
      <c r="DL7" s="19">
        <f>$C7+'Piezo readings'!DK6*0.70317</f>
        <v>1084.6999999999998</v>
      </c>
      <c r="DM7" s="19">
        <f>$C7+'Piezo readings'!DL6*0.70317</f>
        <v>1084.6999999999998</v>
      </c>
      <c r="DN7" s="19">
        <f>$C7+'Piezo readings'!DM6*0.70317</f>
        <v>1084.6999999999998</v>
      </c>
      <c r="DO7" s="19">
        <f>$C7+'Piezo readings'!DN6*0.70317</f>
        <v>1084.6999999999998</v>
      </c>
      <c r="DP7" s="19">
        <f>$C7+'Piezo readings'!DO6*0.70317</f>
        <v>1084.6999999999998</v>
      </c>
      <c r="DQ7" s="19">
        <f>$C7+'Piezo readings'!DP6*0.70317</f>
        <v>1084.6999999999998</v>
      </c>
      <c r="DR7" s="19">
        <f>$C7+'Piezo readings'!DQ6*0.70317</f>
        <v>1084.6999999999998</v>
      </c>
      <c r="DS7" s="19">
        <f>$C7+'Piezo readings'!DR6*0.70317</f>
        <v>1084.6999999999998</v>
      </c>
      <c r="DT7" s="19">
        <f>$C7+'Piezo readings'!DS6*0.70317</f>
        <v>1084.6999999999998</v>
      </c>
      <c r="DU7" s="19">
        <f>$C7+'Piezo readings'!DT6*0.70317</f>
        <v>1084.6999999999998</v>
      </c>
      <c r="DV7" s="19">
        <f>$C7+'Piezo readings'!DW6*0.70317</f>
        <v>1084.6999999999998</v>
      </c>
      <c r="DW7" s="19">
        <f>$C7+'Piezo readings'!DX6*0.70317</f>
        <v>1084.6999999999998</v>
      </c>
      <c r="DX7" s="19">
        <f>$C7+'Piezo readings'!DY6*0.70317</f>
        <v>1084.6999999999998</v>
      </c>
      <c r="DY7" s="19">
        <f>$C7+'Piezo readings'!DZ6*0.70317</f>
        <v>1084.6999999999998</v>
      </c>
      <c r="DZ7" s="19">
        <f>$C7+'Piezo readings'!EA6*0.70317</f>
        <v>1084.6999999999998</v>
      </c>
      <c r="EA7" s="19">
        <f>$C7+'Piezo readings'!EB6*0.70317</f>
        <v>1084.6999999999998</v>
      </c>
      <c r="EB7" s="19">
        <f>$C7+'Piezo readings'!EC6*0.70317</f>
        <v>1084.6999999999998</v>
      </c>
      <c r="EC7" s="19">
        <f>$C7+'Piezo readings'!ED6*0.70317</f>
        <v>1084.6999999999998</v>
      </c>
      <c r="ED7" s="19">
        <f>$C7+'Piezo readings'!EE6*0.70317</f>
        <v>1084.6999999999998</v>
      </c>
      <c r="EE7" s="19">
        <f>$C7+'Piezo readings'!EF6*0.70317</f>
        <v>1084.6999999999998</v>
      </c>
      <c r="EF7" s="19">
        <f>$C7+'Piezo readings'!EG6*0.70317</f>
        <v>1084.6999999999998</v>
      </c>
      <c r="EG7" s="19">
        <f>$C7+'Piezo readings'!EH6*0.70317</f>
        <v>1084.6999999999998</v>
      </c>
      <c r="EH7" s="19">
        <f>$C7+'Piezo readings'!EI6*0.70317</f>
        <v>1084.6999999999998</v>
      </c>
      <c r="EI7" s="19">
        <f>$C7+'Piezo readings'!EJ6*0.70317</f>
        <v>1084.6999999999998</v>
      </c>
      <c r="EJ7" s="19">
        <f>$C7+'Piezo readings'!EK6*0.70317</f>
        <v>1084.6999999999998</v>
      </c>
      <c r="EK7" s="19">
        <f>$C7+'Piezo readings'!EL6*0.70317</f>
        <v>1084.6999999999998</v>
      </c>
      <c r="EL7" s="19">
        <f>$C7+'Piezo readings'!EM6*0.70317</f>
        <v>1084.6999999999998</v>
      </c>
      <c r="EM7" s="19">
        <f>$C7+'Piezo readings'!EN6*0.70317</f>
        <v>1084.6999999999998</v>
      </c>
      <c r="EN7" s="19">
        <f>$C7+'Piezo readings'!EO6*0.70317</f>
        <v>1084.6999999999998</v>
      </c>
      <c r="EO7" s="19">
        <f>$C7+'Piezo readings'!EP6*0.70317</f>
        <v>1084.6999999999998</v>
      </c>
      <c r="EP7" s="19" t="e">
        <f>IF('Piezo readings'!EQ6&lt;=0,NA(),$C7+'Piezo readings'!EQ6*0.70317)</f>
        <v>#N/A</v>
      </c>
      <c r="EQ7" s="19" t="e">
        <f>IF('Piezo readings'!ER6&lt;=0,NA(),$C7+'Piezo readings'!ER6*0.70317)</f>
        <v>#N/A</v>
      </c>
      <c r="ER7" s="19" t="e">
        <f>IF('Piezo readings'!ES6&lt;=0,NA(),$C7+'Piezo readings'!ES6*0.70317)</f>
        <v>#N/A</v>
      </c>
      <c r="ES7" s="19" t="e">
        <f>IF('Piezo readings'!ET6&lt;=0,NA(),$C7+'Piezo readings'!ET6*0.70317)</f>
        <v>#N/A</v>
      </c>
      <c r="ET7" s="19" t="e">
        <f>IF('Piezo readings'!EU6&lt;=0,NA(),$C7+'Piezo readings'!EU6*0.70317)</f>
        <v>#N/A</v>
      </c>
      <c r="EU7" s="19" t="e">
        <f>IF('Piezo readings'!EV6&lt;=0,NA(),$C7+'Piezo readings'!EV6*0.70317)</f>
        <v>#N/A</v>
      </c>
      <c r="EV7" s="19" t="e">
        <f>IF('Piezo readings'!EW6&lt;=0,NA(),$C7+'Piezo readings'!EW6*0.70317)</f>
        <v>#N/A</v>
      </c>
      <c r="EW7" s="19" t="e">
        <f>IF('Piezo readings'!EX6&lt;=0,NA(),$C7+'Piezo readings'!EX6*0.70317)</f>
        <v>#N/A</v>
      </c>
      <c r="EX7" s="19" t="e">
        <f>IF('Piezo readings'!EY6&lt;=0,NA(),$C7+'Piezo readings'!EY6*0.70317)</f>
        <v>#N/A</v>
      </c>
      <c r="EY7" s="19" t="e">
        <f>IF('Piezo readings'!EZ6&lt;=0,NA(),$C7+'Piezo readings'!EZ6*0.70317)</f>
        <v>#N/A</v>
      </c>
      <c r="EZ7" s="19" t="e">
        <f>IF('Piezo readings'!FA6&lt;=0,NA(),$C7+'Piezo readings'!FA6*0.70317)</f>
        <v>#N/A</v>
      </c>
      <c r="FA7" s="19" t="e">
        <f>IF('Piezo readings'!FB6&lt;=0,NA(),$C7+'Piezo readings'!FB6*0.70317)</f>
        <v>#N/A</v>
      </c>
      <c r="FB7" s="19" t="e">
        <f>IF('Piezo readings'!FC6&lt;=0,NA(),$C7+'Piezo readings'!FC6*0.70317)</f>
        <v>#N/A</v>
      </c>
      <c r="FC7" s="19" t="e">
        <f>IF('Piezo readings'!FD6&lt;=0,NA(),$C7+'Piezo readings'!FD6*0.70317)</f>
        <v>#N/A</v>
      </c>
      <c r="FD7" s="19" t="e">
        <f>IF('Piezo readings'!FE6&lt;=0,NA(),$C7+'Piezo readings'!FE6*0.70317)</f>
        <v>#N/A</v>
      </c>
      <c r="FE7" s="19" t="e">
        <f>IF('Piezo readings'!FF6&lt;=0,NA(),$C7+'Piezo readings'!FF6*0.70317)</f>
        <v>#N/A</v>
      </c>
      <c r="FF7" s="19" t="e">
        <f>IF('Piezo readings'!FG6&lt;=0,NA(),$C7+'Piezo readings'!FG6*0.70317)</f>
        <v>#N/A</v>
      </c>
      <c r="FG7" s="19" t="e">
        <f>IF('Piezo readings'!FH6&lt;=0,NA(),$C7+'Piezo readings'!FH6*0.70317)</f>
        <v>#N/A</v>
      </c>
      <c r="FH7" s="19" t="e">
        <f>IF('Piezo readings'!FI6&lt;=0,NA(),$C7+'Piezo readings'!FI6*0.70317)</f>
        <v>#N/A</v>
      </c>
      <c r="FI7" s="19" t="e">
        <f>IF('Piezo readings'!FJ6&lt;=0,NA(),$C7+'Piezo readings'!FJ6*0.70317)</f>
        <v>#N/A</v>
      </c>
      <c r="FJ7" s="19" t="e">
        <f>IF('Piezo readings'!FK6&lt;=0,NA(),$C7+'Piezo readings'!FK6*0.70317)</f>
        <v>#N/A</v>
      </c>
      <c r="FK7" s="19" t="e">
        <f>IF('Piezo readings'!FL6&lt;=0,NA(),$C7+'Piezo readings'!FL6*0.70317)</f>
        <v>#N/A</v>
      </c>
      <c r="FL7" s="19" t="e">
        <f>IF('Piezo readings'!FM6&lt;=0,NA(),$C7+'Piezo readings'!FM6*0.70317)</f>
        <v>#N/A</v>
      </c>
      <c r="FM7" s="19" t="e">
        <f>IF('Piezo readings'!FN6&lt;=0,NA(),$C7+'Piezo readings'!FN6*0.70317)</f>
        <v>#N/A</v>
      </c>
      <c r="FN7" s="19" t="e">
        <f>IF('Piezo readings'!FO6&lt;=0,NA(),$C7+'Piezo readings'!FO6*0.70317)</f>
        <v>#N/A</v>
      </c>
      <c r="FO7" s="19" t="e">
        <f>IF('Piezo readings'!FP6&lt;=0,NA(),$C7+'Piezo readings'!FP6*0.70317)</f>
        <v>#N/A</v>
      </c>
      <c r="FP7" s="19" t="e">
        <f>IF('Piezo readings'!FQ6&lt;=0,NA(),$C7+'Piezo readings'!FQ6*0.70317)</f>
        <v>#N/A</v>
      </c>
      <c r="FQ7" s="19" t="e">
        <f>IF('Piezo readings'!FR6&lt;=0,NA(),$C7+'Piezo readings'!FR6*0.70317)</f>
        <v>#N/A</v>
      </c>
      <c r="FR7" s="19" t="e">
        <f>IF('Piezo readings'!FS6&lt;=0,NA(),$C7+'Piezo readings'!FS6*0.70317)</f>
        <v>#N/A</v>
      </c>
      <c r="FS7" s="19" t="e">
        <f>IF('Piezo readings'!FT6&lt;=0,NA(),$C7+'Piezo readings'!FT6*0.70317)</f>
        <v>#N/A</v>
      </c>
      <c r="FT7" s="19" t="e">
        <f>IF('Piezo readings'!FU6&lt;=0,NA(),$C7+'Piezo readings'!FU6*0.70317)</f>
        <v>#N/A</v>
      </c>
      <c r="FU7" s="19" t="e">
        <f>IF('Piezo readings'!FV6&lt;=0,NA(),$C7+'Piezo readings'!FV6*0.70317)</f>
        <v>#N/A</v>
      </c>
      <c r="FV7" s="19" t="e">
        <f>IF('Piezo readings'!FW6&lt;=0,NA(),$C7+'Piezo readings'!FW6*0.70317)</f>
        <v>#N/A</v>
      </c>
      <c r="FW7" s="19" t="e">
        <f>IF('Piezo readings'!FX6&lt;=0,NA(),$C7+'Piezo readings'!FX6*0.70317)</f>
        <v>#N/A</v>
      </c>
      <c r="FX7" s="19" t="e">
        <f>IF('Piezo readings'!FY6&lt;=0,NA(),$C7+'Piezo readings'!FY6*0.70317)</f>
        <v>#N/A</v>
      </c>
      <c r="FY7" s="19" t="e">
        <f>IF('Piezo readings'!FZ6&lt;=0,NA(),$C7+'Piezo readings'!FZ6*0.70317)</f>
        <v>#N/A</v>
      </c>
      <c r="FZ7" s="19" t="e">
        <f>IF('Piezo readings'!GA6&lt;=0,NA(),$C7+'Piezo readings'!GA6*0.70317)</f>
        <v>#N/A</v>
      </c>
      <c r="GA7" s="19" t="e">
        <f>IF('Piezo readings'!GB6&lt;=0,NA(),$C7+'Piezo readings'!GB6*0.70317)</f>
        <v>#N/A</v>
      </c>
      <c r="GB7" s="19" t="e">
        <f>IF('Piezo readings'!GC6&lt;=0,NA(),$C7+'Piezo readings'!GC6*0.70317)</f>
        <v>#N/A</v>
      </c>
      <c r="GC7" s="19" t="e">
        <f>IF('Piezo readings'!GD6&lt;=0,NA(),$C7+'Piezo readings'!GD6*0.70317)</f>
        <v>#N/A</v>
      </c>
      <c r="GD7" s="19" t="e">
        <f>IF('Piezo readings'!GE6&lt;=0,NA(),$C7+'Piezo readings'!GE6*0.70317)</f>
        <v>#N/A</v>
      </c>
      <c r="GE7" s="19" t="e">
        <f>IF('Piezo readings'!GF6&lt;=0,NA(),$C7+'Piezo readings'!GF6*0.70317)</f>
        <v>#N/A</v>
      </c>
      <c r="GF7" s="19" t="e">
        <f>IF('Piezo readings'!GG6&lt;=0,NA(),$C7+'Piezo readings'!GG6*0.70317)</f>
        <v>#N/A</v>
      </c>
      <c r="GG7" s="19" t="e">
        <f>IF('Piezo readings'!GH6&lt;=0,NA(),$C7+'Piezo readings'!GH6*0.70317)</f>
        <v>#N/A</v>
      </c>
      <c r="GH7" s="19" t="e">
        <f>IF('Piezo readings'!GI6&lt;=0,NA(),$C7+'Piezo readings'!GI6*0.70317)</f>
        <v>#N/A</v>
      </c>
      <c r="GI7" s="19" t="e">
        <f>IF('Piezo readings'!GJ6&lt;=0,NA(),$C7+'Piezo readings'!GJ6*0.70317)</f>
        <v>#N/A</v>
      </c>
      <c r="GJ7" s="19" t="e">
        <f>IF('Piezo readings'!GK6&lt;=0,NA(),$C7+'Piezo readings'!GK6*0.70317)</f>
        <v>#N/A</v>
      </c>
      <c r="GK7" s="19" t="e">
        <f>IF('Piezo readings'!GL6&lt;=0,NA(),$C7+'Piezo readings'!GL6*0.70317)</f>
        <v>#N/A</v>
      </c>
      <c r="GL7" s="19" t="e">
        <f>IF('Piezo readings'!GM6&lt;=0,NA(),$C7+'Piezo readings'!GM6*0.70317)</f>
        <v>#N/A</v>
      </c>
      <c r="GM7" s="19" t="e">
        <f>IF('Piezo readings'!GN6&lt;=0,NA(),$C7+'Piezo readings'!GN6*0.70317)</f>
        <v>#N/A</v>
      </c>
      <c r="GN7" s="19" t="e">
        <f>IF('Piezo readings'!GO6&lt;=0,NA(),$C7+'Piezo readings'!GO6*0.70317)</f>
        <v>#N/A</v>
      </c>
      <c r="GO7" s="19" t="e">
        <f>IF('Piezo readings'!GP6&lt;=0,NA(),$C7+'Piezo readings'!GP6*0.70317)</f>
        <v>#N/A</v>
      </c>
      <c r="GP7" s="19" t="e">
        <f>IF('Piezo readings'!GQ6&lt;=0,NA(),$C7+'Piezo readings'!GQ6*0.70317)</f>
        <v>#N/A</v>
      </c>
    </row>
    <row r="8" spans="1:198" x14ac:dyDescent="0.2">
      <c r="A8" s="17" t="s">
        <v>20</v>
      </c>
      <c r="B8" s="12">
        <v>9377</v>
      </c>
      <c r="C8" s="16">
        <f>1134.6-51.9</f>
        <v>1082.6999999999998</v>
      </c>
      <c r="D8" s="16" t="s">
        <v>57</v>
      </c>
      <c r="E8" s="19">
        <f>$C8+'Piezo readings'!D7*0.70317</f>
        <v>1139.5864529999999</v>
      </c>
      <c r="F8" s="19">
        <f>$C8+'Piezo readings'!E7*0.70317</f>
        <v>1116.8037449999997</v>
      </c>
      <c r="G8" s="19">
        <f>$C8+'Piezo readings'!F7*0.70317</f>
        <v>1109.8423619999999</v>
      </c>
      <c r="H8" s="19">
        <f>$C8+'Piezo readings'!G7*0.70317</f>
        <v>1100.7714689999998</v>
      </c>
      <c r="I8" s="19">
        <f>$C8+'Piezo readings'!H7*0.70317</f>
        <v>1093.5991349999997</v>
      </c>
      <c r="J8" s="19">
        <f>$C8+'Piezo readings'!I7*0.70317</f>
        <v>1089.8723339999999</v>
      </c>
      <c r="K8" s="19">
        <f>$C8+'Piezo readings'!J7*0.70317</f>
        <v>1082.6999999999998</v>
      </c>
      <c r="L8" s="19">
        <f>$C8+'Piezo readings'!K7*0.70317</f>
        <v>1086.4971179999998</v>
      </c>
      <c r="M8" s="19">
        <f>$C8+'Piezo readings'!L7*0.70317</f>
        <v>1086.2158499999998</v>
      </c>
      <c r="N8" s="19">
        <f>$C8+'Piezo readings'!M7*0.70317</f>
        <v>1085.8642649999997</v>
      </c>
      <c r="O8" s="19">
        <f>$C8+'Piezo readings'!N7*0.70317</f>
        <v>1084.3172909999998</v>
      </c>
      <c r="P8" s="19">
        <f>$C8+'Piezo readings'!O7*0.70317</f>
        <v>1083.1219019999999</v>
      </c>
      <c r="Q8" s="19">
        <f>$C8+'Piezo readings'!P7*0.70317</f>
        <v>1082.6999999999998</v>
      </c>
      <c r="R8" s="19">
        <f>$C8+'Piezo readings'!Q7*0.70317</f>
        <v>1082.6999999999998</v>
      </c>
      <c r="S8" s="19">
        <f>$C8+'Piezo readings'!R7*0.70317</f>
        <v>1082.6999999999998</v>
      </c>
      <c r="T8" s="19">
        <f>$C8+'Piezo readings'!S7*0.70317</f>
        <v>1088.6066279999998</v>
      </c>
      <c r="U8" s="19">
        <f>$C8+'Piezo readings'!T7*0.70317</f>
        <v>1089.5910659999997</v>
      </c>
      <c r="V8" s="19">
        <f>$C8+'Piezo readings'!U7*0.70317</f>
        <v>1090.0832849999997</v>
      </c>
      <c r="W8" s="19">
        <f>$C8+'Piezo readings'!V7*0.70317</f>
        <v>1085.0204609999998</v>
      </c>
      <c r="X8" s="19">
        <f>$C8+'Piezo readings'!W7*0.70317</f>
        <v>1089.0988469999998</v>
      </c>
      <c r="Y8" s="19">
        <f>$C8+'Piezo readings'!X7*0.70317</f>
        <v>1088.2550429999999</v>
      </c>
      <c r="Z8" s="19">
        <f>$C8+'Piezo readings'!Y7*0.70317</f>
        <v>1088.4659939999999</v>
      </c>
      <c r="AA8" s="19">
        <f>$C8+'Piezo readings'!Z7*0.70317</f>
        <v>1087.6925069999998</v>
      </c>
      <c r="AB8" s="19">
        <f>$C8+'Piezo readings'!AA7*0.70317</f>
        <v>1087.3409219999999</v>
      </c>
      <c r="AC8" s="19">
        <f>$C8+'Piezo readings'!AB7*0.70317</f>
        <v>1087.2002879999998</v>
      </c>
      <c r="AD8" s="19">
        <f>$C8+'Piezo readings'!AC7*0.70317</f>
        <v>1087.1299709999998</v>
      </c>
      <c r="AE8" s="19">
        <f>$C8+'Piezo readings'!AD7*0.70317</f>
        <v>1087.1299709999998</v>
      </c>
      <c r="AF8" s="19">
        <f>$C8+'Piezo readings'!AE7*0.70317</f>
        <v>1087.1299709999998</v>
      </c>
      <c r="AG8" s="19">
        <f>$C8+'Piezo readings'!AF7*0.70317</f>
        <v>1086.8487029999999</v>
      </c>
      <c r="AH8" s="19">
        <f>$C8+'Piezo readings'!AG7*0.70317</f>
        <v>1086.4971179999998</v>
      </c>
      <c r="AI8" s="19">
        <f>$C8+'Piezo readings'!AH7*0.70317</f>
        <v>1086.0048989999998</v>
      </c>
      <c r="AJ8" s="19">
        <f>$C8+'Piezo readings'!AI7*0.70317</f>
        <v>1085.7236309999998</v>
      </c>
      <c r="AK8" s="19">
        <f>$C8+'Piezo readings'!AJ7*0.70317</f>
        <v>1086.0752159999997</v>
      </c>
      <c r="AL8" s="19">
        <f>$C8+'Piezo readings'!AK7*0.70317</f>
        <v>1085.7236309999998</v>
      </c>
      <c r="AM8" s="19">
        <f>$C8+'Piezo readings'!AL7*0.70317</f>
        <v>1085.0204609999998</v>
      </c>
      <c r="AN8" s="19">
        <f>$C8+'Piezo readings'!AM7*0.70317</f>
        <v>1085.0907779999998</v>
      </c>
      <c r="AO8" s="19">
        <f>$C8+'Piezo readings'!AN7*0.70317</f>
        <v>1085.0907779999998</v>
      </c>
      <c r="AP8" s="19">
        <f>$C8+'Piezo readings'!AO7*0.70317</f>
        <v>1084.8095099999998</v>
      </c>
      <c r="AQ8" s="19">
        <f>$C8+'Piezo readings'!AP7*0.70317</f>
        <v>1084.9501439999999</v>
      </c>
      <c r="AR8" s="19">
        <f>$C8+'Piezo readings'!AQ7*0.70317</f>
        <v>1085.3017289999998</v>
      </c>
      <c r="AS8" s="19">
        <f>$C8+'Piezo readings'!AR7*0.70317</f>
        <v>1085.4423629999999</v>
      </c>
      <c r="AT8" s="19">
        <f>$C8+'Piezo readings'!AS7*0.70317</f>
        <v>1084.8095099999998</v>
      </c>
      <c r="AU8" s="19">
        <f>$C8+'Piezo readings'!AT7*0.70317</f>
        <v>1085.3720459999997</v>
      </c>
      <c r="AV8" s="19">
        <f>$C8+'Piezo readings'!AU7*0.70317</f>
        <v>1085.2314119999999</v>
      </c>
      <c r="AW8" s="19">
        <f>$C8+'Piezo readings'!AV7*0.70317</f>
        <v>1085.2314119999999</v>
      </c>
      <c r="AX8" s="19">
        <f>$C8+'Piezo readings'!AW7*0.70317</f>
        <v>1085.0907779999998</v>
      </c>
      <c r="AY8" s="19">
        <f>$C8+'Piezo readings'!AX7*0.70317</f>
        <v>1085.0204609999998</v>
      </c>
      <c r="AZ8" s="19">
        <f>$C8+'Piezo readings'!AY7*0.70317</f>
        <v>1084.8798269999998</v>
      </c>
      <c r="BA8" s="19">
        <f>$C8+'Piezo readings'!AZ7*0.70317</f>
        <v>1086.0048989999998</v>
      </c>
      <c r="BB8" s="19">
        <f>$C8+'Piezo readings'!BA7*0.70317</f>
        <v>1085.0204609999998</v>
      </c>
      <c r="BC8" s="19">
        <f>$C8+'Piezo readings'!BB7*0.70317</f>
        <v>1085.0204609999998</v>
      </c>
      <c r="BD8" s="19">
        <f>$C8+'Piezo readings'!BC7*0.70317</f>
        <v>1084.8798269999998</v>
      </c>
      <c r="BE8" s="25"/>
      <c r="BF8" s="19">
        <f>$C8+'Piezo readings'!BE7*0.70317</f>
        <v>1085.3017289999998</v>
      </c>
      <c r="BG8" s="19">
        <f>$C8+'Piezo readings'!BF7*0.70317</f>
        <v>1085.2314119999999</v>
      </c>
      <c r="BH8" s="19">
        <f>$C8+'Piezo readings'!BG7*0.70317</f>
        <v>1085.2314119999999</v>
      </c>
      <c r="BI8" s="19">
        <f>$C8+'Piezo readings'!BH7*0.70317</f>
        <v>1085.1610949999997</v>
      </c>
      <c r="BJ8" s="19">
        <f>$C8+'Piezo readings'!BI7*0.70317</f>
        <v>1085.0907779999998</v>
      </c>
      <c r="BK8" s="19">
        <f>$C8+'Piezo readings'!BJ7*0.70317</f>
        <v>1085.0204609999998</v>
      </c>
      <c r="BL8" s="19">
        <f>$C8+'Piezo readings'!BK7*0.70317</f>
        <v>1084.8095099999998</v>
      </c>
      <c r="BM8" s="19">
        <f>$C8+'Piezo readings'!BL7*0.70317</f>
        <v>1084.9501439999999</v>
      </c>
      <c r="BN8" s="19">
        <f>$C8+'Piezo readings'!BM7*0.70317</f>
        <v>1084.9501439999999</v>
      </c>
      <c r="BO8" s="19">
        <f>$C8+'Piezo readings'!BN7*0.70317</f>
        <v>1084.8798269999998</v>
      </c>
      <c r="BP8" s="19">
        <f>$C8+'Piezo readings'!BO7*0.70317</f>
        <v>1085.0907779999998</v>
      </c>
      <c r="BQ8" s="19">
        <f>$C8+'Piezo readings'!BP7*0.70317</f>
        <v>1085.0907779999998</v>
      </c>
      <c r="BR8" s="19">
        <f>$C8+'Piezo readings'!BQ7*0.70317</f>
        <v>1085.0204609999998</v>
      </c>
      <c r="BS8" s="19">
        <f>$C8+'Piezo readings'!BR7*0.70317</f>
        <v>1084.9501439999999</v>
      </c>
      <c r="BT8" s="19">
        <f>$C8+'Piezo readings'!BS7*0.70317</f>
        <v>1085.0907779999998</v>
      </c>
      <c r="BU8" s="19">
        <f>$C8+'Piezo readings'!BT7*0.70317</f>
        <v>1085.3720459999997</v>
      </c>
      <c r="BV8" s="19">
        <f>$C8+'Piezo readings'!BU7*0.70317</f>
        <v>1085.3017289999998</v>
      </c>
      <c r="BW8" s="19">
        <f>$C8+'Piezo readings'!BV7*0.70317</f>
        <v>1085.3017289999998</v>
      </c>
      <c r="BX8" s="19">
        <f>$C8+'Piezo readings'!BW7*0.70317</f>
        <v>1084.2469739999999</v>
      </c>
      <c r="BY8" s="19">
        <f>$C8+'Piezo readings'!BX7*0.70317</f>
        <v>1084.7391929999999</v>
      </c>
      <c r="BZ8" s="19">
        <f>$C8+'Piezo readings'!BY7*0.70317</f>
        <v>1085.0204609999998</v>
      </c>
      <c r="CA8" s="19">
        <f>$C8+'Piezo readings'!BZ7*0.70317</f>
        <v>1084.8798269999998</v>
      </c>
      <c r="CB8" s="19">
        <f>$C8+'Piezo readings'!CA7*0.70317</f>
        <v>1085.0204609999998</v>
      </c>
      <c r="CC8" s="19">
        <f>$C8+'Piezo readings'!CB7*0.70317</f>
        <v>1084.7391929999999</v>
      </c>
      <c r="CD8" s="19">
        <f>$C8+'Piezo readings'!CC7*0.70317</f>
        <v>1083.7547549999997</v>
      </c>
      <c r="CE8" s="19">
        <f>$C8+'Piezo readings'!CD7*0.70317</f>
        <v>1084.5985589999998</v>
      </c>
      <c r="CF8" s="19">
        <f>$C8+'Piezo readings'!CE7*0.70317</f>
        <v>1084.6688759999997</v>
      </c>
      <c r="CG8" s="19">
        <f>$C8+'Piezo readings'!CF7*0.70317</f>
        <v>1083.8953889999998</v>
      </c>
      <c r="CH8" s="19">
        <f>$C8+'Piezo readings'!CG7*0.70317</f>
        <v>1081.1530259999997</v>
      </c>
      <c r="CI8" s="19">
        <f>$C8+'Piezo readings'!CH7*0.70317</f>
        <v>1084.4579249999997</v>
      </c>
      <c r="CJ8" s="19">
        <f>$C8+'Piezo readings'!CI7*0.70317</f>
        <v>1084.2469739999999</v>
      </c>
      <c r="CK8" s="19">
        <f>$C8+'Piezo readings'!CJ7*0.70317</f>
        <v>1084.3876079999998</v>
      </c>
      <c r="CL8" s="19">
        <f>$C8+'Piezo readings'!CK7*0.70317</f>
        <v>1084.8095099999998</v>
      </c>
      <c r="CM8" s="19">
        <f>$C8+'Piezo readings'!CL7*0.70317</f>
        <v>1084.9501439999999</v>
      </c>
      <c r="CN8" s="19">
        <f>$C8+'Piezo readings'!CM7*0.70317</f>
        <v>1085.1610949999997</v>
      </c>
      <c r="CO8" s="19">
        <f>$C8+'Piezo readings'!CN7*0.70317</f>
        <v>1084.5282419999999</v>
      </c>
      <c r="CP8" s="19">
        <f>$C8+'Piezo readings'!CO7*0.70317</f>
        <v>1084.7391929999999</v>
      </c>
      <c r="CQ8" s="19">
        <f>$C8+'Piezo readings'!CP7*0.70317</f>
        <v>1084.7391929999999</v>
      </c>
      <c r="CR8" s="19">
        <f>$C8+'Piezo readings'!CQ7*0.70317</f>
        <v>1085.0204609999998</v>
      </c>
      <c r="CS8" s="19">
        <f>$C8+'Piezo readings'!CR7*0.70317</f>
        <v>1084.8095099999998</v>
      </c>
      <c r="CT8" s="19">
        <f>$C8+'Piezo readings'!CS7*0.70317</f>
        <v>1084.6688759999997</v>
      </c>
      <c r="CU8" s="19">
        <f>$C8+'Piezo readings'!CT7*0.70317</f>
        <v>1084.9501439999999</v>
      </c>
      <c r="CV8" s="19">
        <f>$C8+'Piezo readings'!CU7*0.70317</f>
        <v>1084.8095099999998</v>
      </c>
      <c r="CW8" s="19">
        <f>$C8+'Piezo readings'!CV7*0.70317</f>
        <v>1084.8095099999998</v>
      </c>
      <c r="CX8" s="19">
        <f>$C8+'Piezo readings'!CW7*0.70317</f>
        <v>1084.8798269999998</v>
      </c>
      <c r="CY8" s="19">
        <f>$C8+'Piezo readings'!CX7*0.70317</f>
        <v>1084.8095099999998</v>
      </c>
      <c r="CZ8" s="19">
        <f>$C8+'Piezo readings'!CY7*0.70317</f>
        <v>1084.7391929999999</v>
      </c>
      <c r="DA8" s="19">
        <f>$C8+'Piezo readings'!CZ7*0.70317</f>
        <v>1084.8095099999998</v>
      </c>
      <c r="DB8" s="19">
        <f>$C8+'Piezo readings'!DA7*0.70317</f>
        <v>1085.0907779999998</v>
      </c>
      <c r="DC8" s="19">
        <f>$C8+'Piezo readings'!DB7*0.70317</f>
        <v>1085.3720459999997</v>
      </c>
      <c r="DD8" s="19"/>
      <c r="DE8" s="19">
        <f>$C8+'Piezo readings'!DD7*0.70317</f>
        <v>1084.5282419999999</v>
      </c>
      <c r="DF8" s="19">
        <f>$C8+'Piezo readings'!DE7*0.70317</f>
        <v>1084.7391929999999</v>
      </c>
      <c r="DG8" s="19">
        <f>$C8+'Piezo readings'!DF7*0.70317</f>
        <v>1084.8798269999998</v>
      </c>
      <c r="DH8" s="19">
        <f>$C8+'Piezo readings'!DG7*0.70317</f>
        <v>1084.9501439999999</v>
      </c>
      <c r="DI8" s="19">
        <f>$C8+'Piezo readings'!DH7*0.70317</f>
        <v>1084.8095099999998</v>
      </c>
      <c r="DJ8" s="19">
        <f>$C8+'Piezo readings'!DI7*0.70317</f>
        <v>1083.8953889999998</v>
      </c>
      <c r="DK8" s="19">
        <f>$C8+'Piezo readings'!DJ7*0.70317</f>
        <v>1084.1766569999998</v>
      </c>
      <c r="DL8" s="19">
        <f>$C8+'Piezo readings'!DK7*0.70317</f>
        <v>1084.3172909999998</v>
      </c>
      <c r="DM8" s="19">
        <f>$C8+'Piezo readings'!DL7*0.70317</f>
        <v>1084.5282419999999</v>
      </c>
      <c r="DN8" s="19">
        <f>$C8+'Piezo readings'!DM7*0.70317</f>
        <v>1084.6688759999997</v>
      </c>
      <c r="DO8" s="19">
        <f>$C8+'Piezo readings'!DN7*0.70317</f>
        <v>1084.6688759999997</v>
      </c>
      <c r="DP8" s="19">
        <f>$C8+'Piezo readings'!DO7*0.70317</f>
        <v>1084.5282419999999</v>
      </c>
      <c r="DQ8" s="19">
        <f>$C8+'Piezo readings'!DP7*0.70317</f>
        <v>1084.5985589999998</v>
      </c>
      <c r="DR8" s="19">
        <f>$C8+'Piezo readings'!DQ7*0.70317</f>
        <v>1084.5985589999998</v>
      </c>
      <c r="DS8" s="19">
        <f>$C8+'Piezo readings'!DR7*0.70317</f>
        <v>1084.6688759999997</v>
      </c>
      <c r="DT8" s="19">
        <f>$C8+'Piezo readings'!DS7*0.70317</f>
        <v>1084.6688759999997</v>
      </c>
      <c r="DU8" s="19">
        <f>$C8+'Piezo readings'!DT7*0.70317</f>
        <v>1084.3876079999998</v>
      </c>
      <c r="DV8" s="19">
        <f>$C8+'Piezo readings'!DW7*0.70317</f>
        <v>1084.4579249999997</v>
      </c>
      <c r="DW8" s="19">
        <f>$C8+'Piezo readings'!DX7*0.70317</f>
        <v>1084.6688759999997</v>
      </c>
      <c r="DX8" s="19">
        <f>$C8+'Piezo readings'!DY7*0.70317</f>
        <v>1085.0204609999998</v>
      </c>
      <c r="DY8" s="19">
        <f>$C8+'Piezo readings'!DZ7*0.70317</f>
        <v>1084.8095099999998</v>
      </c>
      <c r="DZ8" s="19">
        <f>$C8+'Piezo readings'!EA7*0.70317</f>
        <v>1084.5985589999998</v>
      </c>
      <c r="EA8" s="19">
        <f>$C8+'Piezo readings'!EB7*0.70317</f>
        <v>1084.5985589999998</v>
      </c>
      <c r="EB8" s="19">
        <f>$C8+'Piezo readings'!EC7*0.70317</f>
        <v>1082.5593659999997</v>
      </c>
      <c r="EC8" s="19">
        <f>$C8+'Piezo readings'!ED7*0.70317</f>
        <v>1085.0907779999998</v>
      </c>
      <c r="ED8" s="19">
        <f>$C8+'Piezo readings'!EE7*0.70317</f>
        <v>1085.2314119999999</v>
      </c>
      <c r="EE8" s="19">
        <f>$C8+'Piezo readings'!EF7*0.70317</f>
        <v>1085.2314119999999</v>
      </c>
      <c r="EF8" s="19">
        <f>$C8+'Piezo readings'!EG7*0.70317</f>
        <v>1085.2314119999999</v>
      </c>
      <c r="EG8" s="19">
        <f>$C8+'Piezo readings'!EH7*0.70317</f>
        <v>1085.5829969999998</v>
      </c>
      <c r="EH8" s="19">
        <f>$C8+'Piezo readings'!EI7*0.70317</f>
        <v>1085.3017289999998</v>
      </c>
      <c r="EI8" s="19">
        <f>$C8+'Piezo readings'!EJ7*0.70317</f>
        <v>1085.3017289999998</v>
      </c>
      <c r="EJ8" s="19">
        <f>$C8+'Piezo readings'!EK7*0.70317</f>
        <v>1085.3720459999997</v>
      </c>
      <c r="EK8" s="19">
        <f>$C8+'Piezo readings'!EL7*0.70317</f>
        <v>1085.4423629999999</v>
      </c>
      <c r="EL8" s="19">
        <f>$C8+'Piezo readings'!EM7*0.70317</f>
        <v>1085.7236309999998</v>
      </c>
      <c r="EM8" s="19">
        <f>$C8+'Piezo readings'!EN7*0.70317</f>
        <v>1085.8642649999997</v>
      </c>
      <c r="EN8" s="19">
        <f>$C8+'Piezo readings'!EO7*0.70317</f>
        <v>1082.6999999999998</v>
      </c>
      <c r="EO8" s="19">
        <f>$C8+'Piezo readings'!EP7*0.70317</f>
        <v>1082.6999999999998</v>
      </c>
      <c r="EP8" s="19" t="e">
        <f>IF('Piezo readings'!EQ7&lt;=0,NA(),$C8+'Piezo readings'!EQ7*0.70317)</f>
        <v>#N/A</v>
      </c>
      <c r="EQ8" s="19" t="e">
        <f>IF('Piezo readings'!ER7&lt;=0,NA(),$C8+'Piezo readings'!ER7*0.70317)</f>
        <v>#N/A</v>
      </c>
      <c r="ER8" s="19" t="e">
        <f>IF('Piezo readings'!ES7&lt;=0,NA(),$C8+'Piezo readings'!ES7*0.70317)</f>
        <v>#N/A</v>
      </c>
      <c r="ES8" s="19" t="e">
        <f>IF('Piezo readings'!ET7&lt;=0,NA(),$C8+'Piezo readings'!ET7*0.70317)</f>
        <v>#N/A</v>
      </c>
      <c r="ET8" s="19" t="e">
        <f>IF('Piezo readings'!EU7&lt;=0,NA(),$C8+'Piezo readings'!EU7*0.70317)</f>
        <v>#N/A</v>
      </c>
      <c r="EU8" s="19" t="e">
        <f>IF('Piezo readings'!EV7&lt;=0,NA(),$C8+'Piezo readings'!EV7*0.70317)</f>
        <v>#N/A</v>
      </c>
      <c r="EV8" s="19" t="e">
        <f>IF('Piezo readings'!EW7&lt;=0,NA(),$C8+'Piezo readings'!EW7*0.70317)</f>
        <v>#N/A</v>
      </c>
      <c r="EW8" s="19" t="e">
        <f>IF('Piezo readings'!EX7&lt;=0,NA(),$C8+'Piezo readings'!EX7*0.70317)</f>
        <v>#N/A</v>
      </c>
      <c r="EX8" s="19" t="e">
        <f>IF('Piezo readings'!EY7&lt;=0,NA(),$C8+'Piezo readings'!EY7*0.70317)</f>
        <v>#N/A</v>
      </c>
      <c r="EY8" s="19" t="e">
        <f>IF('Piezo readings'!EZ7&lt;=0,NA(),$C8+'Piezo readings'!EZ7*0.70317)</f>
        <v>#N/A</v>
      </c>
      <c r="EZ8" s="19" t="e">
        <f>IF('Piezo readings'!FA7&lt;=0,NA(),$C8+'Piezo readings'!FA7*0.70317)</f>
        <v>#N/A</v>
      </c>
      <c r="FA8" s="19" t="e">
        <f>IF('Piezo readings'!FB7&lt;=0,NA(),$C8+'Piezo readings'!FB7*0.70317)</f>
        <v>#N/A</v>
      </c>
      <c r="FB8" s="19" t="e">
        <f>IF('Piezo readings'!FC7&lt;=0,NA(),$C8+'Piezo readings'!FC7*0.70317)</f>
        <v>#N/A</v>
      </c>
      <c r="FC8" s="19" t="e">
        <f>IF('Piezo readings'!FD7&lt;=0,NA(),$C8+'Piezo readings'!FD7*0.70317)</f>
        <v>#N/A</v>
      </c>
      <c r="FD8" s="19" t="e">
        <f>IF('Piezo readings'!FE7&lt;=0,NA(),$C8+'Piezo readings'!FE7*0.70317)</f>
        <v>#N/A</v>
      </c>
      <c r="FE8" s="19" t="e">
        <f>IF('Piezo readings'!FF7&lt;=0,NA(),$C8+'Piezo readings'!FF7*0.70317)</f>
        <v>#N/A</v>
      </c>
      <c r="FF8" s="19" t="e">
        <f>IF('Piezo readings'!FG7&lt;=0,NA(),$C8+'Piezo readings'!FG7*0.70317)</f>
        <v>#N/A</v>
      </c>
      <c r="FG8" s="19" t="e">
        <f>IF('Piezo readings'!FH7&lt;=0,NA(),$C8+'Piezo readings'!FH7*0.70317)</f>
        <v>#N/A</v>
      </c>
      <c r="FH8" s="19" t="e">
        <f>IF('Piezo readings'!FI7&lt;=0,NA(),$C8+'Piezo readings'!FI7*0.70317)</f>
        <v>#N/A</v>
      </c>
      <c r="FI8" s="19" t="e">
        <f>IF('Piezo readings'!FJ7&lt;=0,NA(),$C8+'Piezo readings'!FJ7*0.70317)</f>
        <v>#N/A</v>
      </c>
      <c r="FJ8" s="19" t="e">
        <f>IF('Piezo readings'!FK7&lt;=0,NA(),$C8+'Piezo readings'!FK7*0.70317)</f>
        <v>#N/A</v>
      </c>
      <c r="FK8" s="19" t="e">
        <f>IF('Piezo readings'!FL7&lt;=0,NA(),$C8+'Piezo readings'!FL7*0.70317)</f>
        <v>#N/A</v>
      </c>
      <c r="FL8" s="19" t="e">
        <f>IF('Piezo readings'!FM7&lt;=0,NA(),$C8+'Piezo readings'!FM7*0.70317)</f>
        <v>#N/A</v>
      </c>
      <c r="FM8" s="19" t="e">
        <f>IF('Piezo readings'!FN7&lt;=0,NA(),$C8+'Piezo readings'!FN7*0.70317)</f>
        <v>#N/A</v>
      </c>
      <c r="FN8" s="19" t="e">
        <f>IF('Piezo readings'!FO7&lt;=0,NA(),$C8+'Piezo readings'!FO7*0.70317)</f>
        <v>#N/A</v>
      </c>
      <c r="FO8" s="19" t="e">
        <f>IF('Piezo readings'!FP7&lt;=0,NA(),$C8+'Piezo readings'!FP7*0.70317)</f>
        <v>#N/A</v>
      </c>
      <c r="FP8" s="19" t="e">
        <f>IF('Piezo readings'!FQ7&lt;=0,NA(),$C8+'Piezo readings'!FQ7*0.70317)</f>
        <v>#N/A</v>
      </c>
      <c r="FQ8" s="19" t="e">
        <f>IF('Piezo readings'!FR7&lt;=0,NA(),$C8+'Piezo readings'!FR7*0.70317)</f>
        <v>#N/A</v>
      </c>
      <c r="FR8" s="19" t="e">
        <f>IF('Piezo readings'!FS7&lt;=0,NA(),$C8+'Piezo readings'!FS7*0.70317)</f>
        <v>#N/A</v>
      </c>
      <c r="FS8" s="19" t="e">
        <f>IF('Piezo readings'!FT7&lt;=0,NA(),$C8+'Piezo readings'!FT7*0.70317)</f>
        <v>#N/A</v>
      </c>
      <c r="FT8" s="19" t="e">
        <f>IF('Piezo readings'!FU7&lt;=0,NA(),$C8+'Piezo readings'!FU7*0.70317)</f>
        <v>#N/A</v>
      </c>
      <c r="FU8" s="19" t="e">
        <f>IF('Piezo readings'!FV7&lt;=0,NA(),$C8+'Piezo readings'!FV7*0.70317)</f>
        <v>#N/A</v>
      </c>
      <c r="FV8" s="19" t="e">
        <f>IF('Piezo readings'!FW7&lt;=0,NA(),$C8+'Piezo readings'!FW7*0.70317)</f>
        <v>#N/A</v>
      </c>
      <c r="FW8" s="19" t="e">
        <f>IF('Piezo readings'!FX7&lt;=0,NA(),$C8+'Piezo readings'!FX7*0.70317)</f>
        <v>#N/A</v>
      </c>
      <c r="FX8" s="19" t="e">
        <f>IF('Piezo readings'!FY7&lt;=0,NA(),$C8+'Piezo readings'!FY7*0.70317)</f>
        <v>#N/A</v>
      </c>
      <c r="FY8" s="19" t="e">
        <f>IF('Piezo readings'!FZ7&lt;=0,NA(),$C8+'Piezo readings'!FZ7*0.70317)</f>
        <v>#N/A</v>
      </c>
      <c r="FZ8" s="19" t="e">
        <f>IF('Piezo readings'!GA7&lt;=0,NA(),$C8+'Piezo readings'!GA7*0.70317)</f>
        <v>#N/A</v>
      </c>
      <c r="GA8" s="19" t="e">
        <f>IF('Piezo readings'!GB7&lt;=0,NA(),$C8+'Piezo readings'!GB7*0.70317)</f>
        <v>#N/A</v>
      </c>
      <c r="GB8" s="19" t="e">
        <f>IF('Piezo readings'!GC7&lt;=0,NA(),$C8+'Piezo readings'!GC7*0.70317)</f>
        <v>#N/A</v>
      </c>
      <c r="GC8" s="19" t="e">
        <f>IF('Piezo readings'!GD7&lt;=0,NA(),$C8+'Piezo readings'!GD7*0.70317)</f>
        <v>#N/A</v>
      </c>
      <c r="GD8" s="19" t="e">
        <f>IF('Piezo readings'!GE7&lt;=0,NA(),$C8+'Piezo readings'!GE7*0.70317)</f>
        <v>#N/A</v>
      </c>
      <c r="GE8" s="19" t="e">
        <f>IF('Piezo readings'!GF7&lt;=0,NA(),$C8+'Piezo readings'!GF7*0.70317)</f>
        <v>#N/A</v>
      </c>
      <c r="GF8" s="19" t="e">
        <f>IF('Piezo readings'!GG7&lt;=0,NA(),$C8+'Piezo readings'!GG7*0.70317)</f>
        <v>#N/A</v>
      </c>
      <c r="GG8" s="19" t="e">
        <f>IF('Piezo readings'!GH7&lt;=0,NA(),$C8+'Piezo readings'!GH7*0.70317)</f>
        <v>#N/A</v>
      </c>
      <c r="GH8" s="19" t="e">
        <f>IF('Piezo readings'!GI7&lt;=0,NA(),$C8+'Piezo readings'!GI7*0.70317)</f>
        <v>#N/A</v>
      </c>
      <c r="GI8" s="19" t="e">
        <f>IF('Piezo readings'!GJ7&lt;=0,NA(),$C8+'Piezo readings'!GJ7*0.70317)</f>
        <v>#N/A</v>
      </c>
      <c r="GJ8" s="19" t="e">
        <f>IF('Piezo readings'!GK7&lt;=0,NA(),$C8+'Piezo readings'!GK7*0.70317)</f>
        <v>#N/A</v>
      </c>
      <c r="GK8" s="19" t="e">
        <f>IF('Piezo readings'!GL7&lt;=0,NA(),$C8+'Piezo readings'!GL7*0.70317)</f>
        <v>#N/A</v>
      </c>
      <c r="GL8" s="19" t="e">
        <f>IF('Piezo readings'!GM7&lt;=0,NA(),$C8+'Piezo readings'!GM7*0.70317)</f>
        <v>#N/A</v>
      </c>
      <c r="GM8" s="19" t="e">
        <f>IF('Piezo readings'!GN7&lt;=0,NA(),$C8+'Piezo readings'!GN7*0.70317)</f>
        <v>#N/A</v>
      </c>
      <c r="GN8" s="19" t="e">
        <f>IF('Piezo readings'!GO7&lt;=0,NA(),$C8+'Piezo readings'!GO7*0.70317)</f>
        <v>#N/A</v>
      </c>
      <c r="GO8" s="19" t="e">
        <f>IF('Piezo readings'!GP7&lt;=0,NA(),$C8+'Piezo readings'!GP7*0.70317)</f>
        <v>#N/A</v>
      </c>
      <c r="GP8" s="19" t="e">
        <f>IF('Piezo readings'!GQ7&lt;=0,NA(),$C8+'Piezo readings'!GQ7*0.70317)</f>
        <v>#N/A</v>
      </c>
    </row>
    <row r="9" spans="1:198" ht="16.149999999999999" customHeight="1" x14ac:dyDescent="0.2">
      <c r="A9" s="17"/>
      <c r="B9" s="20"/>
      <c r="C9" s="17"/>
      <c r="D9" s="17"/>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row>
    <row r="10" spans="1:198" x14ac:dyDescent="0.2">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
      <c r="BY10" s="2"/>
      <c r="BZ10" s="2"/>
      <c r="CA10" s="16"/>
      <c r="CC10" s="16"/>
    </row>
    <row r="11" spans="1:198" s="72" customFormat="1" x14ac:dyDescent="0.2">
      <c r="A11" s="75"/>
      <c r="B11" s="73" t="s">
        <v>12</v>
      </c>
      <c r="C11" s="75"/>
      <c r="D11" s="75"/>
      <c r="E11" s="74">
        <v>35894</v>
      </c>
      <c r="F11" s="74">
        <v>35899</v>
      </c>
      <c r="G11" s="74">
        <v>35906</v>
      </c>
      <c r="H11" s="74">
        <v>35908</v>
      </c>
      <c r="I11" s="74">
        <v>35913</v>
      </c>
      <c r="J11" s="74">
        <v>35920</v>
      </c>
      <c r="K11" s="74">
        <v>35927</v>
      </c>
      <c r="L11" s="74">
        <v>35936</v>
      </c>
      <c r="M11" s="74">
        <v>35943</v>
      </c>
      <c r="N11" s="74">
        <v>35950</v>
      </c>
      <c r="O11" s="74">
        <v>35957</v>
      </c>
      <c r="P11" s="74">
        <v>35964</v>
      </c>
      <c r="Q11" s="74">
        <v>35972</v>
      </c>
      <c r="R11" s="74">
        <v>35978</v>
      </c>
      <c r="S11" s="74">
        <v>35986</v>
      </c>
      <c r="T11" s="74">
        <v>35992</v>
      </c>
      <c r="U11" s="74">
        <v>35998</v>
      </c>
      <c r="V11" s="74">
        <v>36007</v>
      </c>
      <c r="W11" s="74">
        <v>36012</v>
      </c>
      <c r="X11" s="74">
        <v>36019</v>
      </c>
      <c r="Y11" s="74">
        <v>36026</v>
      </c>
      <c r="Z11" s="74">
        <v>36034</v>
      </c>
      <c r="AA11" s="74">
        <v>36040</v>
      </c>
      <c r="AB11" s="74">
        <v>36048</v>
      </c>
      <c r="AC11" s="74">
        <v>36056</v>
      </c>
      <c r="AD11" s="74">
        <v>36061</v>
      </c>
      <c r="AE11" s="74">
        <v>36067</v>
      </c>
      <c r="AF11" s="74">
        <v>36075</v>
      </c>
      <c r="AG11" s="74">
        <v>36083</v>
      </c>
      <c r="AH11" s="74">
        <v>36090</v>
      </c>
      <c r="AI11" s="74">
        <v>36096</v>
      </c>
      <c r="AJ11" s="74">
        <v>36103</v>
      </c>
      <c r="AK11" s="74">
        <v>36111</v>
      </c>
      <c r="AL11" s="74">
        <v>36117</v>
      </c>
      <c r="AM11" s="74">
        <v>36124</v>
      </c>
      <c r="AN11" s="74">
        <v>36131</v>
      </c>
      <c r="AO11" s="74">
        <v>36138</v>
      </c>
      <c r="AP11" s="74">
        <v>36145</v>
      </c>
      <c r="AQ11" s="74">
        <v>36159</v>
      </c>
      <c r="AR11" s="74">
        <v>36166</v>
      </c>
      <c r="AS11" s="74">
        <v>36173</v>
      </c>
      <c r="AT11" s="74">
        <v>36181</v>
      </c>
      <c r="AU11" s="74">
        <v>36187</v>
      </c>
      <c r="AV11" s="74">
        <v>36194</v>
      </c>
      <c r="AW11" s="74">
        <v>36200</v>
      </c>
      <c r="AX11" s="74">
        <v>36206</v>
      </c>
      <c r="AY11" s="74">
        <v>36214</v>
      </c>
      <c r="AZ11" s="74">
        <v>36224</v>
      </c>
      <c r="BA11" s="74">
        <v>36227</v>
      </c>
      <c r="BB11" s="74">
        <v>36234</v>
      </c>
      <c r="BC11" s="74">
        <v>36241</v>
      </c>
      <c r="BD11" s="74">
        <v>36251</v>
      </c>
      <c r="BE11" s="74">
        <v>36285</v>
      </c>
      <c r="BF11" s="74">
        <v>36296</v>
      </c>
      <c r="BG11" s="74">
        <v>36302</v>
      </c>
      <c r="BH11" s="74">
        <v>36308</v>
      </c>
      <c r="BI11" s="74">
        <v>36316</v>
      </c>
      <c r="BJ11" s="74">
        <v>36321</v>
      </c>
      <c r="BK11" s="74">
        <v>36327</v>
      </c>
      <c r="BL11" s="74">
        <v>36334</v>
      </c>
      <c r="BM11" s="74">
        <v>36345</v>
      </c>
      <c r="BN11" s="74">
        <v>36350</v>
      </c>
      <c r="BO11" s="74">
        <v>36356</v>
      </c>
      <c r="BP11" s="74">
        <v>36376</v>
      </c>
      <c r="BQ11" s="74">
        <v>36382</v>
      </c>
      <c r="BR11" s="74">
        <v>36390</v>
      </c>
      <c r="BS11" s="74">
        <v>36399</v>
      </c>
      <c r="BT11" s="74">
        <v>36407</v>
      </c>
      <c r="BU11" s="74">
        <v>36414</v>
      </c>
      <c r="BV11" s="74">
        <v>36421</v>
      </c>
      <c r="BW11" s="74">
        <v>36443</v>
      </c>
      <c r="BX11" s="74">
        <v>36449</v>
      </c>
      <c r="BY11" s="74">
        <v>36455</v>
      </c>
      <c r="BZ11" s="74">
        <v>36467</v>
      </c>
      <c r="CA11" s="74">
        <v>36477</v>
      </c>
      <c r="CB11" s="74">
        <v>36489</v>
      </c>
      <c r="CC11" s="74">
        <v>36497</v>
      </c>
      <c r="CD11" s="74">
        <v>36504</v>
      </c>
      <c r="CE11" s="74">
        <v>36524</v>
      </c>
      <c r="CF11" s="74">
        <v>36568</v>
      </c>
      <c r="CG11" s="74">
        <v>36590</v>
      </c>
      <c r="CH11" s="74">
        <v>36615</v>
      </c>
      <c r="CI11" s="74">
        <v>36626</v>
      </c>
      <c r="CJ11" s="74">
        <v>36641</v>
      </c>
      <c r="CK11" s="74">
        <v>36659</v>
      </c>
      <c r="CL11" s="74">
        <v>36671</v>
      </c>
      <c r="CM11" s="74">
        <v>36674</v>
      </c>
      <c r="CN11" s="74">
        <v>36678</v>
      </c>
      <c r="CO11" s="74">
        <v>36684</v>
      </c>
      <c r="CP11" s="74">
        <v>36693</v>
      </c>
      <c r="CQ11" s="74">
        <v>36698</v>
      </c>
      <c r="CR11" s="74">
        <v>36707</v>
      </c>
      <c r="CS11" s="74">
        <v>36713</v>
      </c>
      <c r="CT11" s="74">
        <v>36718</v>
      </c>
      <c r="CU11" s="74">
        <v>36735</v>
      </c>
      <c r="CV11" s="74">
        <v>36740</v>
      </c>
      <c r="CW11" s="74">
        <v>36748</v>
      </c>
      <c r="CX11" s="74">
        <v>36753</v>
      </c>
      <c r="CY11" s="74">
        <v>36762</v>
      </c>
      <c r="CZ11" s="74">
        <v>36767</v>
      </c>
      <c r="DA11" s="74">
        <v>36779</v>
      </c>
      <c r="DB11" s="74">
        <v>36798</v>
      </c>
      <c r="DC11" s="74">
        <v>36809</v>
      </c>
      <c r="DD11" s="74">
        <v>36816</v>
      </c>
      <c r="DE11" s="74">
        <v>36823</v>
      </c>
      <c r="DF11" s="74">
        <v>36837</v>
      </c>
      <c r="DG11" s="74">
        <v>36849</v>
      </c>
      <c r="DH11" s="74">
        <v>36867</v>
      </c>
      <c r="DI11" s="74">
        <v>36881</v>
      </c>
      <c r="DJ11" s="74">
        <v>36951</v>
      </c>
      <c r="DK11" s="74">
        <v>36971</v>
      </c>
      <c r="DL11" s="74">
        <v>36991</v>
      </c>
      <c r="DM11" s="74">
        <v>37013</v>
      </c>
      <c r="DN11" s="74">
        <v>37028</v>
      </c>
      <c r="DO11" s="74">
        <v>37046</v>
      </c>
      <c r="DP11" s="74">
        <v>37060</v>
      </c>
      <c r="DQ11" s="74">
        <v>37075</v>
      </c>
      <c r="DR11" s="74">
        <v>37088</v>
      </c>
      <c r="DS11" s="74">
        <v>37102</v>
      </c>
      <c r="DT11" s="74">
        <v>37116</v>
      </c>
      <c r="DU11" s="74">
        <v>37134</v>
      </c>
      <c r="DV11" s="74">
        <v>37143</v>
      </c>
      <c r="DW11" s="74">
        <v>37157</v>
      </c>
      <c r="DX11" s="74">
        <v>37181</v>
      </c>
      <c r="DY11" s="74">
        <v>37196</v>
      </c>
      <c r="DZ11" s="74">
        <f t="shared" ref="DZ11:EQ11" si="0">DZ5</f>
        <v>37210</v>
      </c>
      <c r="EA11" s="74">
        <f t="shared" si="0"/>
        <v>37224</v>
      </c>
      <c r="EB11" s="74">
        <f t="shared" si="0"/>
        <v>37271</v>
      </c>
      <c r="EC11" s="74">
        <f t="shared" si="0"/>
        <v>37463</v>
      </c>
      <c r="ED11" s="74">
        <f t="shared" si="0"/>
        <v>37750</v>
      </c>
      <c r="EE11" s="74">
        <f t="shared" si="0"/>
        <v>37812</v>
      </c>
      <c r="EF11" s="74">
        <f t="shared" si="0"/>
        <v>37852</v>
      </c>
      <c r="EG11" s="74">
        <f t="shared" si="0"/>
        <v>37971</v>
      </c>
      <c r="EH11" s="74">
        <f t="shared" si="0"/>
        <v>38138</v>
      </c>
      <c r="EI11" s="74">
        <f t="shared" si="0"/>
        <v>38170</v>
      </c>
      <c r="EJ11" s="74">
        <f t="shared" si="0"/>
        <v>38213</v>
      </c>
      <c r="EK11" s="74">
        <f t="shared" si="0"/>
        <v>38238</v>
      </c>
      <c r="EL11" s="74">
        <f t="shared" si="0"/>
        <v>38266</v>
      </c>
      <c r="EM11" s="74">
        <f t="shared" si="0"/>
        <v>38502</v>
      </c>
      <c r="EN11" s="74">
        <f t="shared" si="0"/>
        <v>38586</v>
      </c>
      <c r="EO11" s="74">
        <f t="shared" si="0"/>
        <v>38674</v>
      </c>
      <c r="EP11" s="74">
        <f t="shared" si="0"/>
        <v>39592</v>
      </c>
      <c r="EQ11" s="74">
        <f t="shared" si="0"/>
        <v>39701</v>
      </c>
      <c r="ER11" s="74">
        <v>40064</v>
      </c>
      <c r="ES11" s="74">
        <v>40470</v>
      </c>
      <c r="ET11" s="74">
        <f>ET5</f>
        <v>40815</v>
      </c>
      <c r="EU11" s="74">
        <f>EU5</f>
        <v>40962</v>
      </c>
      <c r="EV11" s="74">
        <f>EV5</f>
        <v>40988</v>
      </c>
      <c r="EW11" s="74">
        <v>41016</v>
      </c>
      <c r="EX11" s="74">
        <v>41051</v>
      </c>
      <c r="EY11" s="74">
        <v>41118</v>
      </c>
      <c r="EZ11" s="74">
        <v>41151</v>
      </c>
      <c r="FA11" s="74">
        <v>41182</v>
      </c>
      <c r="FB11" s="74">
        <v>41211</v>
      </c>
      <c r="FC11" s="74">
        <v>41233</v>
      </c>
      <c r="FD11" s="74">
        <v>41268</v>
      </c>
      <c r="FE11" s="74">
        <v>41304</v>
      </c>
      <c r="FF11" s="74">
        <v>41365</v>
      </c>
      <c r="FG11" s="74">
        <v>41391</v>
      </c>
      <c r="FH11" s="74">
        <v>41420</v>
      </c>
      <c r="FI11" s="74">
        <v>41446</v>
      </c>
      <c r="FJ11" s="74">
        <v>41448</v>
      </c>
      <c r="FK11" s="74">
        <v>41478</v>
      </c>
      <c r="FL11" s="74">
        <v>41511</v>
      </c>
      <c r="FM11" s="74">
        <v>41546</v>
      </c>
      <c r="FN11" s="84">
        <v>41568</v>
      </c>
      <c r="FO11" s="84">
        <v>41603</v>
      </c>
      <c r="FP11" s="84">
        <v>41629</v>
      </c>
      <c r="FQ11" s="84">
        <v>41660</v>
      </c>
      <c r="FR11" s="74">
        <v>41687</v>
      </c>
      <c r="FS11" s="86">
        <v>41721</v>
      </c>
      <c r="FT11" s="74">
        <v>41748</v>
      </c>
      <c r="FU11" s="87">
        <v>41778</v>
      </c>
      <c r="FV11" s="86">
        <v>41819</v>
      </c>
      <c r="FW11" s="74">
        <v>41847</v>
      </c>
      <c r="FX11" s="74">
        <v>41882</v>
      </c>
      <c r="FY11" s="74">
        <v>41910</v>
      </c>
      <c r="FZ11" s="74">
        <v>41938</v>
      </c>
      <c r="GA11" s="74">
        <v>41980</v>
      </c>
      <c r="GB11" s="74">
        <v>42001</v>
      </c>
      <c r="GC11" s="74">
        <v>42029</v>
      </c>
      <c r="GD11" s="74">
        <v>42057</v>
      </c>
      <c r="GE11" s="74">
        <v>42092</v>
      </c>
      <c r="GF11" s="74">
        <v>42120</v>
      </c>
      <c r="GG11" s="74">
        <v>42148</v>
      </c>
      <c r="GH11" s="74">
        <v>42183</v>
      </c>
      <c r="GI11" s="74">
        <v>42206</v>
      </c>
      <c r="GJ11" s="74">
        <v>42246</v>
      </c>
      <c r="GK11" s="74">
        <v>42274</v>
      </c>
      <c r="GL11" s="74">
        <v>42302</v>
      </c>
      <c r="GM11" s="74">
        <v>42337</v>
      </c>
      <c r="GN11" s="74">
        <v>42365</v>
      </c>
      <c r="GO11" s="74">
        <v>42400</v>
      </c>
      <c r="GP11" s="74">
        <v>42428</v>
      </c>
    </row>
    <row r="12" spans="1:198" x14ac:dyDescent="0.2">
      <c r="A12" s="17" t="s">
        <v>21</v>
      </c>
      <c r="B12" s="20">
        <v>7658</v>
      </c>
      <c r="C12" s="17">
        <f>1136.6-51.9</f>
        <v>1084.6999999999998</v>
      </c>
      <c r="D12" s="17" t="s">
        <v>58</v>
      </c>
      <c r="E12" s="19">
        <f>$C12+'Piezo readings'!D10*0.70317</f>
        <v>1090.0440919999999</v>
      </c>
      <c r="F12" s="19">
        <f>$C12+'Piezo readings'!E10*0.70317</f>
        <v>1090.1847259999997</v>
      </c>
      <c r="G12" s="19">
        <f>$C12+'Piezo readings'!F10*0.70317</f>
        <v>1090.1847259999997</v>
      </c>
      <c r="H12" s="19">
        <f>$C12+'Piezo readings'!G10*0.70317</f>
        <v>1090.4659939999999</v>
      </c>
      <c r="I12" s="19">
        <f>$C12+'Piezo readings'!H10*0.70317</f>
        <v>1090.2550429999999</v>
      </c>
      <c r="J12" s="19">
        <f>$C12+'Piezo readings'!I10*0.70317</f>
        <v>1090.3956769999998</v>
      </c>
      <c r="K12" s="19">
        <f>$C12+'Piezo readings'!J10*0.70317</f>
        <v>1090.3253599999998</v>
      </c>
      <c r="L12" s="19">
        <f>$C12+'Piezo readings'!K10*0.70317</f>
        <v>1090.4659939999999</v>
      </c>
      <c r="M12" s="19">
        <f>$C12+'Piezo readings'!L10*0.70317</f>
        <v>1090.4659939999999</v>
      </c>
      <c r="N12" s="19">
        <f>$C12+'Piezo readings'!M10*0.70317</f>
        <v>1090.3253599999998</v>
      </c>
      <c r="O12" s="19">
        <f>$C12+'Piezo readings'!N10*0.70317</f>
        <v>1090.2550429999999</v>
      </c>
      <c r="P12" s="19"/>
      <c r="Q12" s="19"/>
      <c r="R12" s="19"/>
      <c r="S12" s="19"/>
      <c r="T12" s="19">
        <f>$C12+'Piezo readings'!S10*0.70317</f>
        <v>1090.4659939999999</v>
      </c>
      <c r="U12" s="19">
        <f>$C12+'Piezo readings'!T10*0.70317</f>
        <v>1090.5363109999998</v>
      </c>
      <c r="V12" s="19">
        <f>$C12+'Piezo readings'!U10*0.70317</f>
        <v>1090.3956769999998</v>
      </c>
      <c r="W12" s="19">
        <f>$C12+'Piezo readings'!V10*0.70317</f>
        <v>1090.5363109999998</v>
      </c>
      <c r="X12" s="19">
        <f>$C12+'Piezo readings'!W10*0.70317</f>
        <v>1090.1847259999997</v>
      </c>
      <c r="Y12" s="19">
        <f>$C12+'Piezo readings'!X10*0.70317</f>
        <v>1090.3956769999998</v>
      </c>
      <c r="Z12" s="19">
        <f>$C12+'Piezo readings'!Y10*0.70317</f>
        <v>1090.3253599999998</v>
      </c>
      <c r="AA12" s="19">
        <f>$C12+'Piezo readings'!Z10*0.70317</f>
        <v>1090.4659939999999</v>
      </c>
      <c r="AB12" s="19">
        <f>$C12+'Piezo readings'!AA10*0.70317</f>
        <v>1090.3253599999998</v>
      </c>
      <c r="AC12" s="19">
        <f>$C12+'Piezo readings'!AB10*0.70317</f>
        <v>1090.3956769999998</v>
      </c>
      <c r="AD12" s="19">
        <f>$C12+'Piezo readings'!AC10*0.70317</f>
        <v>1090.4659939999999</v>
      </c>
      <c r="AE12" s="19">
        <f>$C12+'Piezo readings'!AD10*0.70317</f>
        <v>1090.3956769999998</v>
      </c>
      <c r="AF12" s="19">
        <f>$C12+'Piezo readings'!AE10*0.70317</f>
        <v>1090.3253599999998</v>
      </c>
      <c r="AG12" s="19">
        <f>$C12+'Piezo readings'!AF10*0.70317</f>
        <v>1090.1144089999998</v>
      </c>
      <c r="AH12" s="19"/>
      <c r="AI12" s="19">
        <f>$C12+'Piezo readings'!AH10*0.70317</f>
        <v>1090.0440919999999</v>
      </c>
      <c r="AJ12" s="19">
        <f>$C12+'Piezo readings'!AI10*0.70317</f>
        <v>1089.7628239999999</v>
      </c>
      <c r="AK12" s="19">
        <f>$C12+'Piezo readings'!AJ10*0.70317</f>
        <v>1089.7628239999999</v>
      </c>
      <c r="AL12" s="19">
        <f>$C12+'Piezo readings'!AK10*0.70317</f>
        <v>1089.8331409999998</v>
      </c>
      <c r="AM12" s="19">
        <f>$C12+'Piezo readings'!AL10*0.70317</f>
        <v>1089.7628239999999</v>
      </c>
      <c r="AN12" s="19">
        <f>$C12+'Piezo readings'!AM10*0.70317</f>
        <v>1089.5518729999999</v>
      </c>
      <c r="AO12" s="19">
        <f>$C12+'Piezo readings'!AN10*0.70317</f>
        <v>1089.6221899999998</v>
      </c>
      <c r="AP12" s="19">
        <f>$C12+'Piezo readings'!AO10*0.70317</f>
        <v>1089.4112389999998</v>
      </c>
      <c r="AQ12" s="19">
        <f>$C12+'Piezo readings'!AP10*0.70317</f>
        <v>1089.4815559999997</v>
      </c>
      <c r="AR12" s="19">
        <f>$C12+'Piezo readings'!AQ10*0.70317</f>
        <v>1089.3409219999999</v>
      </c>
      <c r="AS12" s="19">
        <f>$C12+'Piezo readings'!AR10*0.70317</f>
        <v>1088.9190199999998</v>
      </c>
      <c r="AT12" s="19">
        <f>$C12+'Piezo readings'!AS10*0.70317</f>
        <v>1088.9190199999998</v>
      </c>
      <c r="AU12" s="19">
        <f>$C12+'Piezo readings'!AT10*0.70317</f>
        <v>1089.4112389999998</v>
      </c>
      <c r="AV12" s="19">
        <f>$C12+'Piezo readings'!AU10*0.70317</f>
        <v>1089.3409219999999</v>
      </c>
      <c r="AW12" s="19">
        <f>$C12+'Piezo readings'!AV10*0.70317</f>
        <v>1089.2706049999997</v>
      </c>
      <c r="AX12" s="19">
        <f>$C12+'Piezo readings'!AW10*0.70317</f>
        <v>1089.3409219999999</v>
      </c>
      <c r="AY12" s="19">
        <f>$C12+'Piezo readings'!AX10*0.70317</f>
        <v>1089.2706049999997</v>
      </c>
      <c r="AZ12" s="19">
        <f>$C12+'Piezo readings'!AY10*0.70317</f>
        <v>1089.2706049999997</v>
      </c>
      <c r="BA12" s="19">
        <f>$C12+'Piezo readings'!AZ10*0.70317</f>
        <v>1089.9034579999998</v>
      </c>
      <c r="BB12" s="19">
        <f>$C12+'Piezo readings'!BA10*0.70317</f>
        <v>1089.4112389999998</v>
      </c>
      <c r="BC12" s="19">
        <f>$C12+'Piezo readings'!BB10*0.70317</f>
        <v>1089.2002879999998</v>
      </c>
      <c r="BD12" s="25"/>
      <c r="BE12" s="25"/>
      <c r="BF12" s="19">
        <f>$C12+'Piezo readings'!BE10*0.70317</f>
        <v>1089.2002879999998</v>
      </c>
      <c r="BG12" s="19">
        <f>$C12+'Piezo readings'!BF10*0.70317</f>
        <v>1089.2002879999998</v>
      </c>
      <c r="BH12" s="19">
        <f>$C12+'Piezo readings'!BG10*0.70317</f>
        <v>1089.2706049999997</v>
      </c>
      <c r="BI12" s="19">
        <f>$C12+'Piezo readings'!BH10*0.70317</f>
        <v>1089.4112389999998</v>
      </c>
      <c r="BJ12" s="19">
        <f>$C12+'Piezo readings'!BI10*0.70317</f>
        <v>1089.3409219999999</v>
      </c>
      <c r="BK12" s="19">
        <f>$C12+'Piezo readings'!BJ10*0.70317</f>
        <v>1089.4815559999997</v>
      </c>
      <c r="BL12" s="19">
        <f>$C12+'Piezo readings'!BK10*0.70317</f>
        <v>1089.4815559999997</v>
      </c>
      <c r="BM12" s="19">
        <f>$C12+'Piezo readings'!BL10*0.70317</f>
        <v>1089.6925069999998</v>
      </c>
      <c r="BN12" s="19">
        <f>$C12+'Piezo readings'!BM10*0.70317</f>
        <v>1089.8331409999998</v>
      </c>
      <c r="BO12" s="19">
        <f>$C12+'Piezo readings'!BN10*0.70317</f>
        <v>1089.9034579999998</v>
      </c>
      <c r="BP12" s="19">
        <f>$C12+'Piezo readings'!BO10*0.70317</f>
        <v>1090.1847259999997</v>
      </c>
      <c r="BQ12" s="19">
        <f>$C12+'Piezo readings'!BP10*0.70317</f>
        <v>1090.3956769999998</v>
      </c>
      <c r="BR12" s="19">
        <f>$C12+'Piezo readings'!BQ10*0.70317</f>
        <v>1090.5363109999998</v>
      </c>
      <c r="BS12" s="19">
        <f>$C12+'Piezo readings'!BR10*0.70317</f>
        <v>1090.6769449999997</v>
      </c>
      <c r="BT12" s="19">
        <f>$C12+'Piezo readings'!BS10*0.70317</f>
        <v>1090.8878959999997</v>
      </c>
      <c r="BU12" s="19">
        <f>$C12+'Piezo readings'!BT10*0.70317</f>
        <v>1090.9582129999999</v>
      </c>
      <c r="BV12" s="19">
        <f>$C12+'Piezo readings'!BU10*0.70317</f>
        <v>1091.1691639999999</v>
      </c>
      <c r="BW12" s="19">
        <f>$C12+'Piezo readings'!BV10*0.70317</f>
        <v>1091.0285299999998</v>
      </c>
      <c r="BX12" s="19">
        <f>$C12+'Piezo readings'!BW10*0.70317</f>
        <v>1091.0988469999998</v>
      </c>
      <c r="BY12" s="19">
        <f>$C12+'Piezo readings'!BX10*0.70317</f>
        <v>1091.0285299999998</v>
      </c>
      <c r="BZ12" s="19">
        <f>$C12+'Piezo readings'!BY10*0.70317</f>
        <v>1090.8878959999997</v>
      </c>
      <c r="CA12" s="19">
        <f>$C12+'Piezo readings'!BZ10*0.70317</f>
        <v>1090.7472619999999</v>
      </c>
      <c r="CB12" s="19"/>
      <c r="CC12" s="19">
        <f>$C12+'Piezo readings'!CB10*0.70317</f>
        <v>1090.3253599999998</v>
      </c>
      <c r="CD12" s="19">
        <f>$C12+'Piezo readings'!CC10*0.70317</f>
        <v>1090.2550429999999</v>
      </c>
      <c r="CE12" s="19">
        <f>$C12+'Piezo readings'!CD10*0.70317</f>
        <v>1089.2706049999997</v>
      </c>
      <c r="CF12" s="19">
        <f>$C12+'Piezo readings'!CE10*0.70317</f>
        <v>1089.1299709999998</v>
      </c>
      <c r="CG12" s="19">
        <f>$C12+'Piezo readings'!CF10*0.70317</f>
        <v>1089.0596539999999</v>
      </c>
      <c r="CH12" s="19">
        <f>$C12+'Piezo readings'!CG10*0.70317</f>
        <v>1088.9893369999998</v>
      </c>
      <c r="CI12" s="19">
        <f>$C12+'Piezo readings'!CH10*0.70317</f>
        <v>1089.2002879999998</v>
      </c>
      <c r="CJ12" s="19">
        <f>$C12+'Piezo readings'!CI10*0.70317</f>
        <v>1088.9190199999998</v>
      </c>
      <c r="CK12" s="19">
        <f>$C12+'Piezo readings'!CJ10*0.70317</f>
        <v>1089.1299709999998</v>
      </c>
      <c r="CL12" s="19">
        <f>$C12+'Piezo readings'!CK10*0.70317</f>
        <v>1089.5518729999999</v>
      </c>
      <c r="CM12" s="19">
        <f>$C12+'Piezo readings'!CL10*0.70317</f>
        <v>1089.6221899999998</v>
      </c>
      <c r="CN12" s="19">
        <f>$C12+'Piezo readings'!CM10*0.70317</f>
        <v>1089.6221899999998</v>
      </c>
      <c r="CO12" s="19">
        <f>$C12+'Piezo readings'!CN10*0.70317</f>
        <v>1089.6925069999998</v>
      </c>
      <c r="CP12" s="19">
        <f>$C12+'Piezo readings'!CO10*0.70317</f>
        <v>1089.8331409999998</v>
      </c>
      <c r="CQ12" s="19">
        <f>$C12+'Piezo readings'!CP10*0.70317</f>
        <v>1089.7628239999999</v>
      </c>
      <c r="CR12" s="19">
        <f>$C12+'Piezo readings'!CQ10*0.70317</f>
        <v>1090.1847259999997</v>
      </c>
      <c r="CS12" s="19">
        <f>$C12+'Piezo readings'!CR10*0.70317</f>
        <v>1090.2550429999999</v>
      </c>
      <c r="CT12" s="19">
        <f>$C12+'Piezo readings'!CS10*0.70317</f>
        <v>1090.1847259999997</v>
      </c>
      <c r="CU12" s="19">
        <f>$C12+'Piezo readings'!CT10*0.70317</f>
        <v>1090.3253599999998</v>
      </c>
      <c r="CV12" s="19">
        <f>$C12+'Piezo readings'!CU10*0.70317</f>
        <v>1090.3253599999998</v>
      </c>
      <c r="CW12" s="19">
        <f>$C12+'Piezo readings'!CV10*0.70317</f>
        <v>1090.3253599999998</v>
      </c>
      <c r="CX12" s="19">
        <f>$C12+'Piezo readings'!CW10*0.70317</f>
        <v>1090.3253599999998</v>
      </c>
      <c r="CY12" s="19">
        <f>$C12+'Piezo readings'!CX10*0.70317</f>
        <v>1090.3956769999998</v>
      </c>
      <c r="CZ12" s="19">
        <f>$C12+'Piezo readings'!CY10*0.70317</f>
        <v>1090.4659939999999</v>
      </c>
      <c r="DA12" s="19">
        <f>$C12+'Piezo readings'!CZ10*0.70317</f>
        <v>1090.3956769999998</v>
      </c>
      <c r="DB12" s="19">
        <f>$C12+'Piezo readings'!DA10*0.70317</f>
        <v>1091.1691639999999</v>
      </c>
      <c r="DC12" s="19">
        <f>$C12+'Piezo readings'!DB10*0.70317</f>
        <v>1090.3956769999998</v>
      </c>
      <c r="DD12" s="19"/>
      <c r="DE12" s="19">
        <f>$C12+'Piezo readings'!DD10*0.70317</f>
        <v>1090.1847259999997</v>
      </c>
      <c r="DF12" s="19">
        <f>$C12+'Piezo readings'!DE10*0.70317</f>
        <v>1090.1847259999997</v>
      </c>
      <c r="DG12" s="19">
        <f>$C12+'Piezo readings'!DF10*0.70317</f>
        <v>1090.0440919999999</v>
      </c>
      <c r="DH12" s="19">
        <f>$C12+'Piezo readings'!DG10*0.70317</f>
        <v>1089.8331409999998</v>
      </c>
      <c r="DI12" s="19">
        <f>$C12+'Piezo readings'!DH10*0.70317</f>
        <v>1089.8331409999998</v>
      </c>
      <c r="DJ12" s="19">
        <f>$C12+'Piezo readings'!DI10*0.70317</f>
        <v>1089.2706049999997</v>
      </c>
      <c r="DK12" s="19"/>
      <c r="DL12" s="19">
        <f>$C12+'Piezo readings'!DK10*0.70317</f>
        <v>1088.3564839999999</v>
      </c>
      <c r="DM12" s="19">
        <f>$C12+'Piezo readings'!DL10*0.70317</f>
        <v>1088.7080689999998</v>
      </c>
      <c r="DN12" s="19">
        <f>$C12+'Piezo readings'!DM10*0.70317</f>
        <v>1089.2706049999997</v>
      </c>
      <c r="DO12" s="19">
        <f>$C12+'Piezo readings'!DN10*0.70317</f>
        <v>1089.4112389999998</v>
      </c>
      <c r="DP12" s="19">
        <f>$C12+'Piezo readings'!DO10*0.70317</f>
        <v>1089.4815559999997</v>
      </c>
      <c r="DQ12" s="19">
        <f>$C12+'Piezo readings'!DP10*0.70317</f>
        <v>1089.6925069999998</v>
      </c>
      <c r="DR12" s="19">
        <f>$C12+'Piezo readings'!DQ10*0.70317</f>
        <v>1089.6925069999998</v>
      </c>
      <c r="DS12" s="19">
        <f>$C12+'Piezo readings'!DR10*0.70317</f>
        <v>1089.6925069999998</v>
      </c>
      <c r="DT12" s="19">
        <f>$C12+'Piezo readings'!DS10*0.70317</f>
        <v>1089.6925069999998</v>
      </c>
      <c r="DU12" s="19">
        <f>$C12+'Piezo readings'!DT10*0.70317</f>
        <v>1089.5518729999999</v>
      </c>
      <c r="DV12" s="19">
        <f>$C12+'Piezo readings'!DW10*0.70317</f>
        <v>1089.6221899999998</v>
      </c>
      <c r="DW12" s="19">
        <f>$C12+'Piezo readings'!DX10*0.70317</f>
        <v>1089.7628239999999</v>
      </c>
      <c r="DX12" s="19">
        <f>$C12+'Piezo readings'!DY10*0.70317</f>
        <v>1089.7628239999999</v>
      </c>
      <c r="DY12" s="19">
        <f>$C12+'Piezo readings'!DZ10*0.70317</f>
        <v>1089.6925069999998</v>
      </c>
      <c r="DZ12" s="19">
        <f>$C12+'Piezo readings'!EA10*0.70317</f>
        <v>1089.5518729999999</v>
      </c>
      <c r="EA12" s="19">
        <f>$C12+'Piezo readings'!EB10*0.70317</f>
        <v>1089.5518729999999</v>
      </c>
      <c r="EB12" s="19">
        <f>$C12+'Piezo readings'!EC10*0.70317</f>
        <v>1089.3409219999999</v>
      </c>
      <c r="EC12" s="19">
        <f>$C12+'Piezo readings'!ED10*0.70317</f>
        <v>1089.2706049999997</v>
      </c>
      <c r="ED12" s="19">
        <f>$C12+'Piezo readings'!EE10*0.70317</f>
        <v>1088.4268009999998</v>
      </c>
      <c r="EE12" s="19">
        <f>$C12+'Piezo readings'!EF10*0.70317</f>
        <v>1088.7080689999998</v>
      </c>
      <c r="EF12" s="19">
        <f>$C12+'Piezo readings'!EG10*0.70317</f>
        <v>1088.7080689999998</v>
      </c>
      <c r="EG12" s="19"/>
      <c r="EH12" s="19">
        <f>$C12+'Piezo readings'!EI10*0.70317</f>
        <v>1088.2158499999998</v>
      </c>
      <c r="EI12" s="19">
        <f>$C12+'Piezo readings'!EJ10*0.70317</f>
        <v>1088.7080689999998</v>
      </c>
      <c r="EJ12" s="19">
        <f>$C12+'Piezo readings'!EK10*0.70317</f>
        <v>1088.8487029999999</v>
      </c>
      <c r="EK12" s="19">
        <f>$C12+'Piezo readings'!EL10*0.70317</f>
        <v>1087.5829969999998</v>
      </c>
      <c r="EL12" s="19">
        <f>$C12+'Piezo readings'!EM10*0.70317</f>
        <v>1086.8095099999998</v>
      </c>
      <c r="EM12" s="19">
        <f>$C12+'Piezo readings'!EN10*0.70317</f>
        <v>1087.1610949999997</v>
      </c>
      <c r="EN12" s="19">
        <f>$C12+'Piezo readings'!EO10*0.70317</f>
        <v>1089.4815559999997</v>
      </c>
      <c r="EO12" s="19">
        <f>$C12+'Piezo readings'!EP10*0.70317</f>
        <v>1089.2002879999998</v>
      </c>
      <c r="EP12" s="19" t="e">
        <f>IF('Piezo readings'!EQ10&lt;=0,NA(),$C12+'Piezo readings'!EQ10*0.70317)</f>
        <v>#N/A</v>
      </c>
      <c r="EQ12" s="19" t="e">
        <f>IF('Piezo readings'!ER10&lt;=0,NA(),$C12+'Piezo readings'!ER10*0.70317)</f>
        <v>#N/A</v>
      </c>
      <c r="ER12" s="19">
        <f>IF('Piezo readings'!ES10&lt;=0,NA(),$C12+'Piezo readings'!ES10*0.70317)</f>
        <v>1085.6844379999998</v>
      </c>
      <c r="ES12" s="19">
        <f>IF('Piezo readings'!ET10&lt;=0,NA(),$C12+'Piezo readings'!ET10*0.70317)</f>
        <v>1084.8406339999999</v>
      </c>
      <c r="ET12" s="19" t="e">
        <f>IF('Piezo readings'!EU10&lt;=0,NA(),$C12+'Piezo readings'!EU10*0.70317)</f>
        <v>#N/A</v>
      </c>
      <c r="EU12" s="19">
        <f>IF('Piezo readings'!EV10&lt;=0,NA(),$C12+'Piezo readings'!EV10*0.70317)</f>
        <v>1084.8406339999999</v>
      </c>
      <c r="EV12" s="19">
        <f>IF('Piezo readings'!EW10&lt;=0,NA(),$C12+'Piezo readings'!EW10*0.70317)</f>
        <v>1085.3328529999999</v>
      </c>
      <c r="EW12" s="19"/>
      <c r="EX12" s="19" t="e">
        <f>IF('Piezo readings'!EY10&lt;=0,NA(),$C12+'Piezo readings'!EY10*0.70317)</f>
        <v>#N/A</v>
      </c>
      <c r="EY12" s="19" t="e">
        <f>IF('Piezo readings'!EZ10&lt;=0,NA(),$C12+'Piezo readings'!EZ10*0.70317)</f>
        <v>#N/A</v>
      </c>
      <c r="EZ12" s="19" t="e">
        <f>IF('Piezo readings'!FA10&lt;=0,NA(),$C12+'Piezo readings'!FA10*0.70317)</f>
        <v>#N/A</v>
      </c>
      <c r="FA12" s="19" t="e">
        <f>IF('Piezo readings'!FB10&lt;=0,NA(),$C12+'Piezo readings'!FB10*0.70317)</f>
        <v>#N/A</v>
      </c>
      <c r="FB12" s="19" t="e">
        <f>IF('Piezo readings'!FC10&lt;=0,NA(),$C12+'Piezo readings'!FC10*0.70317)</f>
        <v>#N/A</v>
      </c>
      <c r="FC12" s="19" t="e">
        <f>IF('Piezo readings'!FD10&lt;=0,NA(),$C12+'Piezo readings'!FD10*0.70317)</f>
        <v>#N/A</v>
      </c>
      <c r="FD12" s="19" t="e">
        <f>IF('Piezo readings'!FE10&lt;=0,NA(),$C12+'Piezo readings'!FE10*0.70317)</f>
        <v>#N/A</v>
      </c>
      <c r="FE12" s="19" t="e">
        <f>IF('Piezo readings'!FF10&lt;=0,NA(),$C12+'Piezo readings'!FF10*0.70317)</f>
        <v>#N/A</v>
      </c>
      <c r="FF12" s="19" t="e">
        <f>IF('Piezo readings'!FG10&lt;=0,NA(),$C12+'Piezo readings'!FG10*0.70317)</f>
        <v>#N/A</v>
      </c>
      <c r="FG12" s="19" t="e">
        <f>IF('Piezo readings'!FH10&lt;=0,NA(),$C12+'Piezo readings'!FH10*0.70317)</f>
        <v>#N/A</v>
      </c>
      <c r="FH12" s="19" t="e">
        <f>IF('Piezo readings'!FI10&lt;=0,NA(),$C12+'Piezo readings'!FI10*0.70317)</f>
        <v>#N/A</v>
      </c>
      <c r="FI12" s="19" t="e">
        <f>IF('Piezo readings'!FJ10&lt;=0,NA(),$C12+'Piezo readings'!FJ10*0.70317)</f>
        <v>#N/A</v>
      </c>
      <c r="FJ12" s="19" t="e">
        <f>IF('Piezo readings'!FK10&lt;=0,NA(),$C12+'Piezo readings'!FK10*0.70317)</f>
        <v>#N/A</v>
      </c>
      <c r="FK12" s="19" t="e">
        <f>IF('Piezo readings'!FL10&lt;=0,NA(),$C12+'Piezo readings'!FL10*0.70317)</f>
        <v>#N/A</v>
      </c>
      <c r="FL12" s="19" t="e">
        <f>IF('Piezo readings'!FM10&lt;=0,NA(),$C12+'Piezo readings'!FM10*0.70317)</f>
        <v>#N/A</v>
      </c>
      <c r="FM12" s="19" t="e">
        <f>IF('Piezo readings'!FN10&lt;=0,NA(),$C12+'Piezo readings'!FN10*0.70317)</f>
        <v>#N/A</v>
      </c>
      <c r="FN12" s="19" t="e">
        <f>IF('Piezo readings'!FO10&lt;=0,NA(),$C12+'Piezo readings'!FO10*0.70317)</f>
        <v>#N/A</v>
      </c>
      <c r="FO12" s="19" t="e">
        <f>IF('Piezo readings'!FP10&lt;=0,NA(),$C12+'Piezo readings'!FP10*0.70317)</f>
        <v>#N/A</v>
      </c>
      <c r="FP12" s="19" t="e">
        <f>IF('Piezo readings'!FQ10&lt;=0,NA(),$C12+'Piezo readings'!FQ10*0.70317)</f>
        <v>#N/A</v>
      </c>
      <c r="FQ12" s="19" t="e">
        <f>IF('Piezo readings'!FR10&lt;=0,NA(),$C12+'Piezo readings'!FR10*0.70317)</f>
        <v>#N/A</v>
      </c>
      <c r="FR12" s="19" t="e">
        <f>IF('Piezo readings'!FS10&lt;=0,NA(),$C12+'Piezo readings'!FS10*0.70317)</f>
        <v>#N/A</v>
      </c>
      <c r="FS12" s="19" t="e">
        <f>IF('Piezo readings'!FT10&lt;=0,NA(),$C12+'Piezo readings'!FT10*0.70317)</f>
        <v>#N/A</v>
      </c>
      <c r="FT12" s="19" t="e">
        <f>IF('Piezo readings'!FU10&lt;=0,NA(),$C12+'Piezo readings'!FU10*0.70317)</f>
        <v>#N/A</v>
      </c>
      <c r="FU12" s="19" t="e">
        <f>IF('Piezo readings'!FV10&lt;=0,NA(),$C12+'Piezo readings'!FV10*0.70317)</f>
        <v>#N/A</v>
      </c>
      <c r="FV12" s="19" t="e">
        <f>IF('Piezo readings'!FW10&lt;=0,NA(),$C12+'Piezo readings'!FW10*0.70317)</f>
        <v>#N/A</v>
      </c>
      <c r="FW12" s="19" t="e">
        <f>IF('Piezo readings'!FX10&lt;=0,NA(),$C12+'Piezo readings'!FX10*0.70317)</f>
        <v>#N/A</v>
      </c>
      <c r="FX12" s="19" t="e">
        <f>IF('Piezo readings'!FY10&lt;=0,NA(),$C12+'Piezo readings'!FY10*0.70317)</f>
        <v>#N/A</v>
      </c>
      <c r="FY12" s="19" t="e">
        <f>IF('Piezo readings'!FZ10&lt;=0,NA(),$C12+'Piezo readings'!FZ10*0.70317)</f>
        <v>#N/A</v>
      </c>
      <c r="FZ12" s="19" t="e">
        <f>IF('Piezo readings'!GA10&lt;=0,NA(),$C12+'Piezo readings'!GA10*0.70317)</f>
        <v>#N/A</v>
      </c>
      <c r="GA12" s="19" t="e">
        <f>IF('Piezo readings'!GB10&lt;=0,NA(),$C12+'Piezo readings'!GB10*0.70317)</f>
        <v>#N/A</v>
      </c>
      <c r="GB12" s="19" t="e">
        <f>IF('Piezo readings'!GC10&lt;=0,NA(),$C12+'Piezo readings'!GC10*0.70317)</f>
        <v>#N/A</v>
      </c>
      <c r="GC12" s="19" t="e">
        <f>IF('Piezo readings'!GD10&lt;=0,NA(),$C12+'Piezo readings'!GD10*0.70317)</f>
        <v>#N/A</v>
      </c>
      <c r="GD12" s="19" t="e">
        <f>IF('Piezo readings'!GE10&lt;=0,NA(),$C12+'Piezo readings'!GE10*0.70317)</f>
        <v>#N/A</v>
      </c>
      <c r="GE12" s="19" t="e">
        <f>IF('Piezo readings'!GF10&lt;=0,NA(),$C12+'Piezo readings'!GF10*0.70317)</f>
        <v>#N/A</v>
      </c>
      <c r="GF12" s="19" t="e">
        <f>IF('Piezo readings'!GG10&lt;=0,NA(),$C12+'Piezo readings'!GG10*0.70317)</f>
        <v>#N/A</v>
      </c>
      <c r="GG12" s="19" t="e">
        <f>IF('Piezo readings'!GH10&lt;=0,NA(),$C12+'Piezo readings'!GH10*0.70317)</f>
        <v>#N/A</v>
      </c>
      <c r="GH12" s="19" t="e">
        <f>IF('Piezo readings'!GI10&lt;=0,NA(),$C12+'Piezo readings'!GI10*0.70317)</f>
        <v>#N/A</v>
      </c>
      <c r="GI12" s="19" t="e">
        <f>IF('Piezo readings'!GJ10&lt;=0,NA(),$C12+'Piezo readings'!GJ10*0.70317)</f>
        <v>#N/A</v>
      </c>
      <c r="GJ12" s="19" t="e">
        <f>IF('Piezo readings'!GK10&lt;=0,NA(),$C12+'Piezo readings'!GK10*0.70317)</f>
        <v>#N/A</v>
      </c>
      <c r="GK12" s="19" t="e">
        <f>IF('Piezo readings'!GL10&lt;=0,NA(),$C12+'Piezo readings'!GL10*0.70317)</f>
        <v>#N/A</v>
      </c>
      <c r="GL12" s="19" t="e">
        <f>IF('Piezo readings'!GM10&lt;=0,NA(),$C12+'Piezo readings'!GM10*0.70317)</f>
        <v>#N/A</v>
      </c>
      <c r="GM12" s="19" t="e">
        <f>IF('Piezo readings'!GN10&lt;=0,NA(),$C12+'Piezo readings'!GN10*0.70317)</f>
        <v>#N/A</v>
      </c>
      <c r="GN12" s="19" t="e">
        <f>IF('Piezo readings'!GO10&lt;=0,NA(),$C12+'Piezo readings'!GO10*0.70317)</f>
        <v>#N/A</v>
      </c>
      <c r="GO12" s="19" t="e">
        <f>IF('Piezo readings'!GP10&lt;=0,NA(),$C12+'Piezo readings'!GP10*0.70317)</f>
        <v>#N/A</v>
      </c>
      <c r="GP12" s="19" t="e">
        <f>IF('Piezo readings'!GQ10&lt;=0,NA(),$C12+'Piezo readings'!GQ10*0.70317)</f>
        <v>#N/A</v>
      </c>
    </row>
    <row r="13" spans="1:198" x14ac:dyDescent="0.2">
      <c r="A13" s="17" t="s">
        <v>22</v>
      </c>
      <c r="B13" s="12">
        <v>9362</v>
      </c>
      <c r="C13" s="16">
        <f>1131.6-51.9</f>
        <v>1079.6999999999998</v>
      </c>
      <c r="D13" s="16" t="s">
        <v>59</v>
      </c>
      <c r="E13" s="19">
        <f>$C13+'Piezo readings'!D11*0.70317</f>
        <v>1089.6146969999998</v>
      </c>
      <c r="F13" s="19">
        <f>$C13+'Piezo readings'!E11*0.70317</f>
        <v>1089.7553309999998</v>
      </c>
      <c r="G13" s="19">
        <f>$C13+'Piezo readings'!F11*0.70317</f>
        <v>1089.8256479999998</v>
      </c>
      <c r="H13" s="19">
        <f>$C13+'Piezo readings'!G11*0.70317</f>
        <v>1089.8256479999998</v>
      </c>
      <c r="I13" s="19">
        <f>$C13+'Piezo readings'!H11*0.70317</f>
        <v>1089.8256479999998</v>
      </c>
      <c r="J13" s="19">
        <f>$C13+'Piezo readings'!I11*0.70317</f>
        <v>1089.8959649999997</v>
      </c>
      <c r="K13" s="19">
        <f>$C13+'Piezo readings'!J11*0.70317</f>
        <v>1089.8959649999997</v>
      </c>
      <c r="L13" s="19">
        <f>$C13+'Piezo readings'!K11*0.70317</f>
        <v>1089.9662819999999</v>
      </c>
      <c r="M13" s="19">
        <f>$C13+'Piezo readings'!L11*0.70317</f>
        <v>1089.8959649999997</v>
      </c>
      <c r="N13" s="19">
        <f>$C13+'Piezo readings'!M11*0.70317</f>
        <v>1089.8959649999997</v>
      </c>
      <c r="O13" s="19">
        <f>$C13+'Piezo readings'!N11*0.70317</f>
        <v>1089.8256479999998</v>
      </c>
      <c r="P13" s="19"/>
      <c r="Q13" s="19"/>
      <c r="R13" s="19"/>
      <c r="S13" s="19"/>
      <c r="T13" s="19">
        <f>$C13+'Piezo readings'!S11*0.70317</f>
        <v>1089.8959649999997</v>
      </c>
      <c r="U13" s="19">
        <f>$C13+'Piezo readings'!T11*0.70317</f>
        <v>1089.8959649999997</v>
      </c>
      <c r="V13" s="19">
        <f>$C13+'Piezo readings'!U11*0.70317</f>
        <v>1089.8256479999998</v>
      </c>
      <c r="W13" s="19"/>
      <c r="X13" s="19">
        <f>$C13+'Piezo readings'!W11*0.70317</f>
        <v>1089.5443799999998</v>
      </c>
      <c r="Y13" s="19">
        <f>$C13+'Piezo readings'!X11*0.70317</f>
        <v>1089.8256479999998</v>
      </c>
      <c r="Z13" s="19">
        <f>$C13+'Piezo readings'!Y11*0.70317</f>
        <v>1089.8256479999998</v>
      </c>
      <c r="AA13" s="19">
        <f>$C13+'Piezo readings'!Z11*0.70317</f>
        <v>1089.8256479999998</v>
      </c>
      <c r="AB13" s="19">
        <f>$C13+'Piezo readings'!AA11*0.70317</f>
        <v>1089.7553309999998</v>
      </c>
      <c r="AC13" s="19">
        <f>$C13+'Piezo readings'!AB11*0.70317</f>
        <v>1089.7553309999998</v>
      </c>
      <c r="AD13" s="19">
        <f>$C13+'Piezo readings'!AC11*0.70317</f>
        <v>1089.7553309999998</v>
      </c>
      <c r="AE13" s="19">
        <f>$C13+'Piezo readings'!AD11*0.70317</f>
        <v>1089.7553309999998</v>
      </c>
      <c r="AF13" s="19">
        <f>$C13+'Piezo readings'!AE11*0.70317</f>
        <v>1089.7553309999998</v>
      </c>
      <c r="AG13" s="25"/>
      <c r="AH13" s="19">
        <f>$C13+'Piezo readings'!AG11*0.70317</f>
        <v>1089.6850139999999</v>
      </c>
      <c r="AI13" s="19">
        <f>$C13+'Piezo readings'!AH11*0.70317</f>
        <v>1089.6850139999999</v>
      </c>
      <c r="AJ13" s="19">
        <f>$C13+'Piezo readings'!AI11*0.70317</f>
        <v>1089.6850139999999</v>
      </c>
      <c r="AK13" s="19">
        <f>$C13+'Piezo readings'!AJ11*0.70317</f>
        <v>1089.6850139999999</v>
      </c>
      <c r="AL13" s="19">
        <f>$C13+'Piezo readings'!AK11*0.70317</f>
        <v>1089.5443799999998</v>
      </c>
      <c r="AM13" s="19">
        <f>$C13+'Piezo readings'!AL11*0.70317</f>
        <v>1089.5443799999998</v>
      </c>
      <c r="AN13" s="19">
        <f>$C13+'Piezo readings'!AM11*0.70317</f>
        <v>1089.4037459999997</v>
      </c>
      <c r="AO13" s="19">
        <f>$C13+'Piezo readings'!AN11*0.70317</f>
        <v>1089.2631119999999</v>
      </c>
      <c r="AP13" s="19">
        <f>$C13+'Piezo readings'!AO11*0.70317</f>
        <v>1089.3334289999998</v>
      </c>
      <c r="AQ13" s="19">
        <f>$C13+'Piezo readings'!AP11*0.70317</f>
        <v>1089.2631119999999</v>
      </c>
      <c r="AR13" s="19">
        <f>$C13+'Piezo readings'!AQ11*0.70317</f>
        <v>1089.2631119999999</v>
      </c>
      <c r="AS13" s="25"/>
      <c r="AT13" s="25"/>
      <c r="AU13" s="25"/>
      <c r="AV13" s="25"/>
      <c r="AW13" s="25"/>
      <c r="AX13" s="25"/>
      <c r="AY13" s="25"/>
      <c r="AZ13" s="25"/>
      <c r="BA13" s="25"/>
      <c r="BB13" s="25"/>
      <c r="BC13" s="25"/>
      <c r="BD13" s="25"/>
      <c r="BE13" s="25"/>
      <c r="BF13" s="19"/>
      <c r="BG13" s="19"/>
      <c r="BH13" s="19">
        <f>$C13+'Piezo readings'!BG11*0.70317</f>
        <v>1088.1380399999998</v>
      </c>
      <c r="BI13" s="19">
        <f>$C13+'Piezo readings'!BH11*0.70317</f>
        <v>1088.2786739999999</v>
      </c>
      <c r="BJ13" s="19">
        <f>$C13+'Piezo readings'!BI11*0.70317</f>
        <v>1088.3489909999998</v>
      </c>
      <c r="BK13" s="19">
        <f>$C13+'Piezo readings'!BJ11*0.70317</f>
        <v>1088.4896249999997</v>
      </c>
      <c r="BL13" s="19">
        <f>$C13+'Piezo readings'!BK11*0.70317</f>
        <v>1088.4896249999997</v>
      </c>
      <c r="BM13" s="19">
        <f>$C13+'Piezo readings'!BL11*0.70317</f>
        <v>1088.7005759999997</v>
      </c>
      <c r="BN13" s="19">
        <f>$C13+'Piezo readings'!BM11*0.70317</f>
        <v>1088.7708929999999</v>
      </c>
      <c r="BO13" s="19">
        <f>$C13+'Piezo readings'!BN11*0.70317</f>
        <v>1088.7708929999999</v>
      </c>
      <c r="BP13" s="19">
        <f>$C13+'Piezo readings'!BO11*0.70317</f>
        <v>1089.2631119999999</v>
      </c>
      <c r="BQ13" s="19">
        <f>$C13+'Piezo readings'!BP11*0.70317</f>
        <v>1089.4740629999999</v>
      </c>
      <c r="BR13" s="19">
        <f>$C13+'Piezo readings'!BQ11*0.70317</f>
        <v>1089.5443799999998</v>
      </c>
      <c r="BS13" s="19">
        <f>$C13+'Piezo readings'!BR11*0.70317</f>
        <v>1089.6850139999999</v>
      </c>
      <c r="BT13" s="19">
        <f>$C13+'Piezo readings'!BS11*0.70317</f>
        <v>1089.8256479999998</v>
      </c>
      <c r="BU13" s="19">
        <f>$C13+'Piezo readings'!BT11*0.70317</f>
        <v>1089.9662819999999</v>
      </c>
      <c r="BV13" s="19">
        <f>$C13+'Piezo readings'!BU11*0.70317</f>
        <v>1090.1772329999999</v>
      </c>
      <c r="BW13" s="19">
        <f>$C13+'Piezo readings'!BV11*0.70317</f>
        <v>1090.0365989999998</v>
      </c>
      <c r="BX13" s="19">
        <f>$C13+'Piezo readings'!BW11*0.70317</f>
        <v>1090.1069159999997</v>
      </c>
      <c r="BY13" s="19">
        <f>$C13+'Piezo readings'!BX11*0.70317</f>
        <v>1089.9662819999999</v>
      </c>
      <c r="BZ13" s="19">
        <f>$C13+'Piezo readings'!BY11*0.70317</f>
        <v>1089.8959649999997</v>
      </c>
      <c r="CA13" s="19">
        <f>$C13+'Piezo readings'!BZ11*0.70317</f>
        <v>1089.7553309999998</v>
      </c>
      <c r="CB13" s="19">
        <f>$C13+'Piezo readings'!CA11*0.70317</f>
        <v>1088.7005759999997</v>
      </c>
      <c r="CC13" s="19">
        <f>$C13+'Piezo readings'!CB11*0.70317</f>
        <v>1087.5755039999999</v>
      </c>
      <c r="CD13" s="19">
        <f>$C13+'Piezo readings'!CC11*0.70317</f>
        <v>1088.3489909999998</v>
      </c>
      <c r="CE13" s="19">
        <f>$C13+'Piezo readings'!CD11*0.70317</f>
        <v>1088.1380399999998</v>
      </c>
      <c r="CF13" s="19">
        <f>$C13+'Piezo readings'!CE11*0.70317</f>
        <v>1088.5599419999999</v>
      </c>
      <c r="CG13" s="19">
        <f>$C13+'Piezo readings'!CF11*0.70317</f>
        <v>1088.2786739999999</v>
      </c>
      <c r="CH13" s="19">
        <f>$C13+'Piezo readings'!CG11*0.70317</f>
        <v>1088.1380399999998</v>
      </c>
      <c r="CI13" s="19">
        <f>$C13+'Piezo readings'!CH11*0.70317</f>
        <v>1087.9974059999997</v>
      </c>
      <c r="CJ13" s="19">
        <f>$C13+'Piezo readings'!CI11*0.70317</f>
        <v>1087.8567719999999</v>
      </c>
      <c r="CK13" s="19">
        <f>$C13+'Piezo readings'!CJ11*0.70317</f>
        <v>1088.1380399999998</v>
      </c>
      <c r="CL13" s="19">
        <f>$C13+'Piezo readings'!CK11*0.70317</f>
        <v>1088.4896249999997</v>
      </c>
      <c r="CM13" s="19">
        <f>$C13+'Piezo readings'!CL11*0.70317</f>
        <v>1088.5599419999999</v>
      </c>
      <c r="CN13" s="19">
        <f>$C13+'Piezo readings'!CM11*0.70317</f>
        <v>1088.6302589999998</v>
      </c>
      <c r="CO13" s="19">
        <f>$C13+'Piezo readings'!CN11*0.70317</f>
        <v>1088.6302589999998</v>
      </c>
      <c r="CP13" s="19">
        <f>$C13+'Piezo readings'!CO11*0.70317</f>
        <v>1088.7708929999999</v>
      </c>
      <c r="CQ13" s="19">
        <f>$C13+'Piezo readings'!CP11*0.70317</f>
        <v>1088.9115269999998</v>
      </c>
      <c r="CR13" s="19">
        <f>$C13+'Piezo readings'!CQ11*0.70317</f>
        <v>1089.1927949999997</v>
      </c>
      <c r="CS13" s="19">
        <f>$C13+'Piezo readings'!CR11*0.70317</f>
        <v>1089.1927949999997</v>
      </c>
      <c r="CT13" s="19">
        <f>$C13+'Piezo readings'!CS11*0.70317</f>
        <v>1089.1927949999997</v>
      </c>
      <c r="CU13" s="19">
        <f>$C13+'Piezo readings'!CT11*0.70317</f>
        <v>1089.1224779999998</v>
      </c>
      <c r="CV13" s="19">
        <f>$C13+'Piezo readings'!CU11*0.70317</f>
        <v>1089.1224779999998</v>
      </c>
      <c r="CW13" s="19">
        <f>$C13+'Piezo readings'!CV11*0.70317</f>
        <v>1089.2631119999999</v>
      </c>
      <c r="CX13" s="19">
        <f>$C13+'Piezo readings'!CW11*0.70317</f>
        <v>1089.3334289999998</v>
      </c>
      <c r="CY13" s="19">
        <f>$C13+'Piezo readings'!CX11*0.70317</f>
        <v>1089.2631119999999</v>
      </c>
      <c r="CZ13" s="19">
        <f>$C13+'Piezo readings'!CY11*0.70317</f>
        <v>1089.3334289999998</v>
      </c>
      <c r="DA13" s="19">
        <f>$C13+'Piezo readings'!CZ11*0.70317</f>
        <v>1089.1927949999997</v>
      </c>
      <c r="DB13" s="19">
        <f>$C13+'Piezo readings'!DA11*0.70317</f>
        <v>1090.1069159999997</v>
      </c>
      <c r="DC13" s="19">
        <f>$C13+'Piezo readings'!DB11*0.70317</f>
        <v>1089.4037459999997</v>
      </c>
      <c r="DD13" s="19"/>
      <c r="DE13" s="19">
        <f>$C13+'Piezo readings'!DD11*0.70317</f>
        <v>1089.1224779999998</v>
      </c>
      <c r="DF13" s="19">
        <f>$C13+'Piezo readings'!DE11*0.70317</f>
        <v>1089.1224779999998</v>
      </c>
      <c r="DG13" s="19">
        <f>$C13+'Piezo readings'!DF11*0.70317</f>
        <v>1089.1224779999998</v>
      </c>
      <c r="DH13" s="19">
        <f>$C13+'Piezo readings'!DG11*0.70317</f>
        <v>1088.8412099999998</v>
      </c>
      <c r="DI13" s="19">
        <f>$C13+'Piezo readings'!DH11*0.70317</f>
        <v>1088.7708929999999</v>
      </c>
      <c r="DJ13" s="19">
        <f>$C13+'Piezo readings'!DI11*0.70317</f>
        <v>1087.9270889999998</v>
      </c>
      <c r="DK13" s="19">
        <f>$C13+'Piezo readings'!DJ11*0.70317</f>
        <v>1087.7161379999998</v>
      </c>
      <c r="DL13" s="19">
        <f>$C13+'Piezo readings'!DK11*0.70317</f>
        <v>1086.9426509999998</v>
      </c>
      <c r="DM13" s="19"/>
      <c r="DN13" s="19">
        <f>$C13+'Piezo readings'!DM11*0.70317</f>
        <v>1088.1380399999998</v>
      </c>
      <c r="DO13" s="19">
        <f>$C13+'Piezo readings'!DN11*0.70317</f>
        <v>1088.2786739999999</v>
      </c>
      <c r="DP13" s="19">
        <f>$C13+'Piezo readings'!DO11*0.70317</f>
        <v>1088.4193079999998</v>
      </c>
      <c r="DQ13" s="19">
        <f>$C13+'Piezo readings'!DP11*0.70317</f>
        <v>1088.4896249999997</v>
      </c>
      <c r="DR13" s="19">
        <f>$C13+'Piezo readings'!DQ11*0.70317</f>
        <v>1088.5599419999999</v>
      </c>
      <c r="DS13" s="19">
        <f>$C13+'Piezo readings'!DR11*0.70317</f>
        <v>1088.4896249999997</v>
      </c>
      <c r="DT13" s="19">
        <f>$C13+'Piezo readings'!DS11*0.70317</f>
        <v>1088.4896249999997</v>
      </c>
      <c r="DU13" s="19">
        <f>$C13+'Piezo readings'!DT11*0.70317</f>
        <v>1088.4193079999998</v>
      </c>
      <c r="DV13" s="19">
        <f>$C13+'Piezo readings'!DW11*0.70317</f>
        <v>1088.4896249999997</v>
      </c>
      <c r="DW13" s="19">
        <f>$C13+'Piezo readings'!DX11*0.70317</f>
        <v>1088.4896249999997</v>
      </c>
      <c r="DX13" s="19">
        <f>$C13+'Piezo readings'!DY11*0.70317</f>
        <v>1089.4740629999999</v>
      </c>
      <c r="DY13" s="19">
        <f>$C13+'Piezo readings'!DZ11*0.70317</f>
        <v>1088.5599419999999</v>
      </c>
      <c r="DZ13" s="19">
        <f>$C13+'Piezo readings'!EA11*0.70317</f>
        <v>1088.4193079999998</v>
      </c>
      <c r="EA13" s="19">
        <f>$C13+'Piezo readings'!EB11*0.70317</f>
        <v>1088.4193079999998</v>
      </c>
      <c r="EB13" s="19">
        <f>$C13+'Piezo readings'!EC11*0.70317</f>
        <v>1088.2786739999999</v>
      </c>
      <c r="EC13" s="19">
        <f>$C13+'Piezo readings'!ED11*0.70317</f>
        <v>1088.1380399999998</v>
      </c>
      <c r="ED13" s="19">
        <f>$C13+'Piezo readings'!EE11*0.70317</f>
        <v>1087.4348699999998</v>
      </c>
      <c r="EE13" s="19">
        <f>$C13+'Piezo readings'!EF11*0.70317</f>
        <v>1087.7161379999998</v>
      </c>
      <c r="EF13" s="19">
        <f>$C13+'Piezo readings'!EG11*0.70317</f>
        <v>1087.7161379999998</v>
      </c>
      <c r="EG13" s="19">
        <f>$C13+'Piezo readings'!EH11*0.70317</f>
        <v>1087.7161379999998</v>
      </c>
      <c r="EH13" s="19">
        <f>$C13+'Piezo readings'!EI11*0.70317</f>
        <v>1087.4348699999998</v>
      </c>
      <c r="EI13" s="19">
        <f>$C13+'Piezo readings'!EJ11*0.70317</f>
        <v>1086.5910659999997</v>
      </c>
      <c r="EJ13" s="19">
        <f>$C13+'Piezo readings'!EK11*0.70317</f>
        <v>1087.9270889999998</v>
      </c>
      <c r="EK13" s="19">
        <f>$C13+'Piezo readings'!EL11*0.70317</f>
        <v>1087.7864549999997</v>
      </c>
      <c r="EL13" s="19">
        <f>$C13+'Piezo readings'!EM11*0.70317</f>
        <v>1087.8567719999999</v>
      </c>
      <c r="EM13" s="19">
        <f>$C13+'Piezo readings'!EN11*0.70317</f>
        <v>1087.5051869999998</v>
      </c>
      <c r="EN13" s="19">
        <f>$C13+'Piezo readings'!EO11*0.70317</f>
        <v>1088.6302589999998</v>
      </c>
      <c r="EO13" s="19">
        <f>$C13+'Piezo readings'!EP11*0.70317</f>
        <v>1088.2786739999999</v>
      </c>
      <c r="EP13" s="19">
        <f>IF('Piezo readings'!EQ11&lt;=0,NA(),$C13+'Piezo readings'!EQ11*0.70317)</f>
        <v>1083.6377519999999</v>
      </c>
      <c r="EQ13" s="19">
        <f>IF('Piezo readings'!ER11&lt;=0,NA(),$C13+'Piezo readings'!ER11*0.70317)</f>
        <v>1084.8331409999998</v>
      </c>
      <c r="ER13" s="19">
        <f>IF('Piezo readings'!ES11&lt;=0,NA(),$C13+'Piezo readings'!ES11*0.70317)</f>
        <v>1084.6221899999998</v>
      </c>
      <c r="ES13" s="19">
        <f>IF('Piezo readings'!ET11&lt;=0,NA(),$C13+'Piezo readings'!ET11*0.70317)</f>
        <v>1085.2550429999999</v>
      </c>
      <c r="ET13" s="19">
        <f>IF('Piezo readings'!EU11&lt;=0,NA(),$C13+'Piezo readings'!EU11*0.70317)</f>
        <v>1087.5755039999999</v>
      </c>
      <c r="EU13" s="19">
        <f>IF('Piezo readings'!EV11&lt;=0,NA(),$C13+'Piezo readings'!EV11*0.70317)</f>
        <v>1087.5051869999998</v>
      </c>
      <c r="EV13" s="19">
        <f>IF('Piezo readings'!EW11&lt;=0,NA(),$C13+'Piezo readings'!EW11*0.70317)</f>
        <v>1087.2942359999997</v>
      </c>
      <c r="EW13" s="19"/>
      <c r="EX13" s="19" t="e">
        <f>IF('Piezo readings'!EY11&lt;=0,NA(),$C13+'Piezo readings'!EY11*0.70317)</f>
        <v>#N/A</v>
      </c>
      <c r="EY13" s="19" t="e">
        <f>IF('Piezo readings'!EZ11&lt;=0,NA(),$C13+'Piezo readings'!EZ11*0.70317)</f>
        <v>#N/A</v>
      </c>
      <c r="EZ13" s="19" t="e">
        <f>IF('Piezo readings'!FA11&lt;=0,NA(),$C13+'Piezo readings'!FA11*0.70317)</f>
        <v>#N/A</v>
      </c>
      <c r="FA13" s="19" t="e">
        <f>IF('Piezo readings'!FB11&lt;=0,NA(),$C13+'Piezo readings'!FB11*0.70317)</f>
        <v>#N/A</v>
      </c>
      <c r="FB13" s="19" t="e">
        <f>IF('Piezo readings'!FC11&lt;=0,NA(),$C13+'Piezo readings'!FC11*0.70317)</f>
        <v>#N/A</v>
      </c>
      <c r="FC13" s="19" t="e">
        <f>IF('Piezo readings'!FD11&lt;=0,NA(),$C13+'Piezo readings'!FD11*0.70317)</f>
        <v>#N/A</v>
      </c>
      <c r="FD13" s="19" t="e">
        <f>IF('Piezo readings'!FE11&lt;=0,NA(),$C13+'Piezo readings'!FE11*0.70317)</f>
        <v>#N/A</v>
      </c>
      <c r="FE13" s="19" t="e">
        <f>IF('Piezo readings'!FF11&lt;=0,NA(),$C13+'Piezo readings'!FF11*0.70317)</f>
        <v>#N/A</v>
      </c>
      <c r="FF13" s="19" t="e">
        <f>IF('Piezo readings'!FG11&lt;=0,NA(),$C13+'Piezo readings'!FG11*0.70317)</f>
        <v>#N/A</v>
      </c>
      <c r="FG13" s="19" t="e">
        <f>IF('Piezo readings'!FH11&lt;=0,NA(),$C13+'Piezo readings'!FH11*0.70317)</f>
        <v>#N/A</v>
      </c>
      <c r="FH13" s="19" t="e">
        <f>IF('Piezo readings'!FI11&lt;=0,NA(),$C13+'Piezo readings'!FI11*0.70317)</f>
        <v>#N/A</v>
      </c>
      <c r="FI13" s="19" t="e">
        <f>IF('Piezo readings'!FJ11&lt;=0,NA(),$C13+'Piezo readings'!FJ11*0.70317)</f>
        <v>#N/A</v>
      </c>
      <c r="FJ13" s="19" t="e">
        <f>IF('Piezo readings'!FK11&lt;=0,NA(),$C13+'Piezo readings'!FK11*0.70317)</f>
        <v>#N/A</v>
      </c>
      <c r="FK13" s="19" t="e">
        <f>IF('Piezo readings'!FL11&lt;=0,NA(),$C13+'Piezo readings'!FL11*0.70317)</f>
        <v>#N/A</v>
      </c>
      <c r="FL13" s="19" t="e">
        <f>IF('Piezo readings'!FM11&lt;=0,NA(),$C13+'Piezo readings'!FM11*0.70317)</f>
        <v>#N/A</v>
      </c>
      <c r="FM13" s="19" t="e">
        <f>IF('Piezo readings'!FN11&lt;=0,NA(),$C13+'Piezo readings'!FN11*0.70317)</f>
        <v>#N/A</v>
      </c>
      <c r="FN13" s="19" t="e">
        <f>IF('Piezo readings'!FO11&lt;=0,NA(),$C13+'Piezo readings'!FO11*0.70317)</f>
        <v>#N/A</v>
      </c>
      <c r="FO13" s="19" t="e">
        <f>IF('Piezo readings'!FP11&lt;=0,NA(),$C13+'Piezo readings'!FP11*0.70317)</f>
        <v>#N/A</v>
      </c>
      <c r="FP13" s="19" t="e">
        <f>IF('Piezo readings'!FQ11&lt;=0,NA(),$C13+'Piezo readings'!FQ11*0.70317)</f>
        <v>#N/A</v>
      </c>
      <c r="FQ13" s="19" t="e">
        <f>IF('Piezo readings'!FR11&lt;=0,NA(),$C13+'Piezo readings'!FR11*0.70317)</f>
        <v>#N/A</v>
      </c>
      <c r="FR13" s="19" t="e">
        <f>IF('Piezo readings'!FS11&lt;=0,NA(),$C13+'Piezo readings'!FS11*0.70317)</f>
        <v>#N/A</v>
      </c>
      <c r="FS13" s="19" t="e">
        <f>IF('Piezo readings'!FT11&lt;=0,NA(),$C13+'Piezo readings'!FT11*0.70317)</f>
        <v>#N/A</v>
      </c>
      <c r="FT13" s="19" t="e">
        <f>IF('Piezo readings'!FU11&lt;=0,NA(),$C13+'Piezo readings'!FU11*0.70317)</f>
        <v>#N/A</v>
      </c>
      <c r="FU13" s="19" t="e">
        <f>IF('Piezo readings'!FV11&lt;=0,NA(),$C13+'Piezo readings'!FV11*0.70317)</f>
        <v>#N/A</v>
      </c>
      <c r="FV13" s="19" t="e">
        <f>IF('Piezo readings'!FW11&lt;=0,NA(),$C13+'Piezo readings'!FW11*0.70317)</f>
        <v>#N/A</v>
      </c>
      <c r="FW13" s="19" t="e">
        <f>IF('Piezo readings'!FX11&lt;=0,NA(),$C13+'Piezo readings'!FX11*0.70317)</f>
        <v>#N/A</v>
      </c>
      <c r="FX13" s="19" t="e">
        <f>IF('Piezo readings'!FY11&lt;=0,NA(),$C13+'Piezo readings'!FY11*0.70317)</f>
        <v>#N/A</v>
      </c>
      <c r="FY13" s="19" t="e">
        <f>IF('Piezo readings'!FZ11&lt;=0,NA(),$C13+'Piezo readings'!FZ11*0.70317)</f>
        <v>#N/A</v>
      </c>
      <c r="FZ13" s="19" t="e">
        <f>IF('Piezo readings'!GA11&lt;=0,NA(),$C13+'Piezo readings'!GA11*0.70317)</f>
        <v>#N/A</v>
      </c>
      <c r="GA13" s="19" t="e">
        <f>IF('Piezo readings'!GB11&lt;=0,NA(),$C13+'Piezo readings'!GB11*0.70317)</f>
        <v>#N/A</v>
      </c>
      <c r="GB13" s="19" t="e">
        <f>IF('Piezo readings'!GC11&lt;=0,NA(),$C13+'Piezo readings'!GC11*0.70317)</f>
        <v>#N/A</v>
      </c>
      <c r="GC13" s="19" t="e">
        <f>IF('Piezo readings'!GD11&lt;=0,NA(),$C13+'Piezo readings'!GD11*0.70317)</f>
        <v>#N/A</v>
      </c>
      <c r="GD13" s="19" t="e">
        <f>IF('Piezo readings'!GE11&lt;=0,NA(),$C13+'Piezo readings'!GE11*0.70317)</f>
        <v>#N/A</v>
      </c>
      <c r="GE13" s="19" t="e">
        <f>IF('Piezo readings'!GF11&lt;=0,NA(),$C13+'Piezo readings'!GF11*0.70317)</f>
        <v>#N/A</v>
      </c>
      <c r="GF13" s="19" t="e">
        <f>IF('Piezo readings'!GG11&lt;=0,NA(),$C13+'Piezo readings'!GG11*0.70317)</f>
        <v>#N/A</v>
      </c>
      <c r="GG13" s="19" t="e">
        <f>IF('Piezo readings'!GH11&lt;=0,NA(),$C13+'Piezo readings'!GH11*0.70317)</f>
        <v>#N/A</v>
      </c>
      <c r="GH13" s="19" t="e">
        <f>IF('Piezo readings'!GI11&lt;=0,NA(),$C13+'Piezo readings'!GI11*0.70317)</f>
        <v>#N/A</v>
      </c>
      <c r="GI13" s="19" t="e">
        <f>IF('Piezo readings'!GJ11&lt;=0,NA(),$C13+'Piezo readings'!GJ11*0.70317)</f>
        <v>#N/A</v>
      </c>
      <c r="GJ13" s="19" t="e">
        <f>IF('Piezo readings'!GK11&lt;=0,NA(),$C13+'Piezo readings'!GK11*0.70317)</f>
        <v>#N/A</v>
      </c>
      <c r="GK13" s="19" t="e">
        <f>IF('Piezo readings'!GL11&lt;=0,NA(),$C13+'Piezo readings'!GL11*0.70317)</f>
        <v>#N/A</v>
      </c>
      <c r="GL13" s="19" t="e">
        <f>IF('Piezo readings'!GM11&lt;=0,NA(),$C13+'Piezo readings'!GM11*0.70317)</f>
        <v>#N/A</v>
      </c>
      <c r="GM13" s="19" t="e">
        <f>IF('Piezo readings'!GN11&lt;=0,NA(),$C13+'Piezo readings'!GN11*0.70317)</f>
        <v>#N/A</v>
      </c>
      <c r="GN13" s="19" t="e">
        <f>IF('Piezo readings'!GO11&lt;=0,NA(),$C13+'Piezo readings'!GO11*0.70317)</f>
        <v>#N/A</v>
      </c>
      <c r="GO13" s="19" t="e">
        <f>IF('Piezo readings'!GP11&lt;=0,NA(),$C13+'Piezo readings'!GP11*0.70317)</f>
        <v>#N/A</v>
      </c>
      <c r="GP13" s="19" t="e">
        <f>IF('Piezo readings'!GQ11&lt;=0,NA(),$C13+'Piezo readings'!GQ11*0.70317)</f>
        <v>#N/A</v>
      </c>
    </row>
    <row r="14" spans="1:198" x14ac:dyDescent="0.2">
      <c r="A14" s="17" t="s">
        <v>54</v>
      </c>
      <c r="B14" s="12">
        <v>7711</v>
      </c>
      <c r="C14" s="16">
        <f>1129.6-51.9</f>
        <v>1077.6999999999998</v>
      </c>
      <c r="D14" s="16" t="s">
        <v>54</v>
      </c>
      <c r="E14" s="19">
        <f>$C14+'Piezo readings'!D12*0.70317</f>
        <v>1089.4429389999998</v>
      </c>
      <c r="F14" s="19">
        <f>$C14+'Piezo readings'!E12*0.70317</f>
        <v>1089.6538899999998</v>
      </c>
      <c r="G14" s="19">
        <f>$C14+'Piezo readings'!F12*0.70317</f>
        <v>1089.7242069999998</v>
      </c>
      <c r="H14" s="19">
        <f>$C14+'Piezo readings'!G12*0.70317</f>
        <v>1089.6538899999998</v>
      </c>
      <c r="I14" s="19">
        <f>$C14+'Piezo readings'!H12*0.70317</f>
        <v>1089.6538899999998</v>
      </c>
      <c r="J14" s="19">
        <f>$C14+'Piezo readings'!I12*0.70317</f>
        <v>1089.7242069999998</v>
      </c>
      <c r="K14" s="19">
        <f>$C14+'Piezo readings'!J12*0.70317</f>
        <v>1089.7242069999998</v>
      </c>
      <c r="L14" s="19">
        <f>$C14+'Piezo readings'!K12*0.70317</f>
        <v>1089.7945239999999</v>
      </c>
      <c r="M14" s="19">
        <f>$C14+'Piezo readings'!L12*0.70317</f>
        <v>1089.7242069999998</v>
      </c>
      <c r="N14" s="19">
        <f>$C14+'Piezo readings'!M12*0.70317</f>
        <v>1089.7242069999998</v>
      </c>
      <c r="O14" s="19">
        <f>$C14+'Piezo readings'!N12*0.70317</f>
        <v>1089.7242069999998</v>
      </c>
      <c r="P14" s="19"/>
      <c r="Q14" s="19"/>
      <c r="R14" s="19"/>
      <c r="S14" s="19"/>
      <c r="T14" s="19">
        <f>$C14+'Piezo readings'!S12*0.70317</f>
        <v>1089.7242069999998</v>
      </c>
      <c r="U14" s="19">
        <f>$C14+'Piezo readings'!T12*0.70317</f>
        <v>1089.7945239999999</v>
      </c>
      <c r="V14" s="19">
        <f>$C14+'Piezo readings'!U12*0.70317</f>
        <v>1089.7242069999998</v>
      </c>
      <c r="W14" s="19"/>
      <c r="X14" s="19">
        <f>$C14+'Piezo readings'!W12*0.70317</f>
        <v>1089.3726219999999</v>
      </c>
      <c r="Y14" s="19">
        <f>$C14+'Piezo readings'!X12*0.70317</f>
        <v>1089.6538899999998</v>
      </c>
      <c r="Z14" s="19">
        <f>$C14+'Piezo readings'!Y12*0.70317</f>
        <v>1089.5132559999997</v>
      </c>
      <c r="AA14" s="19">
        <f>$C14+'Piezo readings'!Z12*0.70317</f>
        <v>1089.6538899999998</v>
      </c>
      <c r="AB14" s="19">
        <f>$C14+'Piezo readings'!AA12*0.70317</f>
        <v>1089.5132559999997</v>
      </c>
      <c r="AC14" s="19">
        <f>$C14+'Piezo readings'!AB12*0.70317</f>
        <v>1089.5132559999997</v>
      </c>
      <c r="AD14" s="19">
        <f>$C14+'Piezo readings'!AC12*0.70317</f>
        <v>1089.5835729999999</v>
      </c>
      <c r="AE14" s="19">
        <f>$C14+'Piezo readings'!AD12*0.70317</f>
        <v>1089.5132559999997</v>
      </c>
      <c r="AF14" s="19">
        <f>$C14+'Piezo readings'!AE12*0.70317</f>
        <v>1089.5132559999997</v>
      </c>
      <c r="AG14" s="25"/>
      <c r="AH14" s="19">
        <f>$C14+'Piezo readings'!AG12*0.70317</f>
        <v>1089.5132559999997</v>
      </c>
      <c r="AI14" s="19">
        <f>$C14+'Piezo readings'!AH12*0.70317</f>
        <v>1089.5132559999997</v>
      </c>
      <c r="AJ14" s="19">
        <f>$C14+'Piezo readings'!AI12*0.70317</f>
        <v>1089.5132559999997</v>
      </c>
      <c r="AK14" s="19">
        <f>$C14+'Piezo readings'!AJ12*0.70317</f>
        <v>1089.4429389999998</v>
      </c>
      <c r="AL14" s="19"/>
      <c r="AM14" s="19">
        <f>$C14+'Piezo readings'!AL12*0.70317</f>
        <v>1089.0210369999998</v>
      </c>
      <c r="AN14" s="19">
        <f>$C14+'Piezo readings'!AM12*0.70317</f>
        <v>1089.0210369999998</v>
      </c>
      <c r="AO14" s="19">
        <f>$C14+'Piezo readings'!AN12*0.70317</f>
        <v>1089.0913539999999</v>
      </c>
      <c r="AP14" s="19">
        <f>$C14+'Piezo readings'!AO12*0.70317</f>
        <v>1088.9507199999998</v>
      </c>
      <c r="AQ14" s="19">
        <f>$C14+'Piezo readings'!AP12*0.70317</f>
        <v>1088.9507199999998</v>
      </c>
      <c r="AR14" s="19">
        <f>$C14+'Piezo readings'!AQ12*0.70317</f>
        <v>1088.9507199999998</v>
      </c>
      <c r="AS14" s="19">
        <f>$C14+'Piezo readings'!AR12*0.70317</f>
        <v>1088.9507199999998</v>
      </c>
      <c r="AT14" s="19">
        <f>$C14+'Piezo readings'!AS12*0.70317</f>
        <v>1088.9507199999998</v>
      </c>
      <c r="AU14" s="25"/>
      <c r="AV14" s="25"/>
      <c r="AW14" s="25"/>
      <c r="AX14" s="25"/>
      <c r="AY14" s="25"/>
      <c r="AZ14" s="25"/>
      <c r="BA14" s="25"/>
      <c r="BB14" s="25"/>
      <c r="BC14" s="25"/>
      <c r="BD14" s="25"/>
      <c r="BE14" s="25"/>
      <c r="BF14" s="19">
        <f>$C14+'Piezo readings'!BE12*0.70317</f>
        <v>1088.4585009999998</v>
      </c>
      <c r="BG14" s="19">
        <f>$C14+'Piezo readings'!BF12*0.70317</f>
        <v>1088.5288179999998</v>
      </c>
      <c r="BH14" s="19">
        <f>$C14+'Piezo readings'!BG12*0.70317</f>
        <v>1088.4585009999998</v>
      </c>
      <c r="BI14" s="19">
        <f>$C14+'Piezo readings'!BH12*0.70317</f>
        <v>1088.6694519999999</v>
      </c>
      <c r="BJ14" s="19">
        <f>$C14+'Piezo readings'!BI12*0.70317</f>
        <v>1088.5991349999997</v>
      </c>
      <c r="BK14" s="19">
        <f>$C14+'Piezo readings'!BJ12*0.70317</f>
        <v>1088.8100859999997</v>
      </c>
      <c r="BL14" s="19">
        <f>$C14+'Piezo readings'!BK12*0.70317</f>
        <v>1088.8100859999997</v>
      </c>
      <c r="BM14" s="19">
        <f>$C14+'Piezo readings'!BL12*0.70317</f>
        <v>1088.9507199999998</v>
      </c>
      <c r="BN14" s="19">
        <f>$C14+'Piezo readings'!BM12*0.70317</f>
        <v>1089.0913539999999</v>
      </c>
      <c r="BO14" s="19">
        <f>$C14+'Piezo readings'!BN12*0.70317</f>
        <v>1089.0913539999999</v>
      </c>
      <c r="BP14" s="19">
        <f>$C14+'Piezo readings'!BO12*0.70317</f>
        <v>1089.5132559999997</v>
      </c>
      <c r="BQ14" s="19">
        <f>$C14+'Piezo readings'!BP12*0.70317</f>
        <v>1089.7242069999998</v>
      </c>
      <c r="BR14" s="19">
        <f>$C14+'Piezo readings'!BQ12*0.70317</f>
        <v>1089.7945239999999</v>
      </c>
      <c r="BS14" s="19">
        <f>$C14+'Piezo readings'!BR12*0.70317</f>
        <v>1089.9351579999998</v>
      </c>
      <c r="BT14" s="19">
        <f>$C14+'Piezo readings'!BS12*0.70317</f>
        <v>1090.0054749999997</v>
      </c>
      <c r="BU14" s="19">
        <f>$C14+'Piezo readings'!BT12*0.70317</f>
        <v>1090.2867429999999</v>
      </c>
      <c r="BV14" s="19">
        <f>$C14+'Piezo readings'!BU12*0.70317</f>
        <v>1090.3570599999998</v>
      </c>
      <c r="BW14" s="19">
        <f>$C14+'Piezo readings'!BV12*0.70317</f>
        <v>1090.2867429999999</v>
      </c>
      <c r="BX14" s="19">
        <f>$C14+'Piezo readings'!BW12*0.70317</f>
        <v>1090.2867429999999</v>
      </c>
      <c r="BY14" s="19">
        <f>$C14+'Piezo readings'!BX12*0.70317</f>
        <v>1090.2867429999999</v>
      </c>
      <c r="BZ14" s="19">
        <f>$C14+'Piezo readings'!BY12*0.70317</f>
        <v>1090.0757919999999</v>
      </c>
      <c r="CA14" s="19"/>
      <c r="CB14" s="19"/>
      <c r="CC14" s="19">
        <f>$C14+'Piezo readings'!CB12*0.70317</f>
        <v>1087.4037459999997</v>
      </c>
      <c r="CD14" s="19"/>
      <c r="CE14" s="19">
        <f>$C14+'Piezo readings'!CD12*0.70317</f>
        <v>1086.2786739999999</v>
      </c>
      <c r="CF14" s="19">
        <f>$C14+'Piezo readings'!CE12*0.70317</f>
        <v>1087.8959649999997</v>
      </c>
      <c r="CG14" s="19">
        <f>$C14+'Piezo readings'!CF12*0.70317</f>
        <v>1086.7005759999997</v>
      </c>
      <c r="CH14" s="19">
        <f>$C14+'Piezo readings'!CG12*0.70317</f>
        <v>1087.8959649999997</v>
      </c>
      <c r="CI14" s="19">
        <f>$C14+'Piezo readings'!CH12*0.70317</f>
        <v>1088.1772329999999</v>
      </c>
      <c r="CJ14" s="19">
        <f>$C14+'Piezo readings'!CI12*0.70317</f>
        <v>1088.1069159999997</v>
      </c>
      <c r="CK14" s="19">
        <f>$C14+'Piezo readings'!CJ12*0.70317</f>
        <v>1088.3178669999998</v>
      </c>
      <c r="CL14" s="19">
        <f>$C14+'Piezo readings'!CK12*0.70317</f>
        <v>1088.5288179999998</v>
      </c>
      <c r="CM14" s="19">
        <f>$C14+'Piezo readings'!CL12*0.70317</f>
        <v>1088.5288179999998</v>
      </c>
      <c r="CN14" s="19">
        <f>$C14+'Piezo readings'!CM12*0.70317</f>
        <v>1088.6694519999999</v>
      </c>
      <c r="CO14" s="19">
        <f>$C14+'Piezo readings'!CN12*0.70317</f>
        <v>1088.7397689999998</v>
      </c>
      <c r="CP14" s="19">
        <f>$C14+'Piezo readings'!CO12*0.70317</f>
        <v>1088.8804029999999</v>
      </c>
      <c r="CQ14" s="19">
        <f>$C14+'Piezo readings'!CP12*0.70317</f>
        <v>1088.9507199999998</v>
      </c>
      <c r="CR14" s="19">
        <f>$C14+'Piezo readings'!CQ12*0.70317</f>
        <v>1089.2319879999998</v>
      </c>
      <c r="CS14" s="19">
        <f>$C14+'Piezo readings'!CR12*0.70317</f>
        <v>1089.3023049999997</v>
      </c>
      <c r="CT14" s="19">
        <f>$C14+'Piezo readings'!CS12*0.70317</f>
        <v>1089.3023049999997</v>
      </c>
      <c r="CU14" s="19">
        <f>$C14+'Piezo readings'!CT12*0.70317</f>
        <v>1089.3726219999999</v>
      </c>
      <c r="CV14" s="19">
        <f>$C14+'Piezo readings'!CU12*0.70317</f>
        <v>1089.3023049999997</v>
      </c>
      <c r="CW14" s="19">
        <f>$C14+'Piezo readings'!CV12*0.70317</f>
        <v>1089.3023049999997</v>
      </c>
      <c r="CX14" s="19">
        <f>$C14+'Piezo readings'!CW12*0.70317</f>
        <v>1089.3726219999999</v>
      </c>
      <c r="CY14" s="19">
        <f>$C14+'Piezo readings'!CX12*0.70317</f>
        <v>1089.3726219999999</v>
      </c>
      <c r="CZ14" s="19">
        <f>$C14+'Piezo readings'!CY12*0.70317</f>
        <v>1089.4429389999998</v>
      </c>
      <c r="DA14" s="19">
        <f>$C14+'Piezo readings'!CZ12*0.70317</f>
        <v>1089.4429389999998</v>
      </c>
      <c r="DB14" s="19">
        <f>$C14+'Piezo readings'!DA12*0.70317</f>
        <v>1090.2867429999999</v>
      </c>
      <c r="DC14" s="19">
        <f>$C14+'Piezo readings'!DB12*0.70317</f>
        <v>1089.4429389999998</v>
      </c>
      <c r="DD14" s="19"/>
      <c r="DE14" s="19">
        <f>$C14+'Piezo readings'!DD12*0.70317</f>
        <v>1089.2319879999998</v>
      </c>
      <c r="DF14" s="19">
        <f>$C14+'Piezo readings'!DE12*0.70317</f>
        <v>1089.0913539999999</v>
      </c>
      <c r="DG14" s="19">
        <f>$C14+'Piezo readings'!DF12*0.70317</f>
        <v>1089.2319879999998</v>
      </c>
      <c r="DH14" s="19">
        <f>$C14+'Piezo readings'!DG12*0.70317</f>
        <v>1088.8100859999997</v>
      </c>
      <c r="DI14" s="19">
        <f>$C14+'Piezo readings'!DH12*0.70317</f>
        <v>1088.8804029999999</v>
      </c>
      <c r="DJ14" s="19">
        <f>$C14+'Piezo readings'!DI12*0.70317</f>
        <v>1088.3178669999998</v>
      </c>
      <c r="DK14" s="19">
        <f>$C14+'Piezo readings'!DJ12*0.70317</f>
        <v>1087.8256479999998</v>
      </c>
      <c r="DL14" s="19">
        <f>$C14+'Piezo readings'!DK12*0.70317</f>
        <v>1087.5443799999998</v>
      </c>
      <c r="DM14" s="19">
        <f>$C14+'Piezo readings'!DL12*0.70317</f>
        <v>1087.4740629999999</v>
      </c>
      <c r="DN14" s="19">
        <f>$C14+'Piezo readings'!DM12*0.70317</f>
        <v>1088.1772329999999</v>
      </c>
      <c r="DO14" s="19">
        <f>$C14+'Piezo readings'!DN12*0.70317</f>
        <v>1088.3178669999998</v>
      </c>
      <c r="DP14" s="19">
        <f>$C14+'Piezo readings'!DO12*0.70317</f>
        <v>1088.3881839999999</v>
      </c>
      <c r="DQ14" s="19">
        <f>$C14+'Piezo readings'!DP12*0.70317</f>
        <v>1088.4585009999998</v>
      </c>
      <c r="DR14" s="19">
        <f>$C14+'Piezo readings'!DQ12*0.70317</f>
        <v>1088.3881839999999</v>
      </c>
      <c r="DS14" s="19">
        <f>$C14+'Piezo readings'!DR12*0.70317</f>
        <v>1088.2475499999998</v>
      </c>
      <c r="DT14" s="19">
        <f>$C14+'Piezo readings'!DS12*0.70317</f>
        <v>1088.2475499999998</v>
      </c>
      <c r="DU14" s="19">
        <f>$C14+'Piezo readings'!DT12*0.70317</f>
        <v>1087.6850139999999</v>
      </c>
      <c r="DV14" s="19">
        <f>$C14+'Piezo readings'!DW12*0.70317</f>
        <v>1087.6146969999998</v>
      </c>
      <c r="DW14" s="19">
        <f>$C14+'Piezo readings'!DX12*0.70317</f>
        <v>1087.7553309999998</v>
      </c>
      <c r="DX14" s="19">
        <f>$C14+'Piezo readings'!DY12*0.70317</f>
        <v>1087.5443799999998</v>
      </c>
      <c r="DY14" s="19">
        <f>$C14+'Piezo readings'!DZ12*0.70317</f>
        <v>1087.4740629999999</v>
      </c>
      <c r="DZ14" s="19">
        <f>$C14+'Piezo readings'!EA12*0.70317</f>
        <v>1087.2631119999999</v>
      </c>
      <c r="EA14" s="19">
        <f>$C14+'Piezo readings'!EB12*0.70317</f>
        <v>1087.4037459999997</v>
      </c>
      <c r="EB14" s="19">
        <f>$C14+'Piezo readings'!EC12*0.70317</f>
        <v>1086.9818439999999</v>
      </c>
      <c r="EC14" s="19">
        <f>$C14+'Piezo readings'!ED12*0.70317</f>
        <v>1087.1927949999997</v>
      </c>
      <c r="ED14" s="19">
        <f>$C14+'Piezo readings'!EE12*0.70317</f>
        <v>1086.0677229999999</v>
      </c>
      <c r="EE14" s="19">
        <f>$C14+'Piezo readings'!EF12*0.70317</f>
        <v>1086.1380399999998</v>
      </c>
      <c r="EF14" s="19">
        <f>$C14+'Piezo readings'!EG12*0.70317</f>
        <v>1086.2786739999999</v>
      </c>
      <c r="EG14" s="19">
        <f>$C14+'Piezo readings'!EH12*0.70317</f>
        <v>1086.3489909999998</v>
      </c>
      <c r="EH14" s="19">
        <f>$C14+'Piezo readings'!EI12*0.70317</f>
        <v>1085.9270889999998</v>
      </c>
      <c r="EI14" s="19">
        <f>$C14+'Piezo readings'!EJ12*0.70317</f>
        <v>1086.3489909999998</v>
      </c>
      <c r="EJ14" s="19">
        <f>$C14+'Piezo readings'!EK12*0.70317</f>
        <v>1086.7005759999997</v>
      </c>
      <c r="EK14" s="19">
        <f>$C14+'Piezo readings'!EL12*0.70317</f>
        <v>1086.3489909999998</v>
      </c>
      <c r="EL14" s="19">
        <f>$C14+'Piezo readings'!EM12*0.70317</f>
        <v>1086.4896249999997</v>
      </c>
      <c r="EM14" s="19">
        <f>$C14+'Piezo readings'!EN12*0.70317</f>
        <v>1086.7708929999999</v>
      </c>
      <c r="EN14" s="19">
        <f>$C14+'Piezo readings'!EO12*0.70317</f>
        <v>1087.2631119999999</v>
      </c>
      <c r="EO14" s="19">
        <f>$C14+'Piezo readings'!EP12*0.70317</f>
        <v>1087.1224779999998</v>
      </c>
      <c r="EP14" s="19">
        <f>IF('Piezo readings'!EQ12&lt;=0,NA(),$C14+'Piezo readings'!EQ12*0.70317)</f>
        <v>1083.5363109999998</v>
      </c>
      <c r="EQ14" s="19">
        <f>IF('Piezo readings'!ER12&lt;=0,NA(),$C14+'Piezo readings'!ER12*0.70317)</f>
        <v>1083.8878959999997</v>
      </c>
      <c r="ER14" s="19" t="e">
        <f>IF('Piezo readings'!ES12&lt;=0,NA(),$C14+'Piezo readings'!ES12*0.70317)</f>
        <v>#N/A</v>
      </c>
      <c r="ES14" s="19" t="e">
        <f>IF('Piezo readings'!ET12&lt;=0,NA(),$C14+'Piezo readings'!ET12*0.70317)</f>
        <v>#N/A</v>
      </c>
      <c r="ET14" s="19"/>
      <c r="EU14" s="19" t="e">
        <f>IF('Piezo readings'!EV12&lt;=0,NA(),$C14+'Piezo readings'!EV12*0.70317)</f>
        <v>#N/A</v>
      </c>
      <c r="EV14" s="19" t="e">
        <f>IF('Piezo readings'!EW12&lt;=0,NA(),$C14+'Piezo readings'!EW12*0.70317)</f>
        <v>#N/A</v>
      </c>
      <c r="EW14" s="19" t="e">
        <f>IF('Piezo readings'!EX12&lt;=0,NA(),$C14+'Piezo readings'!EX12*0.70317)</f>
        <v>#N/A</v>
      </c>
      <c r="EX14" s="19" t="e">
        <f>IF('Piezo readings'!EY12&lt;=0,NA(),$C14+'Piezo readings'!EY12*0.70317)</f>
        <v>#N/A</v>
      </c>
      <c r="EY14" s="19" t="e">
        <f>IF('Piezo readings'!EZ12&lt;=0,NA(),$C14+'Piezo readings'!EZ12*0.70317)</f>
        <v>#N/A</v>
      </c>
      <c r="EZ14" s="19" t="e">
        <f>IF('Piezo readings'!FA12&lt;=0,NA(),$C14+'Piezo readings'!FA12*0.70317)</f>
        <v>#N/A</v>
      </c>
      <c r="FA14" s="19" t="e">
        <f>IF('Piezo readings'!FB12&lt;=0,NA(),$C14+'Piezo readings'!FB12*0.70317)</f>
        <v>#N/A</v>
      </c>
      <c r="FB14" s="19" t="e">
        <f>IF('Piezo readings'!FC12&lt;=0,NA(),$C14+'Piezo readings'!FC12*0.70317)</f>
        <v>#N/A</v>
      </c>
      <c r="FC14" s="19" t="e">
        <f>IF('Piezo readings'!FD12&lt;=0,NA(),$C14+'Piezo readings'!FD12*0.70317)</f>
        <v>#N/A</v>
      </c>
      <c r="FD14" s="19" t="e">
        <f>IF('Piezo readings'!FE12&lt;=0,NA(),$C14+'Piezo readings'!FE12*0.70317)</f>
        <v>#N/A</v>
      </c>
      <c r="FE14" s="19" t="e">
        <f>IF('Piezo readings'!FF12&lt;=0,NA(),$C14+'Piezo readings'!FF12*0.70317)</f>
        <v>#N/A</v>
      </c>
      <c r="FF14" s="19" t="e">
        <f>IF('Piezo readings'!FG12&lt;=0,NA(),$C14+'Piezo readings'!FG12*0.70317)</f>
        <v>#N/A</v>
      </c>
      <c r="FG14" s="19" t="e">
        <f>IF('Piezo readings'!FH12&lt;=0,NA(),$C14+'Piezo readings'!FH12*0.70317)</f>
        <v>#N/A</v>
      </c>
      <c r="FH14" s="19" t="e">
        <f>IF('Piezo readings'!FI12&lt;=0,NA(),$C14+'Piezo readings'!FI12*0.70317)</f>
        <v>#N/A</v>
      </c>
      <c r="FI14" s="19" t="e">
        <f>IF('Piezo readings'!FJ12&lt;=0,NA(),$C14+'Piezo readings'!FJ12*0.70317)</f>
        <v>#N/A</v>
      </c>
      <c r="FJ14" s="19" t="e">
        <f>IF('Piezo readings'!FK12&lt;=0,NA(),$C14+'Piezo readings'!FK12*0.70317)</f>
        <v>#N/A</v>
      </c>
      <c r="FK14" s="19" t="e">
        <f>IF('Piezo readings'!FL12&lt;=0,NA(),$C14+'Piezo readings'!FL12*0.70317)</f>
        <v>#N/A</v>
      </c>
      <c r="FL14" s="19" t="e">
        <f>IF('Piezo readings'!FM12&lt;=0,NA(),$C14+'Piezo readings'!FM12*0.70317)</f>
        <v>#N/A</v>
      </c>
      <c r="FM14" s="19" t="e">
        <f>IF('Piezo readings'!FN12&lt;=0,NA(),$C14+'Piezo readings'!FN12*0.70317)</f>
        <v>#N/A</v>
      </c>
      <c r="FN14" s="19" t="e">
        <f>IF('Piezo readings'!FO12&lt;=0,NA(),$C14+'Piezo readings'!FO12*0.70317)</f>
        <v>#N/A</v>
      </c>
      <c r="FO14" s="19" t="e">
        <f>IF('Piezo readings'!FP12&lt;=0,NA(),$C14+'Piezo readings'!FP12*0.70317)</f>
        <v>#N/A</v>
      </c>
      <c r="FP14" s="19" t="e">
        <f>IF('Piezo readings'!FQ12&lt;=0,NA(),$C14+'Piezo readings'!FQ12*0.70317)</f>
        <v>#N/A</v>
      </c>
      <c r="FQ14" s="19" t="e">
        <f>IF('Piezo readings'!FR12&lt;=0,NA(),$C14+'Piezo readings'!FR12*0.70317)</f>
        <v>#N/A</v>
      </c>
      <c r="FR14" s="19" t="e">
        <f>IF('Piezo readings'!FS12&lt;=0,NA(),$C14+'Piezo readings'!FS12*0.70317)</f>
        <v>#N/A</v>
      </c>
      <c r="FS14" s="19" t="e">
        <f>IF('Piezo readings'!FT12&lt;=0,NA(),$C14+'Piezo readings'!FT12*0.70317)</f>
        <v>#N/A</v>
      </c>
      <c r="FT14" s="19" t="e">
        <f>IF('Piezo readings'!FU12&lt;=0,NA(),$C14+'Piezo readings'!FU12*0.70317)</f>
        <v>#N/A</v>
      </c>
      <c r="FU14" s="19" t="e">
        <f>IF('Piezo readings'!FV12&lt;=0,NA(),$C14+'Piezo readings'!FV12*0.70317)</f>
        <v>#N/A</v>
      </c>
      <c r="FV14" s="19" t="e">
        <f>IF('Piezo readings'!FW12&lt;=0,NA(),$C14+'Piezo readings'!FW12*0.70317)</f>
        <v>#N/A</v>
      </c>
      <c r="FW14" s="19" t="e">
        <f>IF('Piezo readings'!FX12&lt;=0,NA(),$C14+'Piezo readings'!FX12*0.70317)</f>
        <v>#N/A</v>
      </c>
      <c r="FX14" s="19" t="e">
        <f>IF('Piezo readings'!FY12&lt;=0,NA(),$C14+'Piezo readings'!FY12*0.70317)</f>
        <v>#N/A</v>
      </c>
      <c r="FY14" s="19" t="e">
        <f>IF('Piezo readings'!FZ12&lt;=0,NA(),$C14+'Piezo readings'!FZ12*0.70317)</f>
        <v>#N/A</v>
      </c>
      <c r="FZ14" s="19" t="e">
        <f>IF('Piezo readings'!GA12&lt;=0,NA(),$C14+'Piezo readings'!GA12*0.70317)</f>
        <v>#N/A</v>
      </c>
      <c r="GA14" s="19" t="e">
        <f>IF('Piezo readings'!GB12&lt;=0,NA(),$C14+'Piezo readings'!GB12*0.70317)</f>
        <v>#N/A</v>
      </c>
      <c r="GB14" s="19" t="e">
        <f>IF('Piezo readings'!GC12&lt;=0,NA(),$C14+'Piezo readings'!GC12*0.70317)</f>
        <v>#N/A</v>
      </c>
      <c r="GC14" s="19" t="e">
        <f>IF('Piezo readings'!GD12&lt;=0,NA(),$C14+'Piezo readings'!GD12*0.70317)</f>
        <v>#N/A</v>
      </c>
      <c r="GD14" s="19" t="e">
        <f>IF('Piezo readings'!GE12&lt;=0,NA(),$C14+'Piezo readings'!GE12*0.70317)</f>
        <v>#N/A</v>
      </c>
      <c r="GE14" s="19" t="e">
        <f>IF('Piezo readings'!GF12&lt;=0,NA(),$C14+'Piezo readings'!GF12*0.70317)</f>
        <v>#N/A</v>
      </c>
      <c r="GF14" s="19" t="e">
        <f>IF('Piezo readings'!GG12&lt;=0,NA(),$C14+'Piezo readings'!GG12*0.70317)</f>
        <v>#N/A</v>
      </c>
      <c r="GG14" s="19" t="e">
        <f>IF('Piezo readings'!GH12&lt;=0,NA(),$C14+'Piezo readings'!GH12*0.70317)</f>
        <v>#N/A</v>
      </c>
      <c r="GH14" s="19" t="e">
        <f>IF('Piezo readings'!GI12&lt;=0,NA(),$C14+'Piezo readings'!GI12*0.70317)</f>
        <v>#N/A</v>
      </c>
      <c r="GI14" s="19" t="e">
        <f>IF('Piezo readings'!GJ12&lt;=0,NA(),$C14+'Piezo readings'!GJ12*0.70317)</f>
        <v>#N/A</v>
      </c>
      <c r="GJ14" s="19" t="e">
        <f>IF('Piezo readings'!GK12&lt;=0,NA(),$C14+'Piezo readings'!GK12*0.70317)</f>
        <v>#N/A</v>
      </c>
      <c r="GK14" s="19" t="e">
        <f>IF('Piezo readings'!GL12&lt;=0,NA(),$C14+'Piezo readings'!GL12*0.70317)</f>
        <v>#N/A</v>
      </c>
      <c r="GL14" s="19" t="e">
        <f>IF('Piezo readings'!GM12&lt;=0,NA(),$C14+'Piezo readings'!GM12*0.70317)</f>
        <v>#N/A</v>
      </c>
      <c r="GM14" s="19" t="e">
        <f>IF('Piezo readings'!GN12&lt;=0,NA(),$C14+'Piezo readings'!GN12*0.70317)</f>
        <v>#N/A</v>
      </c>
      <c r="GN14" s="19" t="e">
        <f>IF('Piezo readings'!GO12&lt;=0,NA(),$C14+'Piezo readings'!GO12*0.70317)</f>
        <v>#N/A</v>
      </c>
      <c r="GO14" s="19" t="e">
        <f>IF('Piezo readings'!GP12&lt;=0,NA(),$C14+'Piezo readings'!GP12*0.70317)</f>
        <v>#N/A</v>
      </c>
      <c r="GP14" s="19" t="e">
        <f>IF('Piezo readings'!GQ12&lt;=0,NA(),$C14+'Piezo readings'!GQ12*0.70317)</f>
        <v>#N/A</v>
      </c>
    </row>
    <row r="15" spans="1:198" x14ac:dyDescent="0.2">
      <c r="A15" s="16"/>
      <c r="C15" s="16"/>
      <c r="D15" s="16"/>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row>
    <row r="16" spans="1:198" x14ac:dyDescent="0.2">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
      <c r="BY16" s="2"/>
      <c r="BZ16" s="2"/>
      <c r="CA16" s="16"/>
      <c r="CC16" s="16"/>
    </row>
    <row r="17" spans="1:198" s="72" customFormat="1" x14ac:dyDescent="0.2">
      <c r="B17" s="73" t="s">
        <v>13</v>
      </c>
      <c r="E17" s="74">
        <v>35894</v>
      </c>
      <c r="F17" s="74">
        <v>35899</v>
      </c>
      <c r="G17" s="74">
        <v>35906</v>
      </c>
      <c r="H17" s="74">
        <v>35908</v>
      </c>
      <c r="I17" s="74">
        <v>35913</v>
      </c>
      <c r="J17" s="74">
        <v>35920</v>
      </c>
      <c r="K17" s="74">
        <v>35927</v>
      </c>
      <c r="L17" s="74">
        <v>35936</v>
      </c>
      <c r="M17" s="74">
        <v>35943</v>
      </c>
      <c r="N17" s="74">
        <v>35950</v>
      </c>
      <c r="O17" s="74">
        <v>35957</v>
      </c>
      <c r="P17" s="74">
        <v>35964</v>
      </c>
      <c r="Q17" s="74">
        <v>35972</v>
      </c>
      <c r="R17" s="74">
        <v>35978</v>
      </c>
      <c r="S17" s="74">
        <v>35986</v>
      </c>
      <c r="T17" s="74">
        <v>35992</v>
      </c>
      <c r="U17" s="74">
        <v>35998</v>
      </c>
      <c r="V17" s="74">
        <v>36007</v>
      </c>
      <c r="W17" s="74">
        <v>36012</v>
      </c>
      <c r="X17" s="74">
        <v>36019</v>
      </c>
      <c r="Y17" s="74">
        <v>36026</v>
      </c>
      <c r="Z17" s="74">
        <v>36034</v>
      </c>
      <c r="AA17" s="74">
        <v>36040</v>
      </c>
      <c r="AB17" s="74">
        <v>36048</v>
      </c>
      <c r="AC17" s="74">
        <v>36056</v>
      </c>
      <c r="AD17" s="74">
        <v>36061</v>
      </c>
      <c r="AE17" s="74">
        <v>36067</v>
      </c>
      <c r="AF17" s="74">
        <v>36075</v>
      </c>
      <c r="AG17" s="74">
        <v>36083</v>
      </c>
      <c r="AH17" s="74">
        <v>36090</v>
      </c>
      <c r="AI17" s="74">
        <v>36096</v>
      </c>
      <c r="AJ17" s="74">
        <v>36103</v>
      </c>
      <c r="AK17" s="74">
        <v>36111</v>
      </c>
      <c r="AL17" s="74">
        <v>36117</v>
      </c>
      <c r="AM17" s="74">
        <v>36124</v>
      </c>
      <c r="AN17" s="74">
        <v>36131</v>
      </c>
      <c r="AO17" s="74">
        <v>36138</v>
      </c>
      <c r="AP17" s="74">
        <v>36145</v>
      </c>
      <c r="AQ17" s="74">
        <v>36159</v>
      </c>
      <c r="AR17" s="74">
        <v>36166</v>
      </c>
      <c r="AS17" s="74">
        <v>36173</v>
      </c>
      <c r="AT17" s="74">
        <v>36181</v>
      </c>
      <c r="AU17" s="74">
        <v>36187</v>
      </c>
      <c r="AV17" s="74">
        <v>36194</v>
      </c>
      <c r="AW17" s="74">
        <v>36200</v>
      </c>
      <c r="AX17" s="74">
        <v>36206</v>
      </c>
      <c r="AY17" s="74">
        <v>36214</v>
      </c>
      <c r="AZ17" s="74">
        <v>36224</v>
      </c>
      <c r="BA17" s="74">
        <v>36227</v>
      </c>
      <c r="BB17" s="74">
        <v>36234</v>
      </c>
      <c r="BC17" s="74">
        <v>36241</v>
      </c>
      <c r="BD17" s="74">
        <v>36251</v>
      </c>
      <c r="BE17" s="74">
        <v>36285</v>
      </c>
      <c r="BF17" s="74">
        <v>36296</v>
      </c>
      <c r="BG17" s="74">
        <v>36302</v>
      </c>
      <c r="BH17" s="74">
        <v>36308</v>
      </c>
      <c r="BI17" s="74">
        <v>36316</v>
      </c>
      <c r="BJ17" s="74">
        <v>36321</v>
      </c>
      <c r="BK17" s="74">
        <v>36327</v>
      </c>
      <c r="BL17" s="74">
        <v>36334</v>
      </c>
      <c r="BM17" s="74">
        <v>36345</v>
      </c>
      <c r="BN17" s="74">
        <v>36350</v>
      </c>
      <c r="BO17" s="74">
        <v>36356</v>
      </c>
      <c r="BP17" s="74">
        <v>36376</v>
      </c>
      <c r="BQ17" s="74">
        <v>36382</v>
      </c>
      <c r="BR17" s="74">
        <v>36390</v>
      </c>
      <c r="BS17" s="74">
        <v>36399</v>
      </c>
      <c r="BT17" s="74">
        <v>36407</v>
      </c>
      <c r="BU17" s="74">
        <v>36414</v>
      </c>
      <c r="BV17" s="74">
        <v>36421</v>
      </c>
      <c r="BW17" s="74">
        <v>36443</v>
      </c>
      <c r="BX17" s="74">
        <v>36449</v>
      </c>
      <c r="BY17" s="74">
        <v>36455</v>
      </c>
      <c r="BZ17" s="74">
        <v>36467</v>
      </c>
      <c r="CA17" s="74">
        <v>36477</v>
      </c>
      <c r="CB17" s="74">
        <v>36489</v>
      </c>
      <c r="CC17" s="74">
        <v>36497</v>
      </c>
      <c r="CD17" s="74">
        <v>36504</v>
      </c>
      <c r="CE17" s="74">
        <v>36524</v>
      </c>
      <c r="CF17" s="74">
        <v>36568</v>
      </c>
      <c r="CG17" s="74">
        <v>36590</v>
      </c>
      <c r="CH17" s="74">
        <v>36615</v>
      </c>
      <c r="CI17" s="74">
        <v>36626</v>
      </c>
      <c r="CJ17" s="74">
        <v>36641</v>
      </c>
      <c r="CK17" s="74">
        <v>36659</v>
      </c>
      <c r="CL17" s="74">
        <v>36671</v>
      </c>
      <c r="CM17" s="74">
        <v>36674</v>
      </c>
      <c r="CN17" s="74">
        <v>36678</v>
      </c>
      <c r="CO17" s="74">
        <v>36684</v>
      </c>
      <c r="CP17" s="74">
        <v>36693</v>
      </c>
      <c r="CQ17" s="74">
        <v>36698</v>
      </c>
      <c r="CR17" s="74">
        <v>36707</v>
      </c>
      <c r="CS17" s="74">
        <v>36713</v>
      </c>
      <c r="CT17" s="74">
        <v>36718</v>
      </c>
      <c r="CU17" s="74">
        <v>36735</v>
      </c>
      <c r="CV17" s="74">
        <v>36740</v>
      </c>
      <c r="CW17" s="74">
        <v>36748</v>
      </c>
      <c r="CX17" s="74">
        <v>36753</v>
      </c>
      <c r="CY17" s="74">
        <v>36762</v>
      </c>
      <c r="CZ17" s="74">
        <v>36767</v>
      </c>
      <c r="DA17" s="74">
        <v>36779</v>
      </c>
      <c r="DB17" s="74">
        <v>36798</v>
      </c>
      <c r="DC17" s="74">
        <v>36809</v>
      </c>
      <c r="DD17" s="74">
        <v>36816</v>
      </c>
      <c r="DE17" s="74">
        <v>36823</v>
      </c>
      <c r="DF17" s="74">
        <v>36837</v>
      </c>
      <c r="DG17" s="74">
        <v>36849</v>
      </c>
      <c r="DH17" s="74">
        <v>36867</v>
      </c>
      <c r="DI17" s="74">
        <v>36881</v>
      </c>
      <c r="DJ17" s="74">
        <v>36951</v>
      </c>
      <c r="DK17" s="74">
        <v>36971</v>
      </c>
      <c r="DL17" s="74">
        <v>36991</v>
      </c>
      <c r="DM17" s="74">
        <v>37013</v>
      </c>
      <c r="DN17" s="74">
        <v>37028</v>
      </c>
      <c r="DO17" s="74">
        <v>37046</v>
      </c>
      <c r="DP17" s="74">
        <v>37060</v>
      </c>
      <c r="DQ17" s="74">
        <v>37075</v>
      </c>
      <c r="DR17" s="74">
        <v>37088</v>
      </c>
      <c r="DS17" s="74">
        <v>37102</v>
      </c>
      <c r="DT17" s="74">
        <v>37116</v>
      </c>
      <c r="DU17" s="74">
        <v>37134</v>
      </c>
      <c r="DV17" s="74">
        <v>37143</v>
      </c>
      <c r="DW17" s="74">
        <v>37157</v>
      </c>
      <c r="DX17" s="74">
        <v>37181</v>
      </c>
      <c r="DY17" s="74">
        <v>37196</v>
      </c>
      <c r="DZ17" s="74">
        <f t="shared" ref="DZ17:EQ17" si="1">DZ11</f>
        <v>37210</v>
      </c>
      <c r="EA17" s="74">
        <f t="shared" si="1"/>
        <v>37224</v>
      </c>
      <c r="EB17" s="74">
        <f t="shared" si="1"/>
        <v>37271</v>
      </c>
      <c r="EC17" s="74">
        <f t="shared" si="1"/>
        <v>37463</v>
      </c>
      <c r="ED17" s="74">
        <f t="shared" si="1"/>
        <v>37750</v>
      </c>
      <c r="EE17" s="74">
        <f t="shared" si="1"/>
        <v>37812</v>
      </c>
      <c r="EF17" s="74">
        <f t="shared" si="1"/>
        <v>37852</v>
      </c>
      <c r="EG17" s="74">
        <f t="shared" si="1"/>
        <v>37971</v>
      </c>
      <c r="EH17" s="74">
        <f t="shared" si="1"/>
        <v>38138</v>
      </c>
      <c r="EI17" s="74">
        <f t="shared" si="1"/>
        <v>38170</v>
      </c>
      <c r="EJ17" s="74">
        <f t="shared" si="1"/>
        <v>38213</v>
      </c>
      <c r="EK17" s="74">
        <f t="shared" si="1"/>
        <v>38238</v>
      </c>
      <c r="EL17" s="74">
        <f t="shared" si="1"/>
        <v>38266</v>
      </c>
      <c r="EM17" s="74">
        <f t="shared" si="1"/>
        <v>38502</v>
      </c>
      <c r="EN17" s="74">
        <f t="shared" si="1"/>
        <v>38586</v>
      </c>
      <c r="EO17" s="74">
        <f t="shared" si="1"/>
        <v>38674</v>
      </c>
      <c r="EP17" s="74">
        <f t="shared" si="1"/>
        <v>39592</v>
      </c>
      <c r="EQ17" s="74">
        <f t="shared" si="1"/>
        <v>39701</v>
      </c>
      <c r="ER17" s="74">
        <v>40064</v>
      </c>
      <c r="ES17" s="74">
        <v>40470</v>
      </c>
      <c r="ET17" s="74">
        <f>ET5</f>
        <v>40815</v>
      </c>
      <c r="EU17" s="74">
        <f>EU5</f>
        <v>40962</v>
      </c>
      <c r="EV17" s="74">
        <f>EV5</f>
        <v>40988</v>
      </c>
      <c r="EW17" s="74">
        <v>41016</v>
      </c>
      <c r="EX17" s="74">
        <v>41051</v>
      </c>
      <c r="EY17" s="74">
        <v>41118</v>
      </c>
      <c r="EZ17" s="74">
        <v>41151</v>
      </c>
      <c r="FA17" s="74">
        <v>41182</v>
      </c>
      <c r="FB17" s="74">
        <v>41211</v>
      </c>
      <c r="FC17" s="74">
        <v>41233</v>
      </c>
      <c r="FD17" s="74">
        <v>41268</v>
      </c>
      <c r="FE17" s="74">
        <v>41304</v>
      </c>
      <c r="FF17" s="74">
        <v>41365</v>
      </c>
      <c r="FG17" s="74">
        <v>41391</v>
      </c>
      <c r="FH17" s="74">
        <v>41420</v>
      </c>
      <c r="FI17" s="74">
        <v>41446</v>
      </c>
      <c r="FJ17" s="74">
        <v>41448</v>
      </c>
      <c r="FK17" s="74">
        <v>41478</v>
      </c>
      <c r="FL17" s="74">
        <v>41511</v>
      </c>
      <c r="FM17" s="74">
        <v>41546</v>
      </c>
      <c r="FN17" s="84">
        <v>41568</v>
      </c>
      <c r="FO17" s="84">
        <v>41603</v>
      </c>
      <c r="FP17" s="84">
        <v>41629</v>
      </c>
      <c r="FQ17" s="84">
        <v>41660</v>
      </c>
      <c r="FR17" s="74">
        <v>41687</v>
      </c>
      <c r="FS17" s="86">
        <v>41721</v>
      </c>
      <c r="FT17" s="74">
        <v>41748</v>
      </c>
      <c r="FU17" s="87">
        <v>41778</v>
      </c>
      <c r="FV17" s="86">
        <v>41819</v>
      </c>
      <c r="FW17" s="74">
        <v>41847</v>
      </c>
      <c r="FX17" s="74">
        <v>41882</v>
      </c>
      <c r="FY17" s="74">
        <v>41910</v>
      </c>
      <c r="FZ17" s="74">
        <v>41938</v>
      </c>
      <c r="GA17" s="74">
        <v>41980</v>
      </c>
      <c r="GB17" s="74">
        <v>42001</v>
      </c>
      <c r="GC17" s="74">
        <v>42029</v>
      </c>
      <c r="GD17" s="74">
        <v>42057</v>
      </c>
      <c r="GE17" s="74">
        <v>42092</v>
      </c>
      <c r="GF17" s="74">
        <v>42120</v>
      </c>
      <c r="GG17" s="74">
        <v>42148</v>
      </c>
      <c r="GH17" s="74">
        <v>42183</v>
      </c>
      <c r="GI17" s="74">
        <v>42206</v>
      </c>
      <c r="GJ17" s="74">
        <v>42246</v>
      </c>
      <c r="GK17" s="74">
        <v>42274</v>
      </c>
      <c r="GL17" s="74">
        <v>42302</v>
      </c>
      <c r="GM17" s="74">
        <v>42337</v>
      </c>
      <c r="GN17" s="74">
        <v>42365</v>
      </c>
      <c r="GO17" s="74">
        <v>42400</v>
      </c>
      <c r="GP17" s="74">
        <v>42428</v>
      </c>
    </row>
    <row r="18" spans="1:198" x14ac:dyDescent="0.2">
      <c r="A18" s="17" t="s">
        <v>23</v>
      </c>
      <c r="B18" s="20">
        <v>19172</v>
      </c>
      <c r="C18" s="17">
        <f>1135.3-51.9</f>
        <v>1083.3999999999999</v>
      </c>
      <c r="D18" s="17" t="s">
        <v>60</v>
      </c>
      <c r="E18" s="19">
        <f>$C18+'Piezo readings'!D15*0.70317</f>
        <v>1089.0956769999998</v>
      </c>
      <c r="F18" s="19"/>
      <c r="G18" s="19">
        <f>$C18+'Piezo readings'!F15*0.70317</f>
        <v>1088.2518729999999</v>
      </c>
      <c r="H18" s="19">
        <f>$C18+'Piezo readings'!G15*0.70317</f>
        <v>1089.2363109999999</v>
      </c>
      <c r="I18" s="19">
        <f>$C18+'Piezo readings'!H15*0.70317</f>
        <v>1089.165994</v>
      </c>
      <c r="J18" s="19">
        <f>$C18+'Piezo readings'!I15*0.70317</f>
        <v>1089.2363109999999</v>
      </c>
      <c r="K18" s="19">
        <f>$C18+'Piezo readings'!J15*0.70317</f>
        <v>1089.3769449999998</v>
      </c>
      <c r="L18" s="19">
        <f>$C18+'Piezo readings'!K15*0.70317</f>
        <v>1089.5175789999998</v>
      </c>
      <c r="M18" s="19">
        <f>$C18+'Piezo readings'!L15*0.70317</f>
        <v>1089.3066279999998</v>
      </c>
      <c r="N18" s="19">
        <f>$C18+'Piezo readings'!M15*0.70317</f>
        <v>1089.165994</v>
      </c>
      <c r="O18" s="19">
        <f>$C18+'Piezo readings'!N15*0.70317</f>
        <v>1088.9550429999999</v>
      </c>
      <c r="P18" s="19"/>
      <c r="Q18" s="19"/>
      <c r="R18" s="19"/>
      <c r="S18" s="19"/>
      <c r="T18" s="19">
        <f>$C18+'Piezo readings'!S15*0.70317</f>
        <v>1089.4472619999999</v>
      </c>
      <c r="U18" s="19">
        <f>$C18+'Piezo readings'!T15*0.70317</f>
        <v>1089.4472619999999</v>
      </c>
      <c r="V18" s="19">
        <f>$C18+'Piezo readings'!U15*0.70317</f>
        <v>1089.3769449999998</v>
      </c>
      <c r="W18" s="19">
        <f>$C18+'Piezo readings'!V15*0.70317</f>
        <v>1089.3066279999998</v>
      </c>
      <c r="X18" s="19"/>
      <c r="Y18" s="19">
        <f>$C18+'Piezo readings'!X15*0.70317</f>
        <v>1089.4472619999999</v>
      </c>
      <c r="Z18" s="19">
        <f>$C18+'Piezo readings'!Y15*0.70317</f>
        <v>1089.3066279999998</v>
      </c>
      <c r="AA18" s="19">
        <f>$C18+'Piezo readings'!Z15*0.70317</f>
        <v>1089.4472619999999</v>
      </c>
      <c r="AB18" s="19">
        <f>$C18+'Piezo readings'!AA15*0.70317</f>
        <v>1089.5175789999998</v>
      </c>
      <c r="AC18" s="19">
        <f>$C18+'Piezo readings'!AB15*0.70317</f>
        <v>1089.3769449999998</v>
      </c>
      <c r="AD18" s="19">
        <f>$C18+'Piezo readings'!AC15*0.70317</f>
        <v>1089.4472619999999</v>
      </c>
      <c r="AE18" s="19">
        <f>$C18+'Piezo readings'!AD15*0.70317</f>
        <v>1089.3769449999998</v>
      </c>
      <c r="AF18" s="19">
        <f>$C18+'Piezo readings'!AE15*0.70317</f>
        <v>1089.3769449999998</v>
      </c>
      <c r="AG18" s="19">
        <f>$C18+'Piezo readings'!AF15*0.70317</f>
        <v>1089.0956769999998</v>
      </c>
      <c r="AH18" s="19">
        <f>$C18+'Piezo readings'!AG15*0.70317</f>
        <v>1089.5175789999998</v>
      </c>
      <c r="AI18" s="19">
        <f>$C18+'Piezo readings'!AH15*0.70317</f>
        <v>1089.5175789999998</v>
      </c>
      <c r="AJ18" s="19">
        <f>$C18+'Piezo readings'!AI15*0.70317</f>
        <v>1089.4472619999999</v>
      </c>
      <c r="AK18" s="19">
        <f>$C18+'Piezo readings'!AJ15*0.70317</f>
        <v>1089.3769449999998</v>
      </c>
      <c r="AL18" s="19">
        <f>$C18+'Piezo readings'!AK15*0.70317</f>
        <v>1089.3066279999998</v>
      </c>
      <c r="AM18" s="19">
        <f>$C18+'Piezo readings'!AL15*0.70317</f>
        <v>1089.2363109999999</v>
      </c>
      <c r="AN18" s="19">
        <f>$C18+'Piezo readings'!AM15*0.70317</f>
        <v>1089.3066279999998</v>
      </c>
      <c r="AO18" s="19">
        <f>$C18+'Piezo readings'!AN15*0.70317</f>
        <v>1089.165994</v>
      </c>
      <c r="AP18" s="19">
        <f>$C18+'Piezo readings'!AO15*0.70317</f>
        <v>1089.0956769999998</v>
      </c>
      <c r="AQ18" s="19">
        <f>$C18+'Piezo readings'!AP15*0.70317</f>
        <v>1089.0956769999998</v>
      </c>
      <c r="AR18" s="19">
        <f>$C18+'Piezo readings'!AQ15*0.70317</f>
        <v>1089.0253599999999</v>
      </c>
      <c r="AS18" s="19">
        <f>$C18+'Piezo readings'!AR15*0.70317</f>
        <v>1089.0956769999998</v>
      </c>
      <c r="AT18" s="19">
        <f>$C18+'Piezo readings'!AS15*0.70317</f>
        <v>1088.9550429999999</v>
      </c>
      <c r="AU18" s="19"/>
      <c r="AV18" s="19">
        <f>$C18+'Piezo readings'!AU15*0.70317</f>
        <v>1088.9550429999999</v>
      </c>
      <c r="AW18" s="19">
        <f>$C18+'Piezo readings'!AV15*0.70317</f>
        <v>1088.8847259999998</v>
      </c>
      <c r="AX18" s="19">
        <f>$C18+'Piezo readings'!AW15*0.70317</f>
        <v>1088.7440919999999</v>
      </c>
      <c r="AY18" s="19">
        <f>$C18+'Piezo readings'!AX15*0.70317</f>
        <v>1088.6737749999998</v>
      </c>
      <c r="AZ18" s="19">
        <f>$C18+'Piezo readings'!AY15*0.70317</f>
        <v>1088.3925069999998</v>
      </c>
      <c r="BA18" s="19">
        <f>$C18+'Piezo readings'!AZ15*0.70317</f>
        <v>1088.6034579999998</v>
      </c>
      <c r="BB18" s="19">
        <f>$C18+'Piezo readings'!BA15*0.70317</f>
        <v>1088.6034579999998</v>
      </c>
      <c r="BC18" s="19">
        <f>$C18+'Piezo readings'!BB15*0.70317</f>
        <v>1088.7440919999999</v>
      </c>
      <c r="BD18" s="19">
        <f>$C18+'Piezo readings'!BC15*0.70317</f>
        <v>1088.5331409999999</v>
      </c>
      <c r="BE18" s="19">
        <f>$C18+'Piezo readings'!BD15*0.70317</f>
        <v>1088.462824</v>
      </c>
      <c r="BF18" s="19">
        <f>$C18+'Piezo readings'!BE15*0.70317</f>
        <v>1088.6034579999998</v>
      </c>
      <c r="BG18" s="19">
        <f>$C18+'Piezo readings'!BF15*0.70317</f>
        <v>1088.6737749999998</v>
      </c>
      <c r="BH18" s="19">
        <f>$C18+'Piezo readings'!BG15*0.70317</f>
        <v>1088.6737749999998</v>
      </c>
      <c r="BI18" s="19">
        <f>$C18+'Piezo readings'!BH15*0.70317</f>
        <v>1088.7440919999999</v>
      </c>
      <c r="BJ18" s="19">
        <f>$C18+'Piezo readings'!BI15*0.70317</f>
        <v>1088.8144089999998</v>
      </c>
      <c r="BK18" s="19">
        <f>$C18+'Piezo readings'!BJ15*0.70317</f>
        <v>1088.8144089999998</v>
      </c>
      <c r="BL18" s="19">
        <f>$C18+'Piezo readings'!BK15*0.70317</f>
        <v>1088.9550429999999</v>
      </c>
      <c r="BM18" s="19">
        <f>$C18+'Piezo readings'!BL15*0.70317</f>
        <v>1089.165994</v>
      </c>
      <c r="BN18" s="19">
        <f>$C18+'Piezo readings'!BM15*0.70317</f>
        <v>1089.3066279999998</v>
      </c>
      <c r="BO18" s="19">
        <f>$C18+'Piezo readings'!BN15*0.70317</f>
        <v>1089.3066279999998</v>
      </c>
      <c r="BP18" s="19">
        <f>$C18+'Piezo readings'!BO15*0.70317</f>
        <v>1089.7285299999999</v>
      </c>
      <c r="BQ18" s="19">
        <f>$C18+'Piezo readings'!BP15*0.70317</f>
        <v>1089.9394809999999</v>
      </c>
      <c r="BR18" s="19">
        <f>$C18+'Piezo readings'!BQ15*0.70317</f>
        <v>1089.9394809999999</v>
      </c>
      <c r="BS18" s="19">
        <f>$C18+'Piezo readings'!BR15*0.70317</f>
        <v>1090.1504319999999</v>
      </c>
      <c r="BT18" s="19">
        <f>$C18+'Piezo readings'!BS15*0.70317</f>
        <v>1090.2910659999998</v>
      </c>
      <c r="BU18" s="19"/>
      <c r="BV18" s="19">
        <f>$C18+'Piezo readings'!BU15*0.70317</f>
        <v>1090.8536019999999</v>
      </c>
      <c r="BW18" s="19">
        <f>$C18+'Piezo readings'!BV15*0.70317</f>
        <v>1090.5020169999998</v>
      </c>
      <c r="BX18" s="19">
        <f>$C18+'Piezo readings'!BW15*0.70317</f>
        <v>1090.4316999999999</v>
      </c>
      <c r="BY18" s="19">
        <f>$C18+'Piezo readings'!BX15*0.70317</f>
        <v>1090.5020169999998</v>
      </c>
      <c r="BZ18" s="19">
        <f>$C18+'Piezo readings'!BY15*0.70317</f>
        <v>1090.3613829999999</v>
      </c>
      <c r="CA18" s="19">
        <f>$C18+'Piezo readings'!BZ15*0.70317</f>
        <v>1089.869164</v>
      </c>
      <c r="CB18" s="19"/>
      <c r="CC18" s="19">
        <f>$C18+'Piezo readings'!CB15*0.70317</f>
        <v>1089.7988469999998</v>
      </c>
      <c r="CD18" s="19">
        <f>$C18+'Piezo readings'!CC15*0.70317</f>
        <v>1089.6582129999999</v>
      </c>
      <c r="CE18" s="19">
        <f>$C18+'Piezo readings'!CD15*0.70317</f>
        <v>1089.2363109999999</v>
      </c>
      <c r="CF18" s="19">
        <f>$C18+'Piezo readings'!CE15*0.70317</f>
        <v>1088.3925069999998</v>
      </c>
      <c r="CG18" s="19">
        <f>$C18+'Piezo readings'!CF15*0.70317</f>
        <v>1088.3221899999999</v>
      </c>
      <c r="CH18" s="19">
        <f>$C18+'Piezo readings'!CG15*0.70317</f>
        <v>1088.1112389999998</v>
      </c>
      <c r="CI18" s="19">
        <f>$C18+'Piezo readings'!CH15*0.70317</f>
        <v>1087.8299709999999</v>
      </c>
      <c r="CJ18" s="19">
        <f>$C18+'Piezo readings'!CI15*0.70317</f>
        <v>1087.9002879999998</v>
      </c>
      <c r="CK18" s="19">
        <f>$C18+'Piezo readings'!CJ15*0.70317</f>
        <v>1087.759654</v>
      </c>
      <c r="CL18" s="19">
        <f>$C18+'Piezo readings'!CK15*0.70317</f>
        <v>1088.8144089999998</v>
      </c>
      <c r="CM18" s="19">
        <f>$C18+'Piezo readings'!CL15*0.70317</f>
        <v>1088.8144089999998</v>
      </c>
      <c r="CN18" s="19">
        <f>$C18+'Piezo readings'!CM15*0.70317</f>
        <v>1088.8847259999998</v>
      </c>
      <c r="CO18" s="19">
        <f>$C18+'Piezo readings'!CN15*0.70317</f>
        <v>1089.0956769999998</v>
      </c>
      <c r="CP18" s="19">
        <f>$C18+'Piezo readings'!CO15*0.70317</f>
        <v>1089.3066279999998</v>
      </c>
      <c r="CQ18" s="19">
        <f>$C18+'Piezo readings'!CP15*0.70317</f>
        <v>1089.3066279999998</v>
      </c>
      <c r="CR18" s="19">
        <f>$C18+'Piezo readings'!CQ15*0.70317</f>
        <v>1089.6582129999999</v>
      </c>
      <c r="CS18" s="19">
        <f>$C18+'Piezo readings'!CR15*0.70317</f>
        <v>1089.6582129999999</v>
      </c>
      <c r="CT18" s="19">
        <f>$C18+'Piezo readings'!CS15*0.70317</f>
        <v>1089.5878959999998</v>
      </c>
      <c r="CU18" s="19">
        <f>$C18+'Piezo readings'!CT15*0.70317</f>
        <v>1089.6582129999999</v>
      </c>
      <c r="CV18" s="19">
        <f>$C18+'Piezo readings'!CU15*0.70317</f>
        <v>1089.6582129999999</v>
      </c>
      <c r="CW18" s="19">
        <f>$C18+'Piezo readings'!CV15*0.70317</f>
        <v>1089.5878959999998</v>
      </c>
      <c r="CX18" s="19">
        <f>$C18+'Piezo readings'!CW15*0.70317</f>
        <v>1089.7285299999999</v>
      </c>
      <c r="CY18" s="19">
        <f>$C18+'Piezo readings'!CX15*0.70317</f>
        <v>1089.7285299999999</v>
      </c>
      <c r="CZ18" s="19">
        <f>$C18+'Piezo readings'!CY15*0.70317</f>
        <v>1089.869164</v>
      </c>
      <c r="DA18" s="19">
        <f>$C18+'Piezo readings'!CZ15*0.70317</f>
        <v>1089.7988469999998</v>
      </c>
      <c r="DB18" s="19">
        <f>$C18+'Piezo readings'!DA15*0.70317</f>
        <v>1091.3458209999999</v>
      </c>
      <c r="DC18" s="19">
        <f>$C18+'Piezo readings'!DB15*0.70317</f>
        <v>1089.869164</v>
      </c>
      <c r="DD18" s="19"/>
      <c r="DE18" s="19">
        <f>$C18+'Piezo readings'!DD15*0.70317</f>
        <v>1091.2051869999998</v>
      </c>
      <c r="DF18" s="19">
        <f>$C18+'Piezo readings'!DE15*0.70317</f>
        <v>1089.5878959999998</v>
      </c>
      <c r="DG18" s="19">
        <f>$C18+'Piezo readings'!DF15*0.70317</f>
        <v>1089.5175789999998</v>
      </c>
      <c r="DH18" s="19">
        <f>$C18+'Piezo readings'!DG15*0.70317</f>
        <v>1089.9394809999999</v>
      </c>
      <c r="DI18" s="19">
        <f>$C18+'Piezo readings'!DH15*0.70317</f>
        <v>1089.0956769999998</v>
      </c>
      <c r="DJ18" s="19"/>
      <c r="DK18" s="19"/>
      <c r="DL18" s="19">
        <f>$C18+'Piezo readings'!DK15*0.70317</f>
        <v>1087.4080689999998</v>
      </c>
      <c r="DM18" s="19">
        <f>$C18+'Piezo readings'!DL15*0.70317</f>
        <v>1087.4080689999998</v>
      </c>
      <c r="DN18" s="19">
        <f>$C18+'Piezo readings'!DM15*0.70317</f>
        <v>1087.9706049999998</v>
      </c>
      <c r="DO18" s="19">
        <f>$C18+'Piezo readings'!DN15*0.70317</f>
        <v>1087.3377519999999</v>
      </c>
      <c r="DP18" s="19">
        <f>$C18+'Piezo readings'!DO15*0.70317</f>
        <v>1088.3925069999998</v>
      </c>
      <c r="DQ18" s="19">
        <f>$C18+'Piezo readings'!DP15*0.70317</f>
        <v>1088.1112389999998</v>
      </c>
      <c r="DR18" s="19">
        <f>$C18+'Piezo readings'!DQ15*0.70317</f>
        <v>1088.3221899999999</v>
      </c>
      <c r="DS18" s="19">
        <f>$C18+'Piezo readings'!DR15*0.70317</f>
        <v>1088.8144089999998</v>
      </c>
      <c r="DT18" s="19">
        <f>$C18+'Piezo readings'!DS15*0.70317</f>
        <v>1088.8144089999998</v>
      </c>
      <c r="DU18" s="19"/>
      <c r="DV18" s="19">
        <f>$C18+'Piezo readings'!DU15*0.70317</f>
        <v>1088.8144089999998</v>
      </c>
      <c r="DW18" s="19">
        <f>$C18+'Piezo readings'!DV15*0.70317</f>
        <v>1088.1112389999998</v>
      </c>
      <c r="DX18" s="19">
        <f>$C18+'Piezo readings'!DW15*0.70317</f>
        <v>1085.1579249999998</v>
      </c>
      <c r="DY18" s="19">
        <f>$C18+'Piezo readings'!DX15*0.70317</f>
        <v>1085.0172909999999</v>
      </c>
      <c r="DZ18" s="19">
        <f>$C18+'Piezo readings'!DY15*0.70317</f>
        <v>1085.0876079999998</v>
      </c>
      <c r="EA18" s="19">
        <f>$C18+'Piezo readings'!DZ15*0.70317</f>
        <v>1089.0253599999999</v>
      </c>
      <c r="EB18" s="19"/>
      <c r="EC18" s="19"/>
      <c r="ED18" s="19">
        <f>$C18+'Piezo readings'!EC15*0.70317</f>
        <v>1088.7440919999999</v>
      </c>
      <c r="EE18" s="19">
        <f>$C18+'Piezo readings'!ED15*0.70317</f>
        <v>1088.5331409999999</v>
      </c>
      <c r="EF18" s="19">
        <f>$C18+'Piezo readings'!EE15*0.70317</f>
        <v>1087.759654</v>
      </c>
      <c r="EG18" s="19">
        <f>$C18+'Piezo readings'!EF15*0.70317</f>
        <v>1088.1112389999998</v>
      </c>
      <c r="EH18" s="19">
        <f>$C18+'Piezo readings'!EG15*0.70317</f>
        <v>1088.1112389999998</v>
      </c>
      <c r="EI18" s="19">
        <f>$C18+'Piezo readings'!EH15*0.70317</f>
        <v>1088.3221899999999</v>
      </c>
      <c r="EJ18" s="19">
        <f>$C18+'Piezo readings'!EI15*0.70317</f>
        <v>1087.759654</v>
      </c>
      <c r="EK18" s="19">
        <f>$C18+'Piezo readings'!EJ15*0.70317</f>
        <v>1088.2518729999999</v>
      </c>
      <c r="EL18" s="19">
        <f>$C18+'Piezo readings'!EK15*0.70317</f>
        <v>1088.2518729999999</v>
      </c>
      <c r="EM18" s="19">
        <f>$C18+'Piezo readings'!EL15*0.70317</f>
        <v>1088.0409219999999</v>
      </c>
      <c r="EN18" s="19">
        <f>$C18+'Piezo readings'!EM15*0.70317</f>
        <v>1087.9002879999998</v>
      </c>
      <c r="EO18" s="19">
        <f>$C18+'Piezo readings'!EN15*0.70317</f>
        <v>1086.2126799999999</v>
      </c>
      <c r="EP18" s="19" t="e">
        <f>IF('Piezo readings'!EQ15&lt;=0,NA(),$C18+'Piezo readings'!EQ15*0.70317)</f>
        <v>#N/A</v>
      </c>
      <c r="EQ18" s="19" t="e">
        <f>IF('Piezo readings'!ER15&lt;=0,NA(),$C18+'Piezo readings'!ER15*0.70317)</f>
        <v>#N/A</v>
      </c>
      <c r="ER18" s="19" t="e">
        <f>IF('Piezo readings'!ES15&lt;=0,NA(),$C18+'Piezo readings'!ES15*0.70317)</f>
        <v>#N/A</v>
      </c>
      <c r="ES18" s="19" t="e">
        <f>IF('Piezo readings'!ET15&lt;=0,NA(),$C18+'Piezo readings'!ET15*0.70317)</f>
        <v>#N/A</v>
      </c>
      <c r="ET18" s="19">
        <f>IF('Piezo readings'!EU15&lt;=0,NA(),$C18+'Piezo readings'!EU15*0.70317)</f>
        <v>1085.1579249999998</v>
      </c>
      <c r="EU18" s="19">
        <f>IF('Piezo readings'!EV15&lt;=0,NA(),$C18+'Piezo readings'!EV15*0.70317)</f>
        <v>1084.6657059999998</v>
      </c>
      <c r="EV18" s="19" t="e">
        <f>IF('Piezo readings'!EW15&lt;=0,NA(),$C18+'Piezo readings'!EW15*0.70317)</f>
        <v>#N/A</v>
      </c>
      <c r="EW18" s="19">
        <f>IF('Piezo readings'!EX15&lt;=0,NA(),$C18+'Piezo readings'!EX15*0.70317)</f>
        <v>1086.8455329999999</v>
      </c>
      <c r="EX18" s="19">
        <f>IF('Piezo readings'!EY15&lt;=0,NA(),$C18+'Piezo readings'!EY15*0.70317)</f>
        <v>1086.5642649999998</v>
      </c>
      <c r="EY18" s="19">
        <f>IF('Piezo readings'!EZ15&lt;=0,NA(),$C18+'Piezo readings'!EZ15*0.70317)</f>
        <v>1087.4783859999998</v>
      </c>
      <c r="EZ18" s="19">
        <f>IF('Piezo readings'!FA15&lt;=0,NA(),$C18+'Piezo readings'!FA15*0.70317)</f>
        <v>1087.8299709999999</v>
      </c>
      <c r="FA18" s="19">
        <f>IF('Piezo readings'!FB15&lt;=0,NA(),$C18+'Piezo readings'!FB15*0.70317)</f>
        <v>1083.6109509999999</v>
      </c>
      <c r="FB18" s="19">
        <f>IF('Piezo readings'!FC15&lt;=0,NA(),$C18+'Piezo readings'!FC15*0.70317)</f>
        <v>1083.6812679999998</v>
      </c>
      <c r="FC18" s="19">
        <f>IF('Piezo readings'!FD15&lt;=0,NA(),$C18+'Piezo readings'!FD15*0.70317)</f>
        <v>1083.540634</v>
      </c>
      <c r="FD18" s="19">
        <f>IF('Piezo readings'!FE15&lt;=0,NA(),$C18+'Piezo readings'!FE15*0.70317)</f>
        <v>1083.540634</v>
      </c>
      <c r="FE18" s="19">
        <f>IF('Piezo readings'!FF15&lt;=0,NA(),$C18+'Piezo readings'!FF15*0.70317)</f>
        <v>1083.6109509999999</v>
      </c>
      <c r="FF18" s="19">
        <f>IF('Piezo readings'!FG15&lt;=0,NA(),$C18+'Piezo readings'!FG15*0.70317)</f>
        <v>1083.751585</v>
      </c>
      <c r="FG18" s="19" t="e">
        <f>IF('Piezo readings'!FH15&lt;=0,NA(),$C18+'Piezo readings'!FH15*0.70317)</f>
        <v>#N/A</v>
      </c>
      <c r="FH18" s="19" t="e">
        <f>IF('Piezo readings'!FI15&lt;=0,NA(),$C18+'Piezo readings'!FI15*0.70317)</f>
        <v>#N/A</v>
      </c>
      <c r="FI18" s="19" t="e">
        <f>IF('Piezo readings'!FJ15&lt;=0,NA(),$C18+'Piezo readings'!FJ15*0.70317)</f>
        <v>#N/A</v>
      </c>
      <c r="FJ18" s="19" t="e">
        <f>IF('Piezo readings'!FK15&lt;=0,NA(),$C18+'Piezo readings'!FK15*0.70317)</f>
        <v>#N/A</v>
      </c>
      <c r="FK18" s="19">
        <f>IF('Piezo readings'!FL15&lt;=0,NA(),$C18+'Piezo readings'!FL15*0.70317)</f>
        <v>1083.8219019999999</v>
      </c>
      <c r="FL18" s="19">
        <f>IF('Piezo readings'!FM15&lt;=0,NA(),$C18+'Piezo readings'!FM15*0.70317)</f>
        <v>1083.9625359999998</v>
      </c>
      <c r="FM18" s="19">
        <f>IF('Piezo readings'!FN15&lt;=0,NA(),$C18+'Piezo readings'!FN15*0.70317)</f>
        <v>1083.751585</v>
      </c>
      <c r="FN18" s="19">
        <f>IF('Piezo readings'!FO15&lt;=0,NA(),$C18+'Piezo readings'!FO15*0.70317)</f>
        <v>1085.8610949999998</v>
      </c>
      <c r="FO18" s="19">
        <f>IF('Piezo readings'!FP15&lt;=0,NA(),$C18+'Piezo readings'!FP15*0.70317)</f>
        <v>1084.1734869999998</v>
      </c>
      <c r="FP18" s="19">
        <f>IF('Piezo readings'!FQ15&lt;=0,NA(),$C18+'Piezo readings'!FQ15*0.70317)</f>
        <v>1083.8922189999998</v>
      </c>
      <c r="FQ18" s="19">
        <f>IF('Piezo readings'!FR15&lt;=0,NA(),$C18+'Piezo readings'!FR15*0.70317)</f>
        <v>1083.8219019999999</v>
      </c>
      <c r="FR18" s="19">
        <f>IF('Piezo readings'!FS15&lt;=0,NA(),$C18+'Piezo readings'!FS15*0.70317)</f>
        <v>1084.8766569999998</v>
      </c>
      <c r="FS18" s="19">
        <f>IF('Piezo readings'!FT15&lt;=0,NA(),$C18+'Piezo readings'!FT15*0.70317)</f>
        <v>1084.7360229999999</v>
      </c>
      <c r="FT18" s="19">
        <f>IF('Piezo readings'!FU15&lt;=0,NA(),$C18+'Piezo readings'!FU15*0.70317)</f>
        <v>1085.0172909999999</v>
      </c>
      <c r="FU18" s="19">
        <f>IF('Piezo readings'!FV15&lt;=0,NA(),$C18+'Piezo readings'!FV15*0.70317)</f>
        <v>1085.0876079999998</v>
      </c>
      <c r="FV18" s="19">
        <f>IF('Piezo readings'!FW15&lt;=0,NA(),$C18+'Piezo readings'!FW15*0.70317)</f>
        <v>1084.8766569999998</v>
      </c>
      <c r="FW18" s="19">
        <f>IF('Piezo readings'!FX15&lt;=0,NA(),$C18+'Piezo readings'!FX15*0.70317)</f>
        <v>1084.946974</v>
      </c>
      <c r="FX18" s="19">
        <f>IF('Piezo readings'!FY15&lt;=0,NA(),$C18+'Piezo readings'!FY15*0.70317)</f>
        <v>1085.3688759999998</v>
      </c>
      <c r="FY18" s="19">
        <f>IF('Piezo readings'!FZ15&lt;=0,NA(),$C18+'Piezo readings'!FZ15*0.70317)</f>
        <v>1085.2282419999999</v>
      </c>
      <c r="FZ18" s="19">
        <f>IF('Piezo readings'!GA15&lt;=0,NA(),$C18+'Piezo readings'!GA15*0.70317)</f>
        <v>1085.2282419999999</v>
      </c>
      <c r="GA18" s="19">
        <f>IF('Piezo readings'!GB15&lt;=0,NA(),$C18+'Piezo readings'!GB15*0.70317)</f>
        <v>1085.2282419999999</v>
      </c>
      <c r="GB18" s="19">
        <f>IF('Piezo readings'!GC15&lt;=0,NA(),$C18+'Piezo readings'!GC15*0.70317)</f>
        <v>1085.1579249999998</v>
      </c>
      <c r="GC18" s="19">
        <f>IF('Piezo readings'!GD15&lt;=0,NA(),$C18+'Piezo readings'!GD15*0.70317)</f>
        <v>1085.0876079999998</v>
      </c>
      <c r="GD18" s="19">
        <f>IF('Piezo readings'!GE15&lt;=0,NA(),$C18+'Piezo readings'!GE15*0.70317)</f>
        <v>1084.946974</v>
      </c>
      <c r="GE18" s="19">
        <f>IF('Piezo readings'!GF15&lt;=0,NA(),$C18+'Piezo readings'!GF15*0.70317)</f>
        <v>1085.2985589999998</v>
      </c>
      <c r="GF18" s="19">
        <f>IF('Piezo readings'!GG15&lt;=0,NA(),$C18+'Piezo readings'!GG15*0.70317)</f>
        <v>1084.946974</v>
      </c>
      <c r="GG18" s="19">
        <f>IF('Piezo readings'!GH15&lt;=0,NA(),$C18+'Piezo readings'!GH15*0.70317)</f>
        <v>1085.0172909999999</v>
      </c>
      <c r="GH18" s="19">
        <f>IF('Piezo readings'!GI15&lt;=0,NA(),$C18+'Piezo readings'!GI15*0.70317)</f>
        <v>1084.946974</v>
      </c>
      <c r="GI18" s="19">
        <f>IF('Piezo readings'!GJ15&lt;=0,NA(),$C18+'Piezo readings'!GJ15*0.70317)</f>
        <v>1084.8766569999998</v>
      </c>
      <c r="GJ18" s="19">
        <f>IF('Piezo readings'!GK15&lt;=0,NA(),$C18+'Piezo readings'!GK15*0.70317)</f>
        <v>1085.0876079999998</v>
      </c>
      <c r="GK18" s="19">
        <f>IF('Piezo readings'!GL15&lt;=0,NA(),$C18+'Piezo readings'!GL15*0.70317)</f>
        <v>1085.0876079999998</v>
      </c>
      <c r="GL18" s="19">
        <f>IF('Piezo readings'!GM15&lt;=0,NA(),$C18+'Piezo readings'!GM15*0.70317)</f>
        <v>1084.8063399999999</v>
      </c>
      <c r="GM18" s="19">
        <f>IF('Piezo readings'!GN15&lt;=0,NA(),$C18+'Piezo readings'!GN15*0.70317)</f>
        <v>1084.8063399999999</v>
      </c>
      <c r="GN18" s="19">
        <f>IF('Piezo readings'!GO15&lt;=0,NA(),$C18+'Piezo readings'!GO15*0.70317)</f>
        <v>1084.7360229999999</v>
      </c>
      <c r="GO18" s="19">
        <f>IF('Piezo readings'!GP15&lt;=0,NA(),$C18+'Piezo readings'!GP15*0.70317)</f>
        <v>1083.8922189999998</v>
      </c>
      <c r="GP18" s="19">
        <f>IF('Piezo readings'!GQ15&lt;=0,NA(),$C18+'Piezo readings'!GQ15*0.70317)</f>
        <v>1084.8063399999999</v>
      </c>
    </row>
    <row r="19" spans="1:198" x14ac:dyDescent="0.2">
      <c r="A19" s="17" t="s">
        <v>24</v>
      </c>
      <c r="B19" s="12">
        <v>22592</v>
      </c>
      <c r="C19" s="16">
        <f>1133.3-51.9</f>
        <v>1081.3999999999999</v>
      </c>
      <c r="D19" s="16" t="s">
        <v>61</v>
      </c>
      <c r="E19" s="19">
        <f>$C19+'Piezo readings'!D16*0.70317</f>
        <v>1088.572334</v>
      </c>
      <c r="F19" s="19">
        <f>$C19+'Piezo readings'!E16*0.70317</f>
        <v>1088.6426509999999</v>
      </c>
      <c r="G19" s="19">
        <f>$C19+'Piezo readings'!F16*0.70317</f>
        <v>1088.3613829999999</v>
      </c>
      <c r="H19" s="19">
        <f>$C19+'Piezo readings'!G16*0.70317</f>
        <v>1088.7832849999998</v>
      </c>
      <c r="I19" s="19">
        <f>$C19+'Piezo readings'!H16*0.70317</f>
        <v>1088.7129679999998</v>
      </c>
      <c r="J19" s="19">
        <f>$C19+'Piezo readings'!I16*0.70317</f>
        <v>1088.6426509999999</v>
      </c>
      <c r="K19" s="19">
        <f>$C19+'Piezo readings'!J16*0.70317</f>
        <v>1088.7129679999998</v>
      </c>
      <c r="L19" s="19">
        <f>$C19+'Piezo readings'!K16*0.70317</f>
        <v>1088.8536019999999</v>
      </c>
      <c r="M19" s="19">
        <f>$C19+'Piezo readings'!L16*0.70317</f>
        <v>1088.7832849999998</v>
      </c>
      <c r="N19" s="19">
        <f>$C19+'Piezo readings'!M16*0.70317</f>
        <v>1088.7832849999998</v>
      </c>
      <c r="O19" s="19">
        <f>$C19+'Piezo readings'!N16*0.70317</f>
        <v>1088.2207489999998</v>
      </c>
      <c r="P19" s="19"/>
      <c r="Q19" s="19"/>
      <c r="R19" s="19"/>
      <c r="S19" s="19"/>
      <c r="T19" s="19">
        <f>$C19+'Piezo readings'!S16*0.70317</f>
        <v>1088.9239189999998</v>
      </c>
      <c r="U19" s="19">
        <f>$C19+'Piezo readings'!T16*0.70317</f>
        <v>1088.9239189999998</v>
      </c>
      <c r="V19" s="19">
        <f>$C19+'Piezo readings'!U16*0.70317</f>
        <v>1088.9239189999998</v>
      </c>
      <c r="W19" s="19">
        <f>$C19+'Piezo readings'!V16*0.70317</f>
        <v>1088.9239189999998</v>
      </c>
      <c r="X19" s="19"/>
      <c r="Y19" s="19">
        <f>$C19+'Piezo readings'!X16*0.70317</f>
        <v>1088.9239189999998</v>
      </c>
      <c r="Z19" s="19">
        <f>$C19+'Piezo readings'!Y16*0.70317</f>
        <v>1088.8536019999999</v>
      </c>
      <c r="AA19" s="19">
        <f>$C19+'Piezo readings'!Z16*0.70317</f>
        <v>1088.8536019999999</v>
      </c>
      <c r="AB19" s="19">
        <f>$C19+'Piezo readings'!AA16*0.70317</f>
        <v>1088.9239189999998</v>
      </c>
      <c r="AC19" s="19">
        <f>$C19+'Piezo readings'!AB16*0.70317</f>
        <v>1088.7832849999998</v>
      </c>
      <c r="AD19" s="19">
        <f>$C19+'Piezo readings'!AC16*0.70317</f>
        <v>1088.8536019999999</v>
      </c>
      <c r="AE19" s="19">
        <f>$C19+'Piezo readings'!AD16*0.70317</f>
        <v>1088.7832849999998</v>
      </c>
      <c r="AF19" s="19">
        <f>$C19+'Piezo readings'!AE16*0.70317</f>
        <v>1088.7832849999998</v>
      </c>
      <c r="AG19" s="25"/>
      <c r="AH19" s="19">
        <f>$C19+'Piezo readings'!AG16*0.70317</f>
        <v>1088.9942359999998</v>
      </c>
      <c r="AI19" s="19">
        <f>$C19+'Piezo readings'!AH16*0.70317</f>
        <v>1088.9942359999998</v>
      </c>
      <c r="AJ19" s="19">
        <f>$C19+'Piezo readings'!AI16*0.70317</f>
        <v>1088.9239189999998</v>
      </c>
      <c r="AK19" s="19">
        <f>$C19+'Piezo readings'!AJ16*0.70317</f>
        <v>1088.7129679999998</v>
      </c>
      <c r="AL19" s="19">
        <f>$C19+'Piezo readings'!AK16*0.70317</f>
        <v>1088.7832849999998</v>
      </c>
      <c r="AM19" s="19">
        <f>$C19+'Piezo readings'!AL16*0.70317</f>
        <v>1088.7129679999998</v>
      </c>
      <c r="AN19" s="19">
        <f>$C19+'Piezo readings'!AM16*0.70317</f>
        <v>1088.6426509999999</v>
      </c>
      <c r="AO19" s="19">
        <f>$C19+'Piezo readings'!AN16*0.70317</f>
        <v>1088.6426509999999</v>
      </c>
      <c r="AP19" s="19">
        <f>$C19+'Piezo readings'!AO16*0.70317</f>
        <v>1088.572334</v>
      </c>
      <c r="AQ19" s="19">
        <f>$C19+'Piezo readings'!AP16*0.70317</f>
        <v>1088.572334</v>
      </c>
      <c r="AR19" s="19">
        <f>$C19+'Piezo readings'!AQ16*0.70317</f>
        <v>1088.4316999999999</v>
      </c>
      <c r="AS19" s="19">
        <f>$C19+'Piezo readings'!AR16*0.70317</f>
        <v>1088.5020169999998</v>
      </c>
      <c r="AT19" s="19">
        <f>$C19+'Piezo readings'!AS16*0.70317</f>
        <v>1088.3613829999999</v>
      </c>
      <c r="AU19" s="19"/>
      <c r="AV19" s="19">
        <f>$C19+'Piezo readings'!AU16*0.70317</f>
        <v>1088.3613829999999</v>
      </c>
      <c r="AW19" s="19">
        <f>$C19+'Piezo readings'!AV16*0.70317</f>
        <v>1088.2910659999998</v>
      </c>
      <c r="AX19" s="19">
        <f>$C19+'Piezo readings'!AW16*0.70317</f>
        <v>1088.2207489999998</v>
      </c>
      <c r="AY19" s="19">
        <f>$C19+'Piezo readings'!AX16*0.70317</f>
        <v>1088.1504319999999</v>
      </c>
      <c r="AZ19" s="19">
        <f>$C19+'Piezo readings'!AY16*0.70317</f>
        <v>1087.9394809999999</v>
      </c>
      <c r="BA19" s="19">
        <f>$C19+'Piezo readings'!AZ16*0.70317</f>
        <v>1088.0801149999998</v>
      </c>
      <c r="BB19" s="19">
        <f>$C19+'Piezo readings'!BA16*0.70317</f>
        <v>1088.0097979999998</v>
      </c>
      <c r="BC19" s="19">
        <f>$C19+'Piezo readings'!BB16*0.70317</f>
        <v>1088.0097979999998</v>
      </c>
      <c r="BD19" s="19">
        <f>$C19+'Piezo readings'!BC16*0.70317</f>
        <v>1087.9394809999999</v>
      </c>
      <c r="BE19" s="25"/>
      <c r="BF19" s="19">
        <f>$C19+'Piezo readings'!BE16*0.70317</f>
        <v>1088.0801149999998</v>
      </c>
      <c r="BG19" s="19">
        <f>$C19+'Piezo readings'!BF16*0.70317</f>
        <v>1088.2207489999998</v>
      </c>
      <c r="BH19" s="19">
        <f>$C19+'Piezo readings'!BG16*0.70317</f>
        <v>1088.2207489999998</v>
      </c>
      <c r="BI19" s="19">
        <f>$C19+'Piezo readings'!BH16*0.70317</f>
        <v>1088.2910659999998</v>
      </c>
      <c r="BJ19" s="19">
        <f>$C19+'Piezo readings'!BI16*0.70317</f>
        <v>1088.3613829999999</v>
      </c>
      <c r="BK19" s="19">
        <f>$C19+'Piezo readings'!BJ16*0.70317</f>
        <v>1088.2207489999998</v>
      </c>
      <c r="BL19" s="19">
        <f>$C19+'Piezo readings'!BK16*0.70317</f>
        <v>1088.5020169999998</v>
      </c>
      <c r="BM19" s="19">
        <f>$C19+'Piezo readings'!BL16*0.70317</f>
        <v>1088.7129679999998</v>
      </c>
      <c r="BN19" s="19">
        <f>$C19+'Piezo readings'!BM16*0.70317</f>
        <v>1088.8536019999999</v>
      </c>
      <c r="BO19" s="19">
        <f>$C19+'Piezo readings'!BN16*0.70317</f>
        <v>1088.8536019999999</v>
      </c>
      <c r="BP19" s="19">
        <f>$C19+'Piezo readings'!BO16*0.70317</f>
        <v>1089.1348699999999</v>
      </c>
      <c r="BQ19" s="19">
        <f>$C19+'Piezo readings'!BP16*0.70317</f>
        <v>1089.4161379999998</v>
      </c>
      <c r="BR19" s="19">
        <f>$C19+'Piezo readings'!BQ16*0.70317</f>
        <v>1089.5567719999999</v>
      </c>
      <c r="BS19" s="19">
        <f>$C19+'Piezo readings'!BR16*0.70317</f>
        <v>1089.6974059999998</v>
      </c>
      <c r="BT19" s="19">
        <f>$C19+'Piezo readings'!BS16*0.70317</f>
        <v>1089.8380399999999</v>
      </c>
      <c r="BU19" s="19">
        <f>$C19+'Piezo readings'!BT16*0.70317</f>
        <v>1089.978674</v>
      </c>
      <c r="BV19" s="19">
        <f>$C19+'Piezo readings'!BU16*0.70317</f>
        <v>1090.1193079999998</v>
      </c>
      <c r="BW19" s="19">
        <f>$C19+'Piezo readings'!BV16*0.70317</f>
        <v>1090.0489909999999</v>
      </c>
      <c r="BX19" s="19">
        <f>$C19+'Piezo readings'!BW16*0.70317</f>
        <v>1090.0489909999999</v>
      </c>
      <c r="BY19" s="19">
        <f>$C19+'Piezo readings'!BX16*0.70317</f>
        <v>1090.0489909999999</v>
      </c>
      <c r="BZ19" s="19">
        <f>$C19+'Piezo readings'!BY16*0.70317</f>
        <v>1089.8380399999999</v>
      </c>
      <c r="CA19" s="19">
        <f>$C19+'Piezo readings'!BZ16*0.70317</f>
        <v>1089.6974059999998</v>
      </c>
      <c r="CB19" s="19">
        <f>$C19+'Piezo readings'!CA16*0.70317</f>
        <v>1089.4161379999998</v>
      </c>
      <c r="CC19" s="19">
        <f>$C19+'Piezo readings'!CB16*0.70317</f>
        <v>1089.275504</v>
      </c>
      <c r="CD19" s="19"/>
      <c r="CE19" s="19">
        <f>$C19+'Piezo readings'!CD16*0.70317</f>
        <v>1088.7832849999998</v>
      </c>
      <c r="CF19" s="19">
        <f>$C19+'Piezo readings'!CE16*0.70317</f>
        <v>1088.0801149999998</v>
      </c>
      <c r="CG19" s="19">
        <f>$C19+'Piezo readings'!CF16*0.70317</f>
        <v>1088.1504319999999</v>
      </c>
      <c r="CH19" s="19">
        <f>$C19+'Piezo readings'!CG16*0.70317</f>
        <v>1088.0097979999998</v>
      </c>
      <c r="CI19" s="19">
        <f>$C19+'Piezo readings'!CH16*0.70317</f>
        <v>1088.0308931</v>
      </c>
      <c r="CJ19" s="19">
        <f>$C19+'Piezo readings'!CI16*0.70317</f>
        <v>1087.869164</v>
      </c>
      <c r="CK19" s="19">
        <f>$C19+'Piezo readings'!CJ16*0.70317</f>
        <v>1088.0097979999998</v>
      </c>
      <c r="CL19" s="19">
        <f>$C19+'Piezo readings'!CK16*0.70317</f>
        <v>1088.3613829999999</v>
      </c>
      <c r="CM19" s="19">
        <f>$C19+'Piezo readings'!CL16*0.70317</f>
        <v>1088.4316999999999</v>
      </c>
      <c r="CN19" s="19">
        <f>$C19+'Piezo readings'!CM16*0.70317</f>
        <v>1088.5020169999998</v>
      </c>
      <c r="CO19" s="19">
        <f>$C19+'Piezo readings'!CN16*0.70317</f>
        <v>1088.5020169999998</v>
      </c>
      <c r="CP19" s="19">
        <f>$C19+'Piezo readings'!CO16*0.70317</f>
        <v>1088.7832849999998</v>
      </c>
      <c r="CQ19" s="19">
        <f>$C19+'Piezo readings'!CP16*0.70317</f>
        <v>1088.8536019999999</v>
      </c>
      <c r="CR19" s="19">
        <f>$C19+'Piezo readings'!CQ16*0.70317</f>
        <v>1089.2051869999998</v>
      </c>
      <c r="CS19" s="19">
        <f>$C19+'Piezo readings'!CR16*0.70317</f>
        <v>1089.2051869999998</v>
      </c>
      <c r="CT19" s="19">
        <f>$C19+'Piezo readings'!CS16*0.70317</f>
        <v>1089.2051869999998</v>
      </c>
      <c r="CU19" s="19">
        <f>$C19+'Piezo readings'!CT16*0.70317</f>
        <v>1089.275504</v>
      </c>
      <c r="CV19" s="19">
        <f>$C19+'Piezo readings'!CU16*0.70317</f>
        <v>1089.275504</v>
      </c>
      <c r="CW19" s="19">
        <f>$C19+'Piezo readings'!CV16*0.70317</f>
        <v>1089.2051869999998</v>
      </c>
      <c r="CX19" s="19">
        <f>$C19+'Piezo readings'!CW16*0.70317</f>
        <v>1089.3458209999999</v>
      </c>
      <c r="CY19" s="19">
        <f>$C19+'Piezo readings'!CX16*0.70317</f>
        <v>1089.2051869999998</v>
      </c>
      <c r="CZ19" s="19">
        <f>$C19+'Piezo readings'!CY16*0.70317</f>
        <v>1089.275504</v>
      </c>
      <c r="DA19" s="19">
        <f>$C19+'Piezo readings'!CZ16*0.70317</f>
        <v>1089.3458209999999</v>
      </c>
      <c r="DB19" s="19">
        <f>$C19+'Piezo readings'!DA16*0.70317</f>
        <v>1090.681844</v>
      </c>
      <c r="DC19" s="19">
        <f>$C19+'Piezo readings'!DB16*0.70317</f>
        <v>1089.3458209999999</v>
      </c>
      <c r="DD19" s="19"/>
      <c r="DE19" s="19">
        <f>$C19+'Piezo readings'!DD16*0.70317</f>
        <v>1090.4708929999999</v>
      </c>
      <c r="DF19" s="19">
        <f>$C19+'Piezo readings'!DE16*0.70317</f>
        <v>1089.275504</v>
      </c>
      <c r="DG19" s="19">
        <f>$C19+'Piezo readings'!DF16*0.70317</f>
        <v>1089.8380399999999</v>
      </c>
      <c r="DH19" s="19">
        <f>$C19+'Piezo readings'!DG16*0.70317</f>
        <v>1089.978674</v>
      </c>
      <c r="DI19" s="19">
        <f>$C19+'Piezo readings'!DH16*0.70317</f>
        <v>1088.7832849999998</v>
      </c>
      <c r="DJ19" s="19">
        <f>$C19+'Piezo readings'!DI16*0.70317</f>
        <v>1088.1504319999999</v>
      </c>
      <c r="DK19" s="19">
        <f>$C19+'Piezo readings'!DJ16*0.70317</f>
        <v>1087.5175789999998</v>
      </c>
      <c r="DL19" s="19">
        <f>$C19+'Piezo readings'!DK16*0.70317</f>
        <v>1086.8144089999998</v>
      </c>
      <c r="DM19" s="19">
        <f>$C19+'Piezo readings'!DL16*0.70317</f>
        <v>1087.6582129999999</v>
      </c>
      <c r="DN19" s="19">
        <f>$C19+'Piezo readings'!DM16*0.70317</f>
        <v>1088.2207489999998</v>
      </c>
      <c r="DO19" s="19">
        <f>$C19+'Piezo readings'!DN16*0.70317</f>
        <v>1088.3613829999999</v>
      </c>
      <c r="DP19" s="19">
        <f>$C19+'Piezo readings'!DO16*0.70317</f>
        <v>1088.5020169999998</v>
      </c>
      <c r="DQ19" s="19">
        <f>$C19+'Piezo readings'!DP16*0.70317</f>
        <v>1088.572334</v>
      </c>
      <c r="DR19" s="19">
        <f>$C19+'Piezo readings'!DQ16*0.70317</f>
        <v>1088.572334</v>
      </c>
      <c r="DS19" s="19">
        <f>$C19+'Piezo readings'!DR16*0.70317</f>
        <v>1088.5020169999998</v>
      </c>
      <c r="DT19" s="19">
        <f>$C19+'Piezo readings'!DS16*0.70317</f>
        <v>1088.5020169999998</v>
      </c>
      <c r="DU19" s="19">
        <f>$C19+'Piezo readings'!DT16*0.70317</f>
        <v>1088.3613829999999</v>
      </c>
      <c r="DV19" s="19">
        <f>$C19+'Piezo readings'!DW16*0.70317</f>
        <v>1088.6426509999999</v>
      </c>
      <c r="DW19" s="19">
        <f>$C19+'Piezo readings'!DX16*0.70317</f>
        <v>1088.6426509999999</v>
      </c>
      <c r="DX19" s="19">
        <f>$C19+'Piezo readings'!DY16*0.70317</f>
        <v>1088.7832849999998</v>
      </c>
      <c r="DY19" s="19">
        <f>$C19+'Piezo readings'!DZ16*0.70317</f>
        <v>1088.6426509999999</v>
      </c>
      <c r="DZ19" s="19">
        <f>$C19+'Piezo readings'!EA16*0.70317</f>
        <v>1088.572334</v>
      </c>
      <c r="EA19" s="19">
        <f>$C19+'Piezo readings'!EB16*0.70317</f>
        <v>1088.6426509999999</v>
      </c>
      <c r="EB19" s="19">
        <f>$C19+'Piezo readings'!EC16*0.70317</f>
        <v>1088.3613829999999</v>
      </c>
      <c r="EC19" s="19">
        <f>$C19+'Piezo readings'!ED16*0.70317</f>
        <v>1088.2207489999998</v>
      </c>
      <c r="ED19" s="19">
        <f>$C19+'Piezo readings'!EE16*0.70317</f>
        <v>1087.7988469999998</v>
      </c>
      <c r="EE19" s="19">
        <f>$C19+'Piezo readings'!EF16*0.70317</f>
        <v>1088.0801149999998</v>
      </c>
      <c r="EF19" s="19">
        <f>$C19+'Piezo readings'!EG16*0.70317</f>
        <v>1088.0801149999998</v>
      </c>
      <c r="EG19" s="19">
        <f>$C19+'Piezo readings'!EH16*0.70317</f>
        <v>1088.1504319999999</v>
      </c>
      <c r="EH19" s="19">
        <f>$C19+'Piezo readings'!EI16*0.70317</f>
        <v>1087.869164</v>
      </c>
      <c r="EI19" s="19">
        <f>$C19+'Piezo readings'!EJ16*0.70317</f>
        <v>1088.3613829999999</v>
      </c>
      <c r="EJ19" s="19">
        <f>$C19+'Piezo readings'!EK16*0.70317</f>
        <v>1088.4316999999999</v>
      </c>
      <c r="EK19" s="19">
        <f>$C19+'Piezo readings'!EL16*0.70317</f>
        <v>1088.2207489999998</v>
      </c>
      <c r="EL19" s="19">
        <f>$C19+'Piezo readings'!EM16*0.70317</f>
        <v>1088.3613829999999</v>
      </c>
      <c r="EM19" s="19">
        <f>$C19+'Piezo readings'!EN16*0.70317</f>
        <v>1088.1504319999999</v>
      </c>
      <c r="EN19" s="19">
        <f>$C19+'Piezo readings'!EO16*0.70317</f>
        <v>1089.275504</v>
      </c>
      <c r="EO19" s="19">
        <f>$C19+'Piezo readings'!EP16*0.70317</f>
        <v>1088.7832849999998</v>
      </c>
      <c r="EP19" s="19">
        <f>IF('Piezo readings'!EQ16&lt;=0,NA(),$C19+'Piezo readings'!EQ16*0.70317)</f>
        <v>1084.7752159999998</v>
      </c>
      <c r="EQ19" s="19"/>
      <c r="ER19" s="19">
        <f>IF('Piezo readings'!ES16&lt;=0,NA(),$C19+'Piezo readings'!ES16*0.70317)</f>
        <v>1085.759654</v>
      </c>
      <c r="ES19" s="19">
        <f>IF('Piezo readings'!ET16&lt;=0,NA(),$C19+'Piezo readings'!ET16*0.70317)</f>
        <v>1086.9550429999999</v>
      </c>
      <c r="ET19" s="19">
        <f>IF('Piezo readings'!EU16&lt;=0,NA(),$C19+'Piezo readings'!EU16*0.70317)</f>
        <v>1089.2051869999998</v>
      </c>
      <c r="EU19" s="19">
        <f>IF('Piezo readings'!EV16&lt;=0,NA(),$C19+'Piezo readings'!EV16*0.70317)</f>
        <v>1089.6974059999998</v>
      </c>
      <c r="EV19" s="19">
        <f>IF('Piezo readings'!EW16&lt;=0,NA(),$C19+'Piezo readings'!EW16*0.70317)</f>
        <v>1088.9239189999998</v>
      </c>
      <c r="EW19" s="19">
        <f>IF('Piezo readings'!EX16&lt;=0,NA(),$C19+'Piezo readings'!EX16*0.70317)</f>
        <v>1089.0645529999999</v>
      </c>
      <c r="EX19" s="19">
        <f>IF('Piezo readings'!EY16&lt;=0,NA(),$C19+'Piezo readings'!EY16*0.70317)</f>
        <v>1088.7129679999998</v>
      </c>
      <c r="EY19" s="19">
        <f>IF('Piezo readings'!EZ16&lt;=0,NA(),$C19+'Piezo readings'!EZ16*0.70317)</f>
        <v>1089.6974059999998</v>
      </c>
      <c r="EZ19" s="19">
        <f>IF('Piezo readings'!FA16&lt;=0,NA(),$C19+'Piezo readings'!FA16*0.70317)</f>
        <v>1089.9083569999998</v>
      </c>
      <c r="FA19" s="19">
        <f>IF('Piezo readings'!FB16&lt;=0,NA(),$C19+'Piezo readings'!FB16*0.70317)</f>
        <v>1090.1193079999998</v>
      </c>
      <c r="FB19" s="19">
        <f>IF('Piezo readings'!FC16&lt;=0,NA(),$C19+'Piezo readings'!FC16*0.70317)</f>
        <v>1089.9083569999998</v>
      </c>
      <c r="FC19" s="19">
        <f>IF('Piezo readings'!FD16&lt;=0,NA(),$C19+'Piezo readings'!FD16*0.70317)</f>
        <v>1090.0489909999999</v>
      </c>
      <c r="FD19" s="19">
        <f>IF('Piezo readings'!FE16&lt;=0,NA(),$C19+'Piezo readings'!FE16*0.70317)</f>
        <v>1090.1896249999998</v>
      </c>
      <c r="FE19" s="19">
        <f>IF('Piezo readings'!FF16&lt;=0,NA(),$C19+'Piezo readings'!FF16*0.70317)</f>
        <v>1089.7677229999999</v>
      </c>
      <c r="FF19" s="19">
        <f>IF('Piezo readings'!FG16&lt;=0,NA(),$C19+'Piezo readings'!FG16*0.70317)</f>
        <v>1089.1348699999999</v>
      </c>
      <c r="FG19" s="19">
        <f>IF('Piezo readings'!FH16&lt;=0,NA(),$C19+'Piezo readings'!FH16*0.70317)</f>
        <v>1087.7988469999998</v>
      </c>
      <c r="FH19" s="19">
        <f>IF('Piezo readings'!FI16&lt;=0,NA(),$C19+'Piezo readings'!FI16*0.70317)</f>
        <v>1088.6426509999999</v>
      </c>
      <c r="FI19" s="19">
        <f>IF('Piezo readings'!FJ16&lt;=0,NA(),$C19+'Piezo readings'!FJ16*0.70317)</f>
        <v>1088.6426509999999</v>
      </c>
      <c r="FJ19" s="19">
        <f>IF('Piezo readings'!FK16&lt;=0,NA(),$C19+'Piezo readings'!FK16*0.70317)</f>
        <v>1088.6426509999999</v>
      </c>
      <c r="FK19" s="19">
        <f>IF('Piezo readings'!FL16&lt;=0,NA(),$C19+'Piezo readings'!FL16*0.70317)</f>
        <v>1088.9942359999998</v>
      </c>
      <c r="FL19" s="19">
        <f>IF('Piezo readings'!FM16&lt;=0,NA(),$C19+'Piezo readings'!FM16*0.70317)</f>
        <v>1089.4161379999998</v>
      </c>
      <c r="FM19" s="19">
        <f>IF('Piezo readings'!FN16&lt;=0,NA(),$C19+'Piezo readings'!FN16*0.70317)</f>
        <v>1089.4161379999998</v>
      </c>
      <c r="FN19" s="19">
        <f>IF('Piezo readings'!FO16&lt;=0,NA(),$C19+'Piezo readings'!FO16*0.70317)</f>
        <v>1089.3458209999999</v>
      </c>
      <c r="FO19" s="19">
        <f>IF('Piezo readings'!FP16&lt;=0,NA(),$C19+'Piezo readings'!FP16*0.70317)</f>
        <v>1088.6426509999999</v>
      </c>
      <c r="FP19" s="19">
        <f>IF('Piezo readings'!FQ16&lt;=0,NA(),$C19+'Piezo readings'!FQ16*0.70317)</f>
        <v>1088.9239189999998</v>
      </c>
      <c r="FQ19" s="19">
        <f>IF('Piezo readings'!FR16&lt;=0,NA(),$C19+'Piezo readings'!FR16*0.70317)</f>
        <v>1088.6426509999999</v>
      </c>
      <c r="FR19" s="19">
        <f>IF('Piezo readings'!FS16&lt;=0,NA(),$C19+'Piezo readings'!FS16*0.70317)</f>
        <v>1088.4316999999999</v>
      </c>
      <c r="FS19" s="19">
        <f>IF('Piezo readings'!FT16&lt;=0,NA(),$C19+'Piezo readings'!FT16*0.70317)</f>
        <v>1088.1504319999999</v>
      </c>
      <c r="FT19" s="19">
        <f>IF('Piezo readings'!FU16&lt;=0,NA(),$C19+'Piezo readings'!FU16*0.70317)</f>
        <v>1087.7988469999998</v>
      </c>
      <c r="FU19" s="19">
        <f>IF('Piezo readings'!FV16&lt;=0,NA(),$C19+'Piezo readings'!FV16*0.70317)</f>
        <v>1087.5175789999998</v>
      </c>
      <c r="FV19" s="19">
        <f>IF('Piezo readings'!FW16&lt;=0,NA(),$C19+'Piezo readings'!FW16*0.70317)</f>
        <v>1087.7988469999998</v>
      </c>
      <c r="FW19" s="19">
        <f>IF('Piezo readings'!FX16&lt;=0,NA(),$C19+'Piezo readings'!FX16*0.70317)</f>
        <v>1088.1504319999999</v>
      </c>
      <c r="FX19" s="19">
        <f>IF('Piezo readings'!FY16&lt;=0,NA(),$C19+'Piezo readings'!FY16*0.70317)</f>
        <v>1088.2910659999998</v>
      </c>
      <c r="FY19" s="19">
        <f>IF('Piezo readings'!FZ16&lt;=0,NA(),$C19+'Piezo readings'!FZ16*0.70317)</f>
        <v>1088.2910659999998</v>
      </c>
      <c r="FZ19" s="19">
        <f>IF('Piezo readings'!GA16&lt;=0,NA(),$C19+'Piezo readings'!GA16*0.70317)</f>
        <v>1088.3613829999999</v>
      </c>
      <c r="GA19" s="19">
        <f>IF('Piezo readings'!GB16&lt;=0,NA(),$C19+'Piezo readings'!GB16*0.70317)</f>
        <v>1088.4316999999999</v>
      </c>
      <c r="GB19" s="19">
        <f>IF('Piezo readings'!GC16&lt;=0,NA(),$C19+'Piezo readings'!GC16*0.70317)</f>
        <v>1088.2207489999998</v>
      </c>
      <c r="GC19" s="19">
        <f>IF('Piezo readings'!GD16&lt;=0,NA(),$C19+'Piezo readings'!GD16*0.70317)</f>
        <v>1087.9394809999999</v>
      </c>
      <c r="GD19" s="19">
        <f>IF('Piezo readings'!GE16&lt;=0,NA(),$C19+'Piezo readings'!GE16*0.70317)</f>
        <v>1087.7285299999999</v>
      </c>
      <c r="GE19" s="19">
        <f>IF('Piezo readings'!GF16&lt;=0,NA(),$C19+'Piezo readings'!GF16*0.70317)</f>
        <v>1087.3066279999998</v>
      </c>
      <c r="GF19" s="19">
        <f>IF('Piezo readings'!GG16&lt;=0,NA(),$C19+'Piezo readings'!GG16*0.70317)</f>
        <v>1087.0253599999999</v>
      </c>
      <c r="GG19" s="19">
        <f>IF('Piezo readings'!GH16&lt;=0,NA(),$C19+'Piezo readings'!GH16*0.70317)</f>
        <v>1086.7440919999999</v>
      </c>
      <c r="GH19" s="19">
        <f>IF('Piezo readings'!GI16&lt;=0,NA(),$C19+'Piezo readings'!GI16*0.70317)</f>
        <v>1085.9002879999998</v>
      </c>
      <c r="GI19" s="19">
        <f>IF('Piezo readings'!GJ16&lt;=0,NA(),$C19+'Piezo readings'!GJ16*0.70317)</f>
        <v>1086.3221899999999</v>
      </c>
      <c r="GJ19" s="19">
        <f>IF('Piezo readings'!GK16&lt;=0,NA(),$C19+'Piezo readings'!GK16*0.70317)</f>
        <v>1086.5331409999999</v>
      </c>
      <c r="GK19" s="19">
        <f>IF('Piezo readings'!GL16&lt;=0,NA(),$C19+'Piezo readings'!GL16*0.70317)</f>
        <v>1086.6737749999998</v>
      </c>
      <c r="GL19" s="19">
        <f>IF('Piezo readings'!GM16&lt;=0,NA(),$C19+'Piezo readings'!GM16*0.70317)</f>
        <v>1086.8144089999998</v>
      </c>
      <c r="GM19" s="19">
        <f>IF('Piezo readings'!GN16&lt;=0,NA(),$C19+'Piezo readings'!GN16*0.70317)</f>
        <v>1086.8144089999998</v>
      </c>
      <c r="GN19" s="19">
        <f>IF('Piezo readings'!GO16&lt;=0,NA(),$C19+'Piezo readings'!GO16*0.70317)</f>
        <v>1086.462824</v>
      </c>
      <c r="GO19" s="19">
        <f>IF('Piezo readings'!GP16&lt;=0,NA(),$C19+'Piezo readings'!GP16*0.70317)</f>
        <v>1086.6034579999998</v>
      </c>
      <c r="GP19" s="19">
        <f>IF('Piezo readings'!GQ16&lt;=0,NA(),$C19+'Piezo readings'!GQ16*0.70317)</f>
        <v>1086.3925069999998</v>
      </c>
    </row>
    <row r="20" spans="1:198" x14ac:dyDescent="0.2">
      <c r="A20" s="17" t="s">
        <v>25</v>
      </c>
      <c r="B20" s="12">
        <v>22793</v>
      </c>
      <c r="C20" s="16">
        <f>1129.3-51.9</f>
        <v>1077.3999999999999</v>
      </c>
      <c r="D20" s="16" t="s">
        <v>62</v>
      </c>
      <c r="E20" s="19">
        <f>$C20+'Piezo readings'!D17*0.70317</f>
        <v>1088.5804029999999</v>
      </c>
      <c r="F20" s="19">
        <f>$C20+'Piezo readings'!E17*0.70317</f>
        <v>1088.6507199999999</v>
      </c>
      <c r="G20" s="19"/>
      <c r="H20" s="19">
        <f>$C20+'Piezo readings'!G17*0.70317</f>
        <v>1089.5648409999999</v>
      </c>
      <c r="I20" s="19">
        <f>$C20+'Piezo readings'!H17*0.70317</f>
        <v>1089.4242069999998</v>
      </c>
      <c r="J20" s="19">
        <f>$C20+'Piezo readings'!I17*0.70317</f>
        <v>1088.6507199999999</v>
      </c>
      <c r="K20" s="19">
        <f>$C20+'Piezo readings'!J17*0.70317</f>
        <v>1088.5804029999999</v>
      </c>
      <c r="L20" s="19">
        <f>$C20+'Piezo readings'!K17*0.70317</f>
        <v>1088.5100859999998</v>
      </c>
      <c r="M20" s="19">
        <f>$C20+'Piezo readings'!L17*0.70317</f>
        <v>1088.4397689999998</v>
      </c>
      <c r="N20" s="19">
        <f>$C20+'Piezo readings'!M17*0.70317</f>
        <v>1088.3694519999999</v>
      </c>
      <c r="O20" s="19">
        <f>$C20+'Piezo readings'!N17*0.70317</f>
        <v>1088.088184</v>
      </c>
      <c r="P20" s="19"/>
      <c r="Q20" s="19"/>
      <c r="R20" s="19"/>
      <c r="S20" s="19"/>
      <c r="T20" s="19">
        <f>$C20+'Piezo readings'!S17*0.70317</f>
        <v>1088.3694519999999</v>
      </c>
      <c r="U20" s="19">
        <f>$C20+'Piezo readings'!T17*0.70317</f>
        <v>1088.5100859999998</v>
      </c>
      <c r="V20" s="19">
        <f>$C20+'Piezo readings'!U17*0.70317</f>
        <v>1088.2991349999998</v>
      </c>
      <c r="W20" s="19">
        <f>$C20+'Piezo readings'!V17*0.70317</f>
        <v>1088.3694519999999</v>
      </c>
      <c r="X20" s="19"/>
      <c r="Y20" s="19">
        <f>$C20+'Piezo readings'!X17*0.70317</f>
        <v>1088.4397689999998</v>
      </c>
      <c r="Z20" s="19">
        <f>$C20+'Piezo readings'!Y17*0.70317</f>
        <v>1088.2991349999998</v>
      </c>
      <c r="AA20" s="19">
        <f>$C20+'Piezo readings'!Z17*0.70317</f>
        <v>1088.5804029999999</v>
      </c>
      <c r="AB20" s="19">
        <f>$C20+'Piezo readings'!AA17*0.70317</f>
        <v>1088.5804029999999</v>
      </c>
      <c r="AC20" s="19">
        <f>$C20+'Piezo readings'!AB17*0.70317</f>
        <v>1088.5100859999998</v>
      </c>
      <c r="AD20" s="19">
        <f>$C20+'Piezo readings'!AC17*0.70317</f>
        <v>1088.5100859999998</v>
      </c>
      <c r="AE20" s="19">
        <f>$C20+'Piezo readings'!AD17*0.70317</f>
        <v>1088.5100859999998</v>
      </c>
      <c r="AF20" s="19">
        <f>$C20+'Piezo readings'!AE17*0.70317</f>
        <v>1088.5100859999998</v>
      </c>
      <c r="AG20" s="19">
        <f>$C20+'Piezo readings'!AF17*0.70317</f>
        <v>1088.6507199999999</v>
      </c>
      <c r="AH20" s="19">
        <f>$C20+'Piezo readings'!AG17*0.70317</f>
        <v>1088.6507199999999</v>
      </c>
      <c r="AI20" s="19">
        <f>$C20+'Piezo readings'!AH17*0.70317</f>
        <v>1088.6507199999999</v>
      </c>
      <c r="AJ20" s="19">
        <f>$C20+'Piezo readings'!AI17*0.70317</f>
        <v>1088.7210369999998</v>
      </c>
      <c r="AK20" s="19">
        <f>$C20+'Piezo readings'!AJ17*0.70317</f>
        <v>1088.791354</v>
      </c>
      <c r="AL20" s="19">
        <f>$C20+'Piezo readings'!AK17*0.70317</f>
        <v>1088.791354</v>
      </c>
      <c r="AM20" s="19">
        <f>$C20+'Piezo readings'!AL17*0.70317</f>
        <v>1088.9319879999998</v>
      </c>
      <c r="AN20" s="19">
        <f>$C20+'Piezo readings'!AM17*0.70317</f>
        <v>1088.8616709999999</v>
      </c>
      <c r="AO20" s="19">
        <f>$C20+'Piezo readings'!AN17*0.70317</f>
        <v>1088.9319879999998</v>
      </c>
      <c r="AP20" s="19">
        <f>$C20+'Piezo readings'!AO17*0.70317</f>
        <v>1088.791354</v>
      </c>
      <c r="AQ20" s="19">
        <f>$C20+'Piezo readings'!AP17*0.70317</f>
        <v>1088.791354</v>
      </c>
      <c r="AR20" s="19">
        <f>$C20+'Piezo readings'!AQ17*0.70317</f>
        <v>1088.7210369999998</v>
      </c>
      <c r="AS20" s="19">
        <f>$C20+'Piezo readings'!AR17*0.70317</f>
        <v>1089.1429389999998</v>
      </c>
      <c r="AT20" s="19">
        <f>$C20+'Piezo readings'!AS17*0.70317</f>
        <v>1088.791354</v>
      </c>
      <c r="AU20" s="19">
        <f>$C20+'Piezo readings'!AT17*0.70317</f>
        <v>1088.9319879999998</v>
      </c>
      <c r="AV20" s="19">
        <f>$C20+'Piezo readings'!AU17*0.70317</f>
        <v>1089.0023049999998</v>
      </c>
      <c r="AW20" s="19">
        <f>$C20+'Piezo readings'!AV17*0.70317</f>
        <v>1089.0023049999998</v>
      </c>
      <c r="AX20" s="19">
        <f>$C20+'Piezo readings'!AW17*0.70317</f>
        <v>1088.9319879999998</v>
      </c>
      <c r="AY20" s="19">
        <f>$C20+'Piezo readings'!AX17*0.70317</f>
        <v>1089.0726219999999</v>
      </c>
      <c r="AZ20" s="19">
        <f>$C20+'Piezo readings'!AY17*0.70317</f>
        <v>1088.6507199999999</v>
      </c>
      <c r="BA20" s="19">
        <f>$C20+'Piezo readings'!AZ17*0.70317</f>
        <v>1089.0726219999999</v>
      </c>
      <c r="BB20" s="19">
        <f>$C20+'Piezo readings'!BA17*0.70317</f>
        <v>1089.0726219999999</v>
      </c>
      <c r="BC20" s="19">
        <f>$C20+'Piezo readings'!BB17*0.70317</f>
        <v>1089.0023049999998</v>
      </c>
      <c r="BD20" s="19">
        <f>$C20+'Piezo readings'!BC17*0.70317</f>
        <v>1089.0023049999998</v>
      </c>
      <c r="BE20" s="25"/>
      <c r="BF20" s="19">
        <f>$C20+'Piezo readings'!BE17*0.70317</f>
        <v>1088.5804029999999</v>
      </c>
      <c r="BG20" s="19">
        <f>$C20+'Piezo readings'!BF17*0.70317</f>
        <v>1088.5804029999999</v>
      </c>
      <c r="BH20" s="19">
        <f>$C20+'Piezo readings'!BG17*0.70317</f>
        <v>1088.5804029999999</v>
      </c>
      <c r="BI20" s="19">
        <f>$C20+'Piezo readings'!BH17*0.70317</f>
        <v>1088.5100859999998</v>
      </c>
      <c r="BJ20" s="19">
        <f>$C20+'Piezo readings'!BI17*0.70317</f>
        <v>1088.5100859999998</v>
      </c>
      <c r="BK20" s="19">
        <f>$C20+'Piezo readings'!BJ17*0.70317</f>
        <v>1088.5100859999998</v>
      </c>
      <c r="BL20" s="19">
        <f>$C20+'Piezo readings'!BK17*0.70317</f>
        <v>1088.5100859999998</v>
      </c>
      <c r="BM20" s="19">
        <f>$C20+'Piezo readings'!BL17*0.70317</f>
        <v>1088.4397689999998</v>
      </c>
      <c r="BN20" s="19">
        <f>$C20+'Piezo readings'!BM17*0.70317</f>
        <v>1088.4397689999998</v>
      </c>
      <c r="BO20" s="19">
        <f>$C20+'Piezo readings'!BN17*0.70317</f>
        <v>1088.2991349999998</v>
      </c>
      <c r="BP20" s="19">
        <f>$C20+'Piezo readings'!BO17*0.70317</f>
        <v>1088.3694519999999</v>
      </c>
      <c r="BQ20" s="19">
        <f>$C20+'Piezo readings'!BP17*0.70317</f>
        <v>1088.5100859999998</v>
      </c>
      <c r="BR20" s="19">
        <f>$C20+'Piezo readings'!BQ17*0.70317</f>
        <v>1088.5100859999998</v>
      </c>
      <c r="BS20" s="19">
        <f>$C20+'Piezo readings'!BR17*0.70317</f>
        <v>1088.5804029999999</v>
      </c>
      <c r="BT20" s="19">
        <f>$C20+'Piezo readings'!BS17*0.70317</f>
        <v>1088.6507199999999</v>
      </c>
      <c r="BU20" s="19">
        <f>$C20+'Piezo readings'!BT17*0.70317</f>
        <v>1088.6507199999999</v>
      </c>
      <c r="BV20" s="19">
        <f>$C20+'Piezo readings'!BU17*0.70317</f>
        <v>1088.9319879999998</v>
      </c>
      <c r="BW20" s="19">
        <f>$C20+'Piezo readings'!BV17*0.70317</f>
        <v>1088.7210369999998</v>
      </c>
      <c r="BX20" s="19">
        <f>$C20+'Piezo readings'!BW17*0.70317</f>
        <v>1088.8616709999999</v>
      </c>
      <c r="BY20" s="19">
        <f>$C20+'Piezo readings'!BX17*0.70317</f>
        <v>1088.9319879999998</v>
      </c>
      <c r="BZ20" s="19">
        <f>$C20+'Piezo readings'!BY17*0.70317</f>
        <v>1089.0726219999999</v>
      </c>
      <c r="CA20" s="19">
        <f>$C20+'Piezo readings'!BZ17*0.70317</f>
        <v>1089.1429389999998</v>
      </c>
      <c r="CB20" s="19">
        <f>$C20+'Piezo readings'!CA17*0.70317</f>
        <v>1089.2132559999998</v>
      </c>
      <c r="CC20" s="19">
        <f>$C20+'Piezo readings'!CB17*0.70317</f>
        <v>1089.2132559999998</v>
      </c>
      <c r="CD20" s="19">
        <f>$C20+'Piezo readings'!CC17*0.70317</f>
        <v>1089.2132559999998</v>
      </c>
      <c r="CE20" s="19">
        <f>$C20+'Piezo readings'!CD17*0.70317</f>
        <v>1089.1429389999998</v>
      </c>
      <c r="CF20" s="19">
        <f>$C20+'Piezo readings'!CE17*0.70317</f>
        <v>1088.5804029999999</v>
      </c>
      <c r="CG20" s="19">
        <f>$C20+'Piezo readings'!CF17*0.70317</f>
        <v>1088.8616709999999</v>
      </c>
      <c r="CH20" s="19">
        <f>$C20+'Piezo readings'!CG17*0.70317</f>
        <v>1088.7210369999998</v>
      </c>
      <c r="CI20" s="19">
        <f>$C20+'Piezo readings'!CH17*0.70317</f>
        <v>1088.5100859999998</v>
      </c>
      <c r="CJ20" s="19">
        <f>$C20+'Piezo readings'!CI17*0.70317</f>
        <v>1088.6507199999999</v>
      </c>
      <c r="CK20" s="19">
        <f>$C20+'Piezo readings'!CJ17*0.70317</f>
        <v>1088.6507199999999</v>
      </c>
      <c r="CL20" s="19">
        <f>$C20+'Piezo readings'!CK17*0.70317</f>
        <v>1089.0023049999998</v>
      </c>
      <c r="CM20" s="19">
        <f>$C20+'Piezo readings'!CL17*0.70317</f>
        <v>1089.0726219999999</v>
      </c>
      <c r="CN20" s="19">
        <f>$C20+'Piezo readings'!CM17*0.70317</f>
        <v>1088.9319879999998</v>
      </c>
      <c r="CO20" s="19">
        <f>$C20+'Piezo readings'!CN17*0.70317</f>
        <v>1089.0726219999999</v>
      </c>
      <c r="CP20" s="19">
        <f>$C20+'Piezo readings'!CO17*0.70317</f>
        <v>1088.9319879999998</v>
      </c>
      <c r="CQ20" s="19">
        <f>$C20+'Piezo readings'!CP17*0.70317</f>
        <v>1088.8616709999999</v>
      </c>
      <c r="CR20" s="19">
        <f>$C20+'Piezo readings'!CQ17*0.70317</f>
        <v>1089.2132559999998</v>
      </c>
      <c r="CS20" s="19">
        <f>$C20+'Piezo readings'!CR17*0.70317</f>
        <v>1089.1429389999998</v>
      </c>
      <c r="CT20" s="19">
        <f>$C20+'Piezo readings'!CS17*0.70317</f>
        <v>1088.9319879999998</v>
      </c>
      <c r="CU20" s="19">
        <f>$C20+'Piezo readings'!CT17*0.70317</f>
        <v>1089.0726219999999</v>
      </c>
      <c r="CV20" s="19">
        <f>$C20+'Piezo readings'!CU17*0.70317</f>
        <v>1088.9319879999998</v>
      </c>
      <c r="CW20" s="19">
        <f>$C20+'Piezo readings'!CV17*0.70317</f>
        <v>1088.9319879999998</v>
      </c>
      <c r="CX20" s="19">
        <f>$C20+'Piezo readings'!CW17*0.70317</f>
        <v>1089.1429389999998</v>
      </c>
      <c r="CY20" s="19">
        <f>$C20+'Piezo readings'!CX17*0.70317</f>
        <v>1089.0726219999999</v>
      </c>
      <c r="CZ20" s="19">
        <f>$C20+'Piezo readings'!CY17*0.70317</f>
        <v>1089.1429389999998</v>
      </c>
      <c r="DA20" s="19">
        <f>$C20+'Piezo readings'!CZ17*0.70317</f>
        <v>1089.2835729999999</v>
      </c>
      <c r="DB20" s="19">
        <f>$C20+'Piezo readings'!DA17*0.70317</f>
        <v>1090.6195959999998</v>
      </c>
      <c r="DC20" s="19">
        <f>$C20+'Piezo readings'!DB17*0.70317</f>
        <v>1089.2835729999999</v>
      </c>
      <c r="DD20" s="19"/>
      <c r="DE20" s="19">
        <f>$C20+'Piezo readings'!DD17*0.70317</f>
        <v>1090.4086449999998</v>
      </c>
      <c r="DF20" s="19">
        <f>$C20+'Piezo readings'!DE17*0.70317</f>
        <v>1089.3538899999999</v>
      </c>
      <c r="DG20" s="19">
        <f>$C20+'Piezo readings'!DF17*0.70317</f>
        <v>1090.6195959999998</v>
      </c>
      <c r="DH20" s="19">
        <f>$C20+'Piezo readings'!DG17*0.70317</f>
        <v>1090.3383279999998</v>
      </c>
      <c r="DI20" s="19">
        <f>$C20+'Piezo readings'!DH17*0.70317</f>
        <v>1089.2132559999998</v>
      </c>
      <c r="DJ20" s="19">
        <f>$C20+'Piezo readings'!DI17*0.70317</f>
        <v>1088.9319879999998</v>
      </c>
      <c r="DK20" s="19">
        <f>$C20+'Piezo readings'!DJ17*0.70317</f>
        <v>1088.2991349999998</v>
      </c>
      <c r="DL20" s="19">
        <f>$C20+'Piezo readings'!DK17*0.70317</f>
        <v>1088.5100859999998</v>
      </c>
      <c r="DM20" s="19">
        <f>$C20+'Piezo readings'!DL17*0.70317</f>
        <v>1088.5804029999999</v>
      </c>
      <c r="DN20" s="19"/>
      <c r="DO20" s="19">
        <f>$C20+'Piezo readings'!DN17*0.70317</f>
        <v>1088.7210369999998</v>
      </c>
      <c r="DP20" s="19">
        <f>$C20+'Piezo readings'!DO17*0.70317</f>
        <v>1088.6507199999999</v>
      </c>
      <c r="DQ20" s="19">
        <f>$C20+'Piezo readings'!DP17*0.70317</f>
        <v>1088.791354</v>
      </c>
      <c r="DR20" s="19">
        <f>$C20+'Piezo readings'!DQ17*0.70317</f>
        <v>1088.8616709999999</v>
      </c>
      <c r="DS20" s="19">
        <f>$C20+'Piezo readings'!DR17*0.70317</f>
        <v>1088.8616709999999</v>
      </c>
      <c r="DT20" s="19">
        <f>$C20+'Piezo readings'!DS17*0.70317</f>
        <v>1088.8616709999999</v>
      </c>
      <c r="DU20" s="19">
        <f>$C20+'Piezo readings'!DT17*0.70317</f>
        <v>1088.8616709999999</v>
      </c>
      <c r="DV20" s="19">
        <f>$C20+'Piezo readings'!DW17*0.70317</f>
        <v>1088.791354</v>
      </c>
      <c r="DW20" s="19">
        <f>$C20+'Piezo readings'!DX17*0.70317</f>
        <v>1089.1429389999998</v>
      </c>
      <c r="DX20" s="19">
        <f>$C20+'Piezo readings'!DY17*0.70317</f>
        <v>1089.2835729999999</v>
      </c>
      <c r="DY20" s="19">
        <f>$C20+'Piezo readings'!DZ17*0.70317</f>
        <v>1089.2835729999999</v>
      </c>
      <c r="DZ20" s="19">
        <f>$C20+'Piezo readings'!EA17*0.70317</f>
        <v>1089.2835729999999</v>
      </c>
      <c r="EA20" s="19">
        <f>$C20+'Piezo readings'!EB17*0.70317</f>
        <v>1089.0023049999998</v>
      </c>
      <c r="EB20" s="19">
        <f>$C20+'Piezo readings'!EC17*0.70317</f>
        <v>1088.9319879999998</v>
      </c>
      <c r="EC20" s="19">
        <f>$C20+'Piezo readings'!ED17*0.70317</f>
        <v>1089.0023049999998</v>
      </c>
      <c r="ED20" s="19">
        <f>$C20+'Piezo readings'!EE17*0.70317</f>
        <v>1088.791354</v>
      </c>
      <c r="EE20" s="19">
        <f>$C20+'Piezo readings'!EF17*0.70317</f>
        <v>1088.791354</v>
      </c>
      <c r="EF20" s="19">
        <f>$C20+'Piezo readings'!EG17*0.70317</f>
        <v>1088.9319879999998</v>
      </c>
      <c r="EG20" s="19">
        <f>$C20+'Piezo readings'!EH17*0.70317</f>
        <v>1089.3538899999999</v>
      </c>
      <c r="EH20" s="19">
        <f>$C20+'Piezo readings'!EI17*0.70317</f>
        <v>1088.8616709999999</v>
      </c>
      <c r="EI20" s="19">
        <f>$C20+'Piezo readings'!EJ17*0.70317</f>
        <v>1089.0023049999998</v>
      </c>
      <c r="EJ20" s="19">
        <f>$C20+'Piezo readings'!EK17*0.70317</f>
        <v>1089.1429389999998</v>
      </c>
      <c r="EK20" s="19">
        <f>$C20+'Piezo readings'!EL17*0.70317</f>
        <v>1089.2132559999998</v>
      </c>
      <c r="EL20" s="19">
        <f>$C20+'Piezo readings'!EM17*0.70317</f>
        <v>1089.4242069999998</v>
      </c>
      <c r="EM20" s="19">
        <f>$C20+'Piezo readings'!EN17*0.70317</f>
        <v>1088.4397689999998</v>
      </c>
      <c r="EN20" s="19">
        <f>$C20+'Piezo readings'!EO17*0.70317</f>
        <v>1089.7757919999999</v>
      </c>
      <c r="EO20" s="19">
        <f>$C20+'Piezo readings'!EP17*0.70317</f>
        <v>1090.0570599999999</v>
      </c>
      <c r="EP20" s="19">
        <f>IF('Piezo readings'!EQ17&lt;=0,NA(),$C20+'Piezo readings'!EQ17*0.70317)</f>
        <v>1087.5256479999998</v>
      </c>
      <c r="EQ20" s="19">
        <f>IF('Piezo readings'!ER17&lt;=0,NA(),$C20+'Piezo readings'!ER17*0.70317)</f>
        <v>1087.5959649999998</v>
      </c>
      <c r="ER20" s="19">
        <f>IF('Piezo readings'!ES17&lt;=0,NA(),$C20+'Piezo readings'!ES17*0.70317)</f>
        <v>1087.1037459999998</v>
      </c>
      <c r="ES20" s="19">
        <f>IF('Piezo readings'!ET17&lt;=0,NA(),$C20+'Piezo readings'!ET17*0.70317)</f>
        <v>1086.8224779999998</v>
      </c>
      <c r="ET20" s="19">
        <f>IF('Piezo readings'!EU17&lt;=0,NA(),$C20+'Piezo readings'!EU17*0.70317)</f>
        <v>1088.5100859999998</v>
      </c>
      <c r="EU20" s="19">
        <f>IF('Piezo readings'!EV17&lt;=0,NA(),$C20+'Piezo readings'!EV17*0.70317)</f>
        <v>1088.4397689999998</v>
      </c>
      <c r="EV20" s="19">
        <f>IF('Piezo readings'!EW17&lt;=0,NA(),$C20+'Piezo readings'!EW17*0.70317)</f>
        <v>1088.088184</v>
      </c>
      <c r="EW20" s="19">
        <f>IF('Piezo readings'!EX17&lt;=0,NA(),$C20+'Piezo readings'!EX17*0.70317)</f>
        <v>1088.791354</v>
      </c>
      <c r="EX20" s="19">
        <f>IF('Piezo readings'!EY17&lt;=0,NA(),$C20+'Piezo readings'!EY17*0.70317)</f>
        <v>1088.3694519999999</v>
      </c>
      <c r="EY20" s="19">
        <f>IF('Piezo readings'!EZ17&lt;=0,NA(),$C20+'Piezo readings'!EZ17*0.70317)</f>
        <v>1089.2835729999999</v>
      </c>
      <c r="EZ20" s="19">
        <f>IF('Piezo readings'!FA17&lt;=0,NA(),$C20+'Piezo readings'!FA17*0.70317)</f>
        <v>1089.5648409999999</v>
      </c>
      <c r="FA20" s="19">
        <f>IF('Piezo readings'!FB17&lt;=0,NA(),$C20+'Piezo readings'!FB17*0.70317)</f>
        <v>1089.8461089999998</v>
      </c>
      <c r="FB20" s="19">
        <f>IF('Piezo readings'!FC17&lt;=0,NA(),$C20+'Piezo readings'!FC17*0.70317)</f>
        <v>1089.0023049999998</v>
      </c>
      <c r="FC20" s="19">
        <f>IF('Piezo readings'!FD17&lt;=0,NA(),$C20+'Piezo readings'!FD17*0.70317)</f>
        <v>1089.9164259999998</v>
      </c>
      <c r="FD20" s="19">
        <f>IF('Piezo readings'!FE17&lt;=0,NA(),$C20+'Piezo readings'!FE17*0.70317)</f>
        <v>1089.8461089999998</v>
      </c>
      <c r="FE20" s="19">
        <f>IF('Piezo readings'!FF17&lt;=0,NA(),$C20+'Piezo readings'!FF17*0.70317)</f>
        <v>1088.2991349999998</v>
      </c>
      <c r="FF20" s="19">
        <f>IF('Piezo readings'!FG17&lt;=0,NA(),$C20+'Piezo readings'!FG17*0.70317)</f>
        <v>1088.3694519999999</v>
      </c>
      <c r="FG20" s="19">
        <f>IF('Piezo readings'!FH17&lt;=0,NA(),$C20+'Piezo readings'!FH17*0.70317)</f>
        <v>1086.8224779999998</v>
      </c>
      <c r="FH20" s="19">
        <f>IF('Piezo readings'!FI17&lt;=0,NA(),$C20+'Piezo readings'!FI17*0.70317)</f>
        <v>1087.7365989999998</v>
      </c>
      <c r="FI20" s="19" t="e">
        <f>IF('Piezo readings'!FJ17&lt;=0,NA(),$C20+'Piezo readings'!FJ17*0.70317)</f>
        <v>#N/A</v>
      </c>
      <c r="FJ20" s="19" t="e">
        <f>IF('Piezo readings'!FK17&lt;=0,NA(),$C20+'Piezo readings'!FK17*0.70317)</f>
        <v>#N/A</v>
      </c>
      <c r="FK20" s="19" t="e">
        <f>IF('Piezo readings'!FL17&lt;=0,NA(),$C20+'Piezo readings'!FL17*0.70317)</f>
        <v>#N/A</v>
      </c>
      <c r="FL20" s="19" t="e">
        <f>IF('Piezo readings'!FM17&lt;=0,NA(),$C20+'Piezo readings'!FM17*0.70317)</f>
        <v>#N/A</v>
      </c>
      <c r="FM20" s="19">
        <f>IF('Piezo readings'!FN17&lt;=0,NA(),$C20+'Piezo readings'!FN17*0.70317)</f>
        <v>1088.7210369999998</v>
      </c>
      <c r="FN20" s="19">
        <f>IF('Piezo readings'!FO17&lt;=0,NA(),$C20+'Piezo readings'!FO17*0.70317)</f>
        <v>1088.6507199999999</v>
      </c>
      <c r="FO20" s="19">
        <f>IF('Piezo readings'!FP17&lt;=0,NA(),$C20+'Piezo readings'!FP17*0.70317)</f>
        <v>1088.8616709999999</v>
      </c>
      <c r="FP20" s="19">
        <f>IF('Piezo readings'!FQ17&lt;=0,NA(),$C20+'Piezo readings'!FQ17*0.70317)</f>
        <v>1089.1429389999998</v>
      </c>
      <c r="FQ20" s="19" t="e">
        <f>IF('Piezo readings'!FR17&lt;=0,NA(),$C20+'Piezo readings'!FR17*0.70317)</f>
        <v>#N/A</v>
      </c>
      <c r="FR20" s="19">
        <f>IF('Piezo readings'!FS17&lt;=0,NA(),$C20+'Piezo readings'!FS17*0.70317)</f>
        <v>1088.3694519999999</v>
      </c>
      <c r="FS20" s="19">
        <f>IF('Piezo readings'!FT17&lt;=0,NA(),$C20+'Piezo readings'!FT17*0.70317)</f>
        <v>1087.8069159999998</v>
      </c>
      <c r="FT20" s="19">
        <f>IF('Piezo readings'!FU17&lt;=0,NA(),$C20+'Piezo readings'!FU17*0.70317)</f>
        <v>1087.5256479999998</v>
      </c>
      <c r="FU20" s="19">
        <f>IF('Piezo readings'!FV17&lt;=0,NA(),$C20+'Piezo readings'!FV17*0.70317)</f>
        <v>1087.385014</v>
      </c>
      <c r="FV20" s="19">
        <f>IF('Piezo readings'!FW17&lt;=0,NA(),$C20+'Piezo readings'!FW17*0.70317)</f>
        <v>1087.5256479999998</v>
      </c>
      <c r="FW20" s="19">
        <f>IF('Piezo readings'!FX17&lt;=0,NA(),$C20+'Piezo readings'!FX17*0.70317)</f>
        <v>1088.5100859999998</v>
      </c>
      <c r="FX20" s="19">
        <f>IF('Piezo readings'!FY17&lt;=0,NA(),$C20+'Piezo readings'!FY17*0.70317)</f>
        <v>1087.8772329999999</v>
      </c>
      <c r="FY20" s="19">
        <f>IF('Piezo readings'!FZ17&lt;=0,NA(),$C20+'Piezo readings'!FZ17*0.70317)</f>
        <v>1088.0178669999998</v>
      </c>
      <c r="FZ20" s="19">
        <f>IF('Piezo readings'!GA17&lt;=0,NA(),$C20+'Piezo readings'!GA17*0.70317)</f>
        <v>1088.088184</v>
      </c>
      <c r="GA20" s="19">
        <f>IF('Piezo readings'!GB17&lt;=0,NA(),$C20+'Piezo readings'!GB17*0.70317)</f>
        <v>1088.088184</v>
      </c>
      <c r="GB20" s="19">
        <f>IF('Piezo readings'!GC17&lt;=0,NA(),$C20+'Piezo readings'!GC17*0.70317)</f>
        <v>1087.8772329999999</v>
      </c>
      <c r="GC20" s="19">
        <f>IF('Piezo readings'!GD17&lt;=0,NA(),$C20+'Piezo readings'!GD17*0.70317)</f>
        <v>1087.5959649999998</v>
      </c>
      <c r="GD20" s="19">
        <f>IF('Piezo readings'!GE17&lt;=0,NA(),$C20+'Piezo readings'!GE17*0.70317)</f>
        <v>1087.2443799999999</v>
      </c>
      <c r="GE20" s="19">
        <f>IF('Piezo readings'!GF17&lt;=0,NA(),$C20+'Piezo readings'!GF17*0.70317)</f>
        <v>1086.9631119999999</v>
      </c>
      <c r="GF20" s="19">
        <f>IF('Piezo readings'!GG17&lt;=0,NA(),$C20+'Piezo readings'!GG17*0.70317)</f>
        <v>1086.6115269999998</v>
      </c>
      <c r="GG20" s="19">
        <f>IF('Piezo readings'!GH17&lt;=0,NA(),$C20+'Piezo readings'!GH17*0.70317)</f>
        <v>1086.4005759999998</v>
      </c>
      <c r="GH20" s="19">
        <f>IF('Piezo readings'!GI17&lt;=0,NA(),$C20+'Piezo readings'!GI17*0.70317)</f>
        <v>1086.4708929999999</v>
      </c>
      <c r="GI20" s="19">
        <f>IF('Piezo readings'!GJ17&lt;=0,NA(),$C20+'Piezo readings'!GJ17*0.70317)</f>
        <v>1086.4005759999998</v>
      </c>
      <c r="GJ20" s="19">
        <f>IF('Piezo readings'!GK17&lt;=0,NA(),$C20+'Piezo readings'!GK17*0.70317)</f>
        <v>1086.6115269999998</v>
      </c>
      <c r="GK20" s="19">
        <f>IF('Piezo readings'!GL17&lt;=0,NA(),$C20+'Piezo readings'!GL17*0.70317)</f>
        <v>1086.8224779999998</v>
      </c>
      <c r="GL20" s="19">
        <f>IF('Piezo readings'!GM17&lt;=0,NA(),$C20+'Piezo readings'!GM17*0.70317)</f>
        <v>1086.9631119999999</v>
      </c>
      <c r="GM20" s="19">
        <f>IF('Piezo readings'!GN17&lt;=0,NA(),$C20+'Piezo readings'!GN17*0.70317)</f>
        <v>1086.9631119999999</v>
      </c>
      <c r="GN20" s="19">
        <f>IF('Piezo readings'!GO17&lt;=0,NA(),$C20+'Piezo readings'!GO17*0.70317)</f>
        <v>1086.9631119999999</v>
      </c>
      <c r="GO20" s="19">
        <f>IF('Piezo readings'!GP17&lt;=0,NA(),$C20+'Piezo readings'!GP17*0.70317)</f>
        <v>1086.7521609999999</v>
      </c>
      <c r="GP20" s="19">
        <f>IF('Piezo readings'!GQ17&lt;=0,NA(),$C20+'Piezo readings'!GQ17*0.70317)</f>
        <v>1086.6115269999998</v>
      </c>
    </row>
    <row r="21" spans="1:198" x14ac:dyDescent="0.2">
      <c r="A21" s="16"/>
      <c r="C21" s="16"/>
      <c r="D21" s="16"/>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63"/>
      <c r="DU21" s="63"/>
      <c r="DV21" s="63"/>
      <c r="DW21" s="63"/>
      <c r="DX21" s="63"/>
      <c r="DY21" s="63"/>
      <c r="DZ21" s="63"/>
      <c r="EA21" s="63"/>
      <c r="EB21" s="63"/>
      <c r="EC21" s="63"/>
      <c r="ED21" s="63"/>
      <c r="EE21" s="63"/>
      <c r="EF21" s="63"/>
      <c r="EG21" s="63"/>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row>
    <row r="22" spans="1:198" x14ac:dyDescent="0.2">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
      <c r="BY22" s="2"/>
      <c r="BZ22" s="2"/>
      <c r="CA22" s="16"/>
      <c r="CC22" s="16"/>
    </row>
    <row r="23" spans="1:198" s="72" customFormat="1" x14ac:dyDescent="0.2">
      <c r="B23" s="73" t="s">
        <v>14</v>
      </c>
      <c r="E23" s="74">
        <v>35894</v>
      </c>
      <c r="F23" s="74">
        <v>35899</v>
      </c>
      <c r="G23" s="74">
        <v>35906</v>
      </c>
      <c r="H23" s="74">
        <v>35908</v>
      </c>
      <c r="I23" s="74">
        <v>35913</v>
      </c>
      <c r="J23" s="74">
        <v>35920</v>
      </c>
      <c r="K23" s="74">
        <v>35927</v>
      </c>
      <c r="L23" s="74">
        <v>35936</v>
      </c>
      <c r="M23" s="74">
        <v>35943</v>
      </c>
      <c r="N23" s="74">
        <v>35950</v>
      </c>
      <c r="O23" s="74">
        <v>35957</v>
      </c>
      <c r="P23" s="74">
        <v>35964</v>
      </c>
      <c r="Q23" s="74">
        <v>35972</v>
      </c>
      <c r="R23" s="74">
        <v>35978</v>
      </c>
      <c r="S23" s="74">
        <v>35986</v>
      </c>
      <c r="T23" s="74">
        <v>35992</v>
      </c>
      <c r="U23" s="74">
        <v>35998</v>
      </c>
      <c r="V23" s="74">
        <v>36007</v>
      </c>
      <c r="W23" s="74">
        <v>36012</v>
      </c>
      <c r="X23" s="74">
        <v>36019</v>
      </c>
      <c r="Y23" s="74">
        <v>36026</v>
      </c>
      <c r="Z23" s="74">
        <v>36034</v>
      </c>
      <c r="AA23" s="74">
        <v>36040</v>
      </c>
      <c r="AB23" s="74">
        <v>36048</v>
      </c>
      <c r="AC23" s="74">
        <v>36056</v>
      </c>
      <c r="AD23" s="74">
        <v>36061</v>
      </c>
      <c r="AE23" s="74">
        <v>36067</v>
      </c>
      <c r="AF23" s="74">
        <v>36075</v>
      </c>
      <c r="AG23" s="74">
        <v>36083</v>
      </c>
      <c r="AH23" s="74">
        <v>36090</v>
      </c>
      <c r="AI23" s="74">
        <v>36096</v>
      </c>
      <c r="AJ23" s="74">
        <v>36103</v>
      </c>
      <c r="AK23" s="74">
        <v>36111</v>
      </c>
      <c r="AL23" s="74">
        <v>36117</v>
      </c>
      <c r="AM23" s="74">
        <v>36124</v>
      </c>
      <c r="AN23" s="74">
        <v>36131</v>
      </c>
      <c r="AO23" s="74">
        <v>36138</v>
      </c>
      <c r="AP23" s="74">
        <v>36145</v>
      </c>
      <c r="AQ23" s="74">
        <v>36159</v>
      </c>
      <c r="AR23" s="74">
        <v>36166</v>
      </c>
      <c r="AS23" s="74">
        <v>36173</v>
      </c>
      <c r="AT23" s="74">
        <v>36181</v>
      </c>
      <c r="AU23" s="74">
        <v>36187</v>
      </c>
      <c r="AV23" s="74">
        <v>36194</v>
      </c>
      <c r="AW23" s="74">
        <v>36200</v>
      </c>
      <c r="AX23" s="74">
        <v>36206</v>
      </c>
      <c r="AY23" s="74">
        <v>36214</v>
      </c>
      <c r="AZ23" s="74">
        <v>36224</v>
      </c>
      <c r="BA23" s="74">
        <v>36227</v>
      </c>
      <c r="BB23" s="74">
        <v>36234</v>
      </c>
      <c r="BC23" s="74">
        <v>36241</v>
      </c>
      <c r="BD23" s="74">
        <v>36251</v>
      </c>
      <c r="BE23" s="74">
        <v>36285</v>
      </c>
      <c r="BF23" s="74">
        <v>36296</v>
      </c>
      <c r="BG23" s="74">
        <v>36302</v>
      </c>
      <c r="BH23" s="74">
        <v>36308</v>
      </c>
      <c r="BI23" s="74">
        <v>36316</v>
      </c>
      <c r="BJ23" s="74">
        <v>36321</v>
      </c>
      <c r="BK23" s="74">
        <v>36327</v>
      </c>
      <c r="BL23" s="74">
        <v>36334</v>
      </c>
      <c r="BM23" s="74">
        <v>36345</v>
      </c>
      <c r="BN23" s="74">
        <v>36350</v>
      </c>
      <c r="BO23" s="74">
        <v>36356</v>
      </c>
      <c r="BP23" s="74">
        <v>36376</v>
      </c>
      <c r="BQ23" s="74">
        <v>36382</v>
      </c>
      <c r="BR23" s="74">
        <v>36390</v>
      </c>
      <c r="BS23" s="74">
        <v>36399</v>
      </c>
      <c r="BT23" s="74">
        <v>36407</v>
      </c>
      <c r="BU23" s="74">
        <v>36414</v>
      </c>
      <c r="BV23" s="74">
        <v>36421</v>
      </c>
      <c r="BW23" s="74">
        <v>36443</v>
      </c>
      <c r="BX23" s="74">
        <v>36449</v>
      </c>
      <c r="BY23" s="74">
        <v>36455</v>
      </c>
      <c r="BZ23" s="74">
        <v>36467</v>
      </c>
      <c r="CA23" s="74">
        <v>36477</v>
      </c>
      <c r="CB23" s="74">
        <v>36489</v>
      </c>
      <c r="CC23" s="74">
        <v>36497</v>
      </c>
      <c r="CD23" s="74">
        <v>36504</v>
      </c>
      <c r="CE23" s="74">
        <v>36524</v>
      </c>
      <c r="CF23" s="74">
        <v>36568</v>
      </c>
      <c r="CG23" s="74">
        <v>36590</v>
      </c>
      <c r="CH23" s="74">
        <v>36615</v>
      </c>
      <c r="CI23" s="74">
        <v>36626</v>
      </c>
      <c r="CJ23" s="74">
        <v>36641</v>
      </c>
      <c r="CK23" s="74">
        <v>36659</v>
      </c>
      <c r="CL23" s="74">
        <v>36671</v>
      </c>
      <c r="CM23" s="74">
        <v>36674</v>
      </c>
      <c r="CN23" s="74">
        <v>36678</v>
      </c>
      <c r="CO23" s="74">
        <v>36684</v>
      </c>
      <c r="CP23" s="74">
        <v>36693</v>
      </c>
      <c r="CQ23" s="74">
        <v>36698</v>
      </c>
      <c r="CR23" s="74">
        <v>36707</v>
      </c>
      <c r="CS23" s="74">
        <v>36713</v>
      </c>
      <c r="CT23" s="74">
        <v>36718</v>
      </c>
      <c r="CU23" s="74">
        <v>36735</v>
      </c>
      <c r="CV23" s="74">
        <v>36740</v>
      </c>
      <c r="CW23" s="74">
        <v>36748</v>
      </c>
      <c r="CX23" s="74">
        <v>36753</v>
      </c>
      <c r="CY23" s="74">
        <v>36762</v>
      </c>
      <c r="CZ23" s="74">
        <v>36767</v>
      </c>
      <c r="DA23" s="74">
        <v>36779</v>
      </c>
      <c r="DB23" s="74">
        <v>36798</v>
      </c>
      <c r="DC23" s="74">
        <v>36809</v>
      </c>
      <c r="DD23" s="74">
        <v>36816</v>
      </c>
      <c r="DE23" s="74">
        <v>36823</v>
      </c>
      <c r="DF23" s="74">
        <v>36837</v>
      </c>
      <c r="DG23" s="74">
        <v>36849</v>
      </c>
      <c r="DH23" s="74">
        <v>36867</v>
      </c>
      <c r="DI23" s="74">
        <v>36881</v>
      </c>
      <c r="DJ23" s="74">
        <v>36951</v>
      </c>
      <c r="DK23" s="74">
        <v>36971</v>
      </c>
      <c r="DL23" s="74">
        <v>36991</v>
      </c>
      <c r="DM23" s="74">
        <v>37013</v>
      </c>
      <c r="DN23" s="74">
        <v>37028</v>
      </c>
      <c r="DO23" s="74">
        <v>37046</v>
      </c>
      <c r="DP23" s="74">
        <v>37060</v>
      </c>
      <c r="DQ23" s="74">
        <v>37075</v>
      </c>
      <c r="DR23" s="74">
        <v>37088</v>
      </c>
      <c r="DS23" s="74">
        <v>37102</v>
      </c>
      <c r="DT23" s="74">
        <v>37116</v>
      </c>
      <c r="DU23" s="74">
        <v>37134</v>
      </c>
      <c r="DV23" s="74">
        <v>37143</v>
      </c>
      <c r="DW23" s="74">
        <v>37157</v>
      </c>
      <c r="DX23" s="74">
        <v>37181</v>
      </c>
      <c r="DY23" s="74">
        <v>37196</v>
      </c>
      <c r="DZ23" s="74">
        <f t="shared" ref="DZ23:EQ23" si="2">DZ17</f>
        <v>37210</v>
      </c>
      <c r="EA23" s="74">
        <f t="shared" si="2"/>
        <v>37224</v>
      </c>
      <c r="EB23" s="74">
        <f t="shared" si="2"/>
        <v>37271</v>
      </c>
      <c r="EC23" s="74">
        <f t="shared" si="2"/>
        <v>37463</v>
      </c>
      <c r="ED23" s="74">
        <f t="shared" si="2"/>
        <v>37750</v>
      </c>
      <c r="EE23" s="74">
        <f t="shared" si="2"/>
        <v>37812</v>
      </c>
      <c r="EF23" s="74">
        <f t="shared" si="2"/>
        <v>37852</v>
      </c>
      <c r="EG23" s="74">
        <f t="shared" si="2"/>
        <v>37971</v>
      </c>
      <c r="EH23" s="74">
        <f t="shared" si="2"/>
        <v>38138</v>
      </c>
      <c r="EI23" s="74">
        <f t="shared" si="2"/>
        <v>38170</v>
      </c>
      <c r="EJ23" s="74">
        <f t="shared" si="2"/>
        <v>38213</v>
      </c>
      <c r="EK23" s="74">
        <f t="shared" si="2"/>
        <v>38238</v>
      </c>
      <c r="EL23" s="74">
        <f t="shared" si="2"/>
        <v>38266</v>
      </c>
      <c r="EM23" s="74">
        <f t="shared" si="2"/>
        <v>38502</v>
      </c>
      <c r="EN23" s="74">
        <f t="shared" si="2"/>
        <v>38586</v>
      </c>
      <c r="EO23" s="74">
        <f t="shared" si="2"/>
        <v>38674</v>
      </c>
      <c r="EP23" s="74">
        <f t="shared" si="2"/>
        <v>39592</v>
      </c>
      <c r="EQ23" s="74">
        <f t="shared" si="2"/>
        <v>39701</v>
      </c>
      <c r="ER23" s="74">
        <v>40064</v>
      </c>
      <c r="ES23" s="74">
        <v>40470</v>
      </c>
      <c r="ET23" s="74">
        <f>ET5</f>
        <v>40815</v>
      </c>
      <c r="EU23" s="74">
        <f>EU5</f>
        <v>40962</v>
      </c>
      <c r="EV23" s="74">
        <f>EV5</f>
        <v>40988</v>
      </c>
      <c r="EW23" s="74">
        <v>41016</v>
      </c>
      <c r="EX23" s="74">
        <v>41051</v>
      </c>
      <c r="EY23" s="74">
        <v>41118</v>
      </c>
      <c r="EZ23" s="74">
        <v>41151</v>
      </c>
      <c r="FA23" s="74">
        <v>41182</v>
      </c>
      <c r="FB23" s="74">
        <v>41211</v>
      </c>
      <c r="FC23" s="74">
        <v>41233</v>
      </c>
      <c r="FD23" s="74">
        <v>41268</v>
      </c>
      <c r="FE23" s="74">
        <v>41304</v>
      </c>
      <c r="FF23" s="74">
        <v>41365</v>
      </c>
      <c r="FG23" s="74">
        <v>41391</v>
      </c>
      <c r="FH23" s="74">
        <v>41420</v>
      </c>
      <c r="FI23" s="74">
        <v>41446</v>
      </c>
      <c r="FJ23" s="74">
        <v>41448</v>
      </c>
      <c r="FK23" s="74">
        <v>41478</v>
      </c>
      <c r="FL23" s="74">
        <v>41511</v>
      </c>
      <c r="FM23" s="74">
        <v>41546</v>
      </c>
      <c r="FN23" s="84">
        <v>41568</v>
      </c>
      <c r="FO23" s="84">
        <v>41603</v>
      </c>
      <c r="FP23" s="84">
        <v>41629</v>
      </c>
      <c r="FQ23" s="84">
        <v>41660</v>
      </c>
      <c r="FR23" s="74">
        <v>41687</v>
      </c>
      <c r="FS23" s="86">
        <v>41721</v>
      </c>
      <c r="FT23" s="74">
        <v>41748</v>
      </c>
      <c r="FU23" s="87">
        <v>41778</v>
      </c>
      <c r="FV23" s="86">
        <v>41819</v>
      </c>
      <c r="FW23" s="74">
        <v>41847</v>
      </c>
      <c r="FX23" s="74">
        <v>41882</v>
      </c>
      <c r="FY23" s="74">
        <v>41910</v>
      </c>
      <c r="FZ23" s="74">
        <v>41938</v>
      </c>
      <c r="GA23" s="74">
        <v>41980</v>
      </c>
      <c r="GB23" s="74">
        <v>42001</v>
      </c>
      <c r="GC23" s="74">
        <v>42029</v>
      </c>
      <c r="GD23" s="74">
        <v>42057</v>
      </c>
      <c r="GE23" s="74">
        <v>42092</v>
      </c>
      <c r="GF23" s="74">
        <v>42120</v>
      </c>
      <c r="GG23" s="74">
        <v>42148</v>
      </c>
      <c r="GH23" s="74">
        <v>42183</v>
      </c>
      <c r="GI23" s="74">
        <v>42206</v>
      </c>
      <c r="GJ23" s="74">
        <v>42246</v>
      </c>
      <c r="GK23" s="74">
        <v>42274</v>
      </c>
      <c r="GL23" s="74">
        <v>42302</v>
      </c>
      <c r="GM23" s="74">
        <v>42337</v>
      </c>
      <c r="GN23" s="74">
        <v>42365</v>
      </c>
      <c r="GO23" s="74">
        <v>42400</v>
      </c>
      <c r="GP23" s="74">
        <v>42428</v>
      </c>
    </row>
    <row r="24" spans="1:198" x14ac:dyDescent="0.2">
      <c r="A24" s="17" t="s">
        <v>26</v>
      </c>
      <c r="B24" s="20">
        <v>22720</v>
      </c>
      <c r="C24" s="17">
        <f>1132.7-51.9</f>
        <v>1080.8</v>
      </c>
      <c r="D24" s="17" t="s">
        <v>63</v>
      </c>
      <c r="E24" s="19">
        <f>$C24+'Piezo readings'!D20*0.70317</f>
        <v>1086.847262</v>
      </c>
      <c r="F24" s="19">
        <f>$C24+'Piezo readings'!E20*0.70317</f>
        <v>1086.9175789999999</v>
      </c>
      <c r="G24" s="19">
        <f>$C24+'Piezo readings'!F20*0.70317</f>
        <v>1086.0034579999999</v>
      </c>
      <c r="H24" s="19">
        <f>$C24+'Piezo readings'!G20*0.70317</f>
        <v>1086.847262</v>
      </c>
      <c r="I24" s="19">
        <f>$C24+'Piezo readings'!H20*0.70317</f>
        <v>1086.9175789999999</v>
      </c>
      <c r="J24" s="19">
        <f>$C24+'Piezo readings'!I20*0.70317</f>
        <v>1086.9878959999999</v>
      </c>
      <c r="K24" s="19">
        <f>$C24+'Piezo readings'!J20*0.70317</f>
        <v>1086.9175789999999</v>
      </c>
      <c r="L24" s="19">
        <f>$C24+'Piezo readings'!K20*0.70317</f>
        <v>1086.9175789999999</v>
      </c>
      <c r="M24" s="19">
        <f>$C24+'Piezo readings'!L20*0.70317</f>
        <v>1086.9175789999999</v>
      </c>
      <c r="N24" s="19">
        <f>$C24+'Piezo readings'!M20*0.70317</f>
        <v>1086.847262</v>
      </c>
      <c r="O24" s="19">
        <f>$C24+'Piezo readings'!N20*0.70317</f>
        <v>1086.355043</v>
      </c>
      <c r="P24" s="19">
        <f>$C24+'Piezo readings'!O20*0.70317</f>
        <v>1086.0737749999998</v>
      </c>
      <c r="Q24" s="19"/>
      <c r="R24" s="19"/>
      <c r="S24" s="19"/>
      <c r="T24" s="19">
        <f>$C24+'Piezo readings'!S20*0.70317</f>
        <v>1086.2847259999999</v>
      </c>
      <c r="U24" s="19">
        <f>$C24+'Piezo readings'!T20*0.70317</f>
        <v>1086.2144089999999</v>
      </c>
      <c r="V24" s="19">
        <f>$C24+'Piezo readings'!U20*0.70317</f>
        <v>1086.2144089999999</v>
      </c>
      <c r="W24" s="19"/>
      <c r="X24" s="19">
        <f>$C24+'Piezo readings'!W20*0.70317</f>
        <v>1086.2847259999999</v>
      </c>
      <c r="Y24" s="19">
        <f>$C24+'Piezo readings'!X20*0.70317</f>
        <v>1086.2847259999999</v>
      </c>
      <c r="Z24" s="19">
        <f>$C24+'Piezo readings'!Y20*0.70317</f>
        <v>1086.2144089999999</v>
      </c>
      <c r="AA24" s="19">
        <f>$C24+'Piezo readings'!Z20*0.70317</f>
        <v>1086.2144089999999</v>
      </c>
      <c r="AB24" s="19">
        <f>$C24+'Piezo readings'!AA20*0.70317</f>
        <v>1086.144092</v>
      </c>
      <c r="AC24" s="19">
        <f>$C24+'Piezo readings'!AB20*0.70317</f>
        <v>1086.144092</v>
      </c>
      <c r="AD24" s="19">
        <f>$C24+'Piezo readings'!AC20*0.70317</f>
        <v>1086.0737749999998</v>
      </c>
      <c r="AE24" s="19">
        <f>$C24+'Piezo readings'!AD20*0.70317</f>
        <v>1086.0737749999998</v>
      </c>
      <c r="AF24" s="19">
        <f>$C24+'Piezo readings'!AE20*0.70317</f>
        <v>1086.144092</v>
      </c>
      <c r="AG24" s="19">
        <f>$C24+'Piezo readings'!AF20*0.70317</f>
        <v>1086.0737749999998</v>
      </c>
      <c r="AH24" s="19">
        <f>$C24+'Piezo readings'!AG20*0.70317</f>
        <v>1086.0737749999998</v>
      </c>
      <c r="AI24" s="19">
        <f>$C24+'Piezo readings'!AH20*0.70317</f>
        <v>1086.2144089999999</v>
      </c>
      <c r="AJ24" s="19">
        <f>$C24+'Piezo readings'!AI20*0.70317</f>
        <v>1086.2144089999999</v>
      </c>
      <c r="AK24" s="19">
        <f>$C24+'Piezo readings'!AJ20*0.70317</f>
        <v>1086.2144089999999</v>
      </c>
      <c r="AL24" s="19">
        <f>$C24+'Piezo readings'!AK20*0.70317</f>
        <v>1086.144092</v>
      </c>
      <c r="AM24" s="19">
        <f>$C24+'Piezo readings'!AL20*0.70317</f>
        <v>1086.2144089999999</v>
      </c>
      <c r="AN24" s="19">
        <f>$C24+'Piezo readings'!AM20*0.70317</f>
        <v>1086.2144089999999</v>
      </c>
      <c r="AO24" s="19">
        <f>$C24+'Piezo readings'!AN20*0.70317</f>
        <v>1086.2144089999999</v>
      </c>
      <c r="AP24" s="19">
        <f>$C24+'Piezo readings'!AO20*0.70317</f>
        <v>1086.144092</v>
      </c>
      <c r="AQ24" s="19">
        <f>$C24+'Piezo readings'!AP20*0.70317</f>
        <v>1086.2144089999999</v>
      </c>
      <c r="AR24" s="19">
        <f>$C24+'Piezo readings'!AQ20*0.70317</f>
        <v>1086.2144089999999</v>
      </c>
      <c r="AS24" s="19">
        <f>$C24+'Piezo readings'!AR20*0.70317</f>
        <v>1086.565994</v>
      </c>
      <c r="AT24" s="19">
        <f>$C24+'Piezo readings'!AS20*0.70317</f>
        <v>1086.42536</v>
      </c>
      <c r="AU24" s="19">
        <f>$C24+'Piezo readings'!AT20*0.70317</f>
        <v>1086.7769449999998</v>
      </c>
      <c r="AV24" s="19">
        <f>$C24+'Piezo readings'!AU20*0.70317</f>
        <v>1086.9878959999999</v>
      </c>
      <c r="AW24" s="19">
        <f>$C24+'Piezo readings'!AV20*0.70317</f>
        <v>1086.847262</v>
      </c>
      <c r="AX24" s="19">
        <f>$C24+'Piezo readings'!AW20*0.70317</f>
        <v>1086.7769449999998</v>
      </c>
      <c r="AY24" s="19">
        <f>$C24+'Piezo readings'!AX20*0.70317</f>
        <v>1086.9878959999999</v>
      </c>
      <c r="AZ24" s="19">
        <f>$C24+'Piezo readings'!AY20*0.70317</f>
        <v>1086.7769449999998</v>
      </c>
      <c r="BA24" s="19">
        <f>$C24+'Piezo readings'!AZ20*0.70317</f>
        <v>1086.9878959999999</v>
      </c>
      <c r="BB24" s="19">
        <f>$C24+'Piezo readings'!BA20*0.70317</f>
        <v>1087.058213</v>
      </c>
      <c r="BC24" s="19">
        <f>$C24+'Piezo readings'!BB20*0.70317</f>
        <v>1086.9878959999999</v>
      </c>
      <c r="BD24" s="19">
        <f>$C24+'Piezo readings'!BC20*0.70317</f>
        <v>1086.9878959999999</v>
      </c>
      <c r="BE24" s="25"/>
      <c r="BF24" s="19"/>
      <c r="BG24" s="19">
        <f>$C24+'Piezo readings'!BF20*0.70317</f>
        <v>1086.847262</v>
      </c>
      <c r="BH24" s="19">
        <f>$C24+'Piezo readings'!BG20*0.70317</f>
        <v>1086.636311</v>
      </c>
      <c r="BI24" s="19">
        <f>$C24+'Piezo readings'!BH20*0.70317</f>
        <v>1086.7066279999999</v>
      </c>
      <c r="BJ24" s="19">
        <f>$C24+'Piezo readings'!BI20*0.70317</f>
        <v>1086.4956769999999</v>
      </c>
      <c r="BK24" s="19">
        <f>$C24+'Piezo readings'!BJ20*0.70317</f>
        <v>1086.7769449999998</v>
      </c>
      <c r="BL24" s="19">
        <f>$C24+'Piezo readings'!BK20*0.70317</f>
        <v>1086.42536</v>
      </c>
      <c r="BM24" s="19">
        <f>$C24+'Piezo readings'!BL20*0.70317</f>
        <v>1086.2847259999999</v>
      </c>
      <c r="BN24" s="19">
        <f>$C24+'Piezo readings'!BM20*0.70317</f>
        <v>1086.42536</v>
      </c>
      <c r="BO24" s="19">
        <f>$C24+'Piezo readings'!BN20*0.70317</f>
        <v>1086.2144089999999</v>
      </c>
      <c r="BP24" s="19">
        <f>$C24+'Piezo readings'!BO20*0.70317</f>
        <v>1086.144092</v>
      </c>
      <c r="BQ24" s="19">
        <f>$C24+'Piezo readings'!BP20*0.70317</f>
        <v>1086.355043</v>
      </c>
      <c r="BR24" s="19">
        <f>$C24+'Piezo readings'!BQ20*0.70317</f>
        <v>1086.144092</v>
      </c>
      <c r="BS24" s="19">
        <f>$C24+'Piezo readings'!BR20*0.70317</f>
        <v>1086.144092</v>
      </c>
      <c r="BT24" s="19">
        <f>$C24+'Piezo readings'!BS20*0.70317</f>
        <v>1086.2144089999999</v>
      </c>
      <c r="BU24" s="19">
        <f>$C24+'Piezo readings'!BT20*0.70317</f>
        <v>1086.2847259999999</v>
      </c>
      <c r="BV24" s="19">
        <f>$C24+'Piezo readings'!BU20*0.70317</f>
        <v>1086.2847259999999</v>
      </c>
      <c r="BW24" s="19">
        <f>$C24+'Piezo readings'!BV20*0.70317</f>
        <v>1086.2144089999999</v>
      </c>
      <c r="BX24" s="19">
        <f>$C24+'Piezo readings'!BW20*0.70317</f>
        <v>1086.355043</v>
      </c>
      <c r="BY24" s="19">
        <f>$C24+'Piezo readings'!BX20*0.70317</f>
        <v>1086.355043</v>
      </c>
      <c r="BZ24" s="19">
        <f>$C24+'Piezo readings'!BY20*0.70317</f>
        <v>1086.2144089999999</v>
      </c>
      <c r="CA24" s="19">
        <f>$C24+'Piezo readings'!BZ20*0.70317</f>
        <v>1086.0737749999998</v>
      </c>
      <c r="CB24" s="19"/>
      <c r="CC24" s="19"/>
      <c r="CD24" s="19">
        <f>$C24+'Piezo readings'!CC20*0.70317</f>
        <v>1086.0034579999999</v>
      </c>
      <c r="CE24" s="19">
        <f>$C24+'Piezo readings'!CD20*0.70317</f>
        <v>1085.0893369999999</v>
      </c>
      <c r="CF24" s="19">
        <f>$C24+'Piezo readings'!CE20*0.70317</f>
        <v>1084.948703</v>
      </c>
      <c r="CG24" s="19">
        <f>$C24+'Piezo readings'!CF20*0.70317</f>
        <v>1085.5112389999999</v>
      </c>
      <c r="CH24" s="19">
        <f>$C24+'Piezo readings'!CG20*0.70317</f>
        <v>1085.3706049999998</v>
      </c>
      <c r="CI24" s="19">
        <f>$C24+'Piezo readings'!CH20*0.70317</f>
        <v>1085.3002879999999</v>
      </c>
      <c r="CJ24" s="19">
        <f>$C24+'Piezo readings'!CI20*0.70317</f>
        <v>1085.3706049999998</v>
      </c>
      <c r="CK24" s="19">
        <f>$C24+'Piezo readings'!CJ20*0.70317</f>
        <v>1085.3706049999998</v>
      </c>
      <c r="CL24" s="19">
        <f>$C24+'Piezo readings'!CK20*0.70317</f>
        <v>1086.2144089999999</v>
      </c>
      <c r="CM24" s="19">
        <f>$C24+'Piezo readings'!CL20*0.70317</f>
        <v>1086.144092</v>
      </c>
      <c r="CN24" s="19">
        <f>$C24+'Piezo readings'!CM20*0.70317</f>
        <v>1086.0737749999998</v>
      </c>
      <c r="CO24" s="19">
        <f>$C24+'Piezo readings'!CN20*0.70317</f>
        <v>1086.0737749999998</v>
      </c>
      <c r="CP24" s="19">
        <f>$C24+'Piezo readings'!CO20*0.70317</f>
        <v>1086.144092</v>
      </c>
      <c r="CQ24" s="19">
        <f>$C24+'Piezo readings'!CP20*0.70317</f>
        <v>1086.0034579999999</v>
      </c>
      <c r="CR24" s="19">
        <f>$C24+'Piezo readings'!CQ20*0.70317</f>
        <v>1086.2144089999999</v>
      </c>
      <c r="CS24" s="19">
        <f>$C24+'Piezo readings'!CR20*0.70317</f>
        <v>1086.144092</v>
      </c>
      <c r="CT24" s="19"/>
      <c r="CU24" s="19">
        <f>$C24+'Piezo readings'!CT20*0.70317</f>
        <v>1085.933141</v>
      </c>
      <c r="CV24" s="19">
        <f>$C24+'Piezo readings'!CU20*0.70317</f>
        <v>1085.933141</v>
      </c>
      <c r="CW24" s="19">
        <f>$C24+'Piezo readings'!CV20*0.70317</f>
        <v>1085.862824</v>
      </c>
      <c r="CX24" s="19">
        <f>$C24+'Piezo readings'!CW20*0.70317</f>
        <v>1085.933141</v>
      </c>
      <c r="CY24" s="19">
        <f>$C24+'Piezo readings'!CX20*0.70317</f>
        <v>1085.862824</v>
      </c>
      <c r="CZ24" s="19">
        <f>$C24+'Piezo readings'!CY20*0.70317</f>
        <v>1085.933141</v>
      </c>
      <c r="DA24" s="19">
        <f>$C24+'Piezo readings'!CZ20*0.70317</f>
        <v>1085.862824</v>
      </c>
      <c r="DB24" s="19">
        <f>$C24+'Piezo readings'!DA20*0.70317</f>
        <v>1085.862824</v>
      </c>
      <c r="DC24" s="19">
        <f>$C24+'Piezo readings'!DB20*0.70317</f>
        <v>1085.933141</v>
      </c>
      <c r="DD24" s="19"/>
      <c r="DE24" s="19">
        <f>$C24+'Piezo readings'!DD20*0.70317</f>
        <v>1086.2144089999999</v>
      </c>
      <c r="DF24" s="19">
        <f>$C24+'Piezo readings'!DE20*0.70317</f>
        <v>1085.862824</v>
      </c>
      <c r="DG24" s="19">
        <f>$C24+'Piezo readings'!DF20*0.70317</f>
        <v>1085.72219</v>
      </c>
      <c r="DH24" s="19">
        <f>$C24+'Piezo readings'!DG20*0.70317</f>
        <v>1085.72219</v>
      </c>
      <c r="DI24" s="19">
        <f>$C24+'Piezo readings'!DH20*0.70317</f>
        <v>1085.7925069999999</v>
      </c>
      <c r="DJ24" s="19">
        <f>$C24+'Piezo readings'!DI20*0.70317</f>
        <v>1085.0893369999999</v>
      </c>
      <c r="DK24" s="19">
        <f>$C24+'Piezo readings'!DJ20*0.70317</f>
        <v>1084.737752</v>
      </c>
      <c r="DL24" s="19">
        <f>$C24+'Piezo readings'!DK20*0.70317</f>
        <v>1085.229971</v>
      </c>
      <c r="DM24" s="19">
        <f>$C24+'Piezo readings'!DL20*0.70317</f>
        <v>1085.5815559999999</v>
      </c>
      <c r="DN24" s="19">
        <f>$C24+'Piezo readings'!DM20*0.70317</f>
        <v>1086.0034579999999</v>
      </c>
      <c r="DO24" s="19">
        <f>$C24+'Piezo readings'!DN20*0.70317</f>
        <v>1085.862824</v>
      </c>
      <c r="DP24" s="19">
        <f>$C24+'Piezo readings'!DO20*0.70317</f>
        <v>1085.7925069999999</v>
      </c>
      <c r="DQ24" s="19">
        <f>$C24+'Piezo readings'!DP20*0.70317</f>
        <v>1085.862824</v>
      </c>
      <c r="DR24" s="19">
        <f>$C24+'Piezo readings'!DQ20*0.70317</f>
        <v>1085.72219</v>
      </c>
      <c r="DS24" s="19">
        <f>$C24+'Piezo readings'!DR20*0.70317</f>
        <v>1085.5815559999999</v>
      </c>
      <c r="DT24" s="19">
        <f>$C24+'Piezo readings'!DS20*0.70317</f>
        <v>1085.5815559999999</v>
      </c>
      <c r="DU24" s="19">
        <f>$C24+'Piezo readings'!DT20*0.70317</f>
        <v>1084.737752</v>
      </c>
      <c r="DV24" s="19">
        <f>$C24+'Piezo readings'!DW20*0.70317</f>
        <v>1085.440922</v>
      </c>
      <c r="DW24" s="19">
        <f>$C24+'Piezo readings'!DX20*0.70317</f>
        <v>1085.440922</v>
      </c>
      <c r="DX24" s="19">
        <f>$C24+'Piezo readings'!DY20*0.70317</f>
        <v>1085.5815559999999</v>
      </c>
      <c r="DY24" s="19">
        <f>$C24+'Piezo readings'!DZ20*0.70317</f>
        <v>1085.5112389999999</v>
      </c>
      <c r="DZ24" s="19">
        <f>$C24+'Piezo readings'!EA20*0.70317</f>
        <v>1085.440922</v>
      </c>
      <c r="EA24" s="19">
        <f>$C24+'Piezo readings'!EB20*0.70317</f>
        <v>1085.440922</v>
      </c>
      <c r="EB24" s="19">
        <f>$C24+'Piezo readings'!EC20*0.70317</f>
        <v>1085.3706049999998</v>
      </c>
      <c r="EC24" s="19">
        <f>$C24+'Piezo readings'!ED20*0.70317</f>
        <v>1085.3002879999999</v>
      </c>
      <c r="ED24" s="19"/>
      <c r="EE24" s="19">
        <f>$C24+'Piezo readings'!EF20*0.70317</f>
        <v>1085.159654</v>
      </c>
      <c r="EF24" s="19">
        <f>$C24+'Piezo readings'!EG20*0.70317</f>
        <v>1084.948703</v>
      </c>
      <c r="EG24" s="19"/>
      <c r="EH24" s="19">
        <f>$C24+'Piezo readings'!EI20*0.70317</f>
        <v>1084.948703</v>
      </c>
      <c r="EI24" s="19">
        <f>$C24+'Piezo readings'!EJ20*0.70317</f>
        <v>1085.159654</v>
      </c>
      <c r="EJ24" s="19">
        <f>$C24+'Piezo readings'!EK20*0.70317</f>
        <v>1085.01902</v>
      </c>
      <c r="EK24" s="19">
        <f>$C24+'Piezo readings'!EL20*0.70317</f>
        <v>1085.01902</v>
      </c>
      <c r="EL24" s="19">
        <f>$C24+'Piezo readings'!EM20*0.70317</f>
        <v>1085.01902</v>
      </c>
      <c r="EM24" s="19">
        <f>$C24+'Piezo readings'!EN20*0.70317</f>
        <v>1085.0893369999999</v>
      </c>
      <c r="EN24" s="19">
        <f>$C24+'Piezo readings'!EO20*0.70317</f>
        <v>1085.3002879999999</v>
      </c>
      <c r="EO24" s="19">
        <f>$C24+'Piezo readings'!EP20*0.70317</f>
        <v>1085.3706049999998</v>
      </c>
      <c r="EP24" s="19">
        <f>IF('Piezo readings'!EQ20&lt;=0,NA(),$C24+'Piezo readings'!EQ20*0.70317)</f>
        <v>1082.628242</v>
      </c>
      <c r="EQ24" s="19" t="e">
        <f>IF('Piezo readings'!ER20&lt;=0,NA(),$C24+'Piezo readings'!ER20*0.70317)</f>
        <v>#N/A</v>
      </c>
      <c r="ER24" s="19">
        <f>IF('Piezo readings'!ES20&lt;=0,NA(),$C24+'Piezo readings'!ES20*0.70317)</f>
        <v>1082.4876079999999</v>
      </c>
      <c r="ES24" s="19">
        <f>IF('Piezo readings'!ET20&lt;=0,NA(),$C24+'Piezo readings'!ET20*0.70317)</f>
        <v>1083.120461</v>
      </c>
      <c r="ET24" s="19">
        <f>IF('Piezo readings'!EU20&lt;=0,NA(),$C24+'Piezo readings'!EU20*0.70317)</f>
        <v>1085.159654</v>
      </c>
      <c r="EU24" s="19">
        <f>IF('Piezo readings'!EV20&lt;=0,NA(),$C24+'Piezo readings'!EV20*0.70317)</f>
        <v>1083.4720459999999</v>
      </c>
      <c r="EV24" s="19">
        <f>IF('Piezo readings'!EW20&lt;=0,NA(),$C24+'Piezo readings'!EW20*0.70317)</f>
        <v>1085.3002879999999</v>
      </c>
      <c r="EW24" s="19" t="e">
        <f>IF('Piezo readings'!EX20&lt;=0,NA(),$C24+'Piezo readings'!EX20*0.70317)</f>
        <v>#N/A</v>
      </c>
      <c r="EX24" s="19">
        <f>IF('Piezo readings'!EY20&lt;=0,NA(),$C24+'Piezo readings'!EY20*0.70317)</f>
        <v>1083.4720459999999</v>
      </c>
      <c r="EY24" s="19"/>
      <c r="EZ24" s="19"/>
      <c r="FA24" s="19">
        <f>IF('Piezo readings'!FB20&lt;=0,NA(),$C24+'Piezo readings'!FB20*0.70317)</f>
        <v>1085.3706049999998</v>
      </c>
      <c r="FB24" s="19"/>
      <c r="FC24" s="19">
        <f>IF('Piezo readings'!FD20&lt;=0,NA(),$C24+'Piezo readings'!FD20*0.70317)</f>
        <v>1085.3706049999998</v>
      </c>
      <c r="FD24" s="19">
        <f>IF('Piezo readings'!FE20&lt;=0,NA(),$C24+'Piezo readings'!FE20*0.70317)</f>
        <v>1086.565994</v>
      </c>
      <c r="FE24" s="19">
        <f>IF('Piezo readings'!FF20&lt;=0,NA(),$C24+'Piezo readings'!FF20*0.70317)</f>
        <v>1080.8703169999999</v>
      </c>
      <c r="FF24" s="19" t="e">
        <f>IF('Piezo readings'!FG20&lt;=0,NA(),$C24+'Piezo readings'!FG20*0.70317)</f>
        <v>#N/A</v>
      </c>
      <c r="FG24" s="19">
        <f>IF('Piezo readings'!FH20&lt;=0,NA(),$C24+'Piezo readings'!FH20*0.70317)</f>
        <v>1080.8703169999999</v>
      </c>
      <c r="FH24" s="19">
        <f>IF('Piezo readings'!FI20&lt;=0,NA(),$C24+'Piezo readings'!FI20*0.70317)</f>
        <v>1080.8703169999999</v>
      </c>
      <c r="FI24" s="19">
        <f>IF('Piezo readings'!FJ20&lt;=0,NA(),$C24+'Piezo readings'!FJ20*0.70317)</f>
        <v>1080.8703169999999</v>
      </c>
      <c r="FJ24" s="19">
        <f>IF('Piezo readings'!FK20&lt;=0,NA(),$C24+'Piezo readings'!FK20*0.70317)</f>
        <v>1080.8703169999999</v>
      </c>
      <c r="FK24" s="19">
        <f>IF('Piezo readings'!FL20&lt;=0,NA(),$C24+'Piezo readings'!FL20*0.70317)</f>
        <v>1080.8703169999999</v>
      </c>
      <c r="FL24" s="19">
        <f>IF('Piezo readings'!FM20&lt;=0,NA(),$C24+'Piezo readings'!FM20*0.70317)</f>
        <v>1080.8703169999999</v>
      </c>
      <c r="FM24" s="19">
        <f>IF('Piezo readings'!FN20&lt;=0,NA(),$C24+'Piezo readings'!FN20*0.70317)</f>
        <v>1080.8703169999999</v>
      </c>
      <c r="FN24" s="19">
        <f>IF('Piezo readings'!FO20&lt;=0,NA(),$C24+'Piezo readings'!FO20*0.70317)</f>
        <v>1080.8703169999999</v>
      </c>
      <c r="FO24" s="19" t="e">
        <f>IF('Piezo readings'!FP20&lt;=0,NA(),$C24+'Piezo readings'!FP20*0.70317)</f>
        <v>#N/A</v>
      </c>
      <c r="FP24" s="19">
        <f>IF('Piezo readings'!FQ20&lt;=0,NA(),$C24+'Piezo readings'!FQ20*0.70317)</f>
        <v>1080.8703169999999</v>
      </c>
      <c r="FQ24" s="19">
        <f>IF('Piezo readings'!FR20&lt;=0,NA(),$C24+'Piezo readings'!FR20*0.70317)</f>
        <v>1080.8703169999999</v>
      </c>
      <c r="FR24" s="19">
        <f>IF('Piezo readings'!FS20&lt;=0,NA(),$C24+'Piezo readings'!FS20*0.70317)</f>
        <v>1080.8703169999999</v>
      </c>
      <c r="FS24" s="19">
        <f>IF('Piezo readings'!FT20&lt;=0,NA(),$C24+'Piezo readings'!FT20*0.70317)</f>
        <v>1080.8703169999999</v>
      </c>
      <c r="FT24" s="19">
        <f>IF('Piezo readings'!FU20&lt;=0,NA(),$C24+'Piezo readings'!FU20*0.70317)</f>
        <v>1080.8703169999999</v>
      </c>
      <c r="FU24" s="19">
        <f>IF('Piezo readings'!FV20&lt;=0,NA(),$C24+'Piezo readings'!FV20*0.70317)</f>
        <v>1080.8703169999999</v>
      </c>
      <c r="FV24" s="19">
        <f>IF('Piezo readings'!FW20&lt;=0,NA(),$C24+'Piezo readings'!FW20*0.70317)</f>
        <v>1080.8703169999999</v>
      </c>
      <c r="FW24" s="19">
        <f>IF('Piezo readings'!FX20&lt;=0,NA(),$C24+'Piezo readings'!FX20*0.70317)</f>
        <v>1080.8703169999999</v>
      </c>
      <c r="FX24" s="19">
        <f>IF('Piezo readings'!FY20&lt;=0,NA(),$C24+'Piezo readings'!FY20*0.70317)</f>
        <v>1080.8703169999999</v>
      </c>
      <c r="FY24" s="19">
        <f>IF('Piezo readings'!FZ20&lt;=0,NA(),$C24+'Piezo readings'!FZ20*0.70317)</f>
        <v>1080.8703169999999</v>
      </c>
      <c r="FZ24" s="19">
        <f>IF('Piezo readings'!GA20&lt;=0,NA(),$C24+'Piezo readings'!GA20*0.70317)</f>
        <v>1080.8703169999999</v>
      </c>
      <c r="GA24" s="19">
        <f>IF('Piezo readings'!GB20&lt;=0,NA(),$C24+'Piezo readings'!GB20*0.70317)</f>
        <v>1080.8703169999999</v>
      </c>
      <c r="GB24" s="19" t="e">
        <f>IF('Piezo readings'!GC20&lt;=0,NA(),$C24+'Piezo readings'!GC20*0.70317)</f>
        <v>#N/A</v>
      </c>
      <c r="GC24" s="19">
        <f>IF('Piezo readings'!GD20&lt;=0,NA(),$C24+'Piezo readings'!GD20*0.70317)</f>
        <v>1080.8703169999999</v>
      </c>
      <c r="GD24" s="19">
        <f>IF('Piezo readings'!GE20&lt;=0,NA(),$C24+'Piezo readings'!GE20*0.70317)</f>
        <v>1080.8703169999999</v>
      </c>
      <c r="GE24" s="19" t="e">
        <f>IF('Piezo readings'!GF20&lt;=0,NA(),$C24+'Piezo readings'!GF20*0.70317)</f>
        <v>#N/A</v>
      </c>
      <c r="GF24" s="19" t="e">
        <f>IF('Piezo readings'!GG20&lt;=0,NA(),$C24+'Piezo readings'!GG20*0.70317)</f>
        <v>#N/A</v>
      </c>
      <c r="GG24" s="19" t="e">
        <f>IF('Piezo readings'!GH20&lt;=0,NA(),$C24+'Piezo readings'!GH20*0.70317)</f>
        <v>#N/A</v>
      </c>
      <c r="GH24" s="19" t="e">
        <f>IF('Piezo readings'!GI20&lt;=0,NA(),$C24+'Piezo readings'!GI20*0.70317)</f>
        <v>#N/A</v>
      </c>
      <c r="GI24" s="19" t="e">
        <f>IF('Piezo readings'!GJ20&lt;=0,NA(),$C24+'Piezo readings'!GJ20*0.70317)</f>
        <v>#N/A</v>
      </c>
      <c r="GJ24" s="19" t="e">
        <f>IF('Piezo readings'!GK20&lt;=0,NA(),$C24+'Piezo readings'!GK20*0.70317)</f>
        <v>#N/A</v>
      </c>
      <c r="GK24" s="19" t="e">
        <f>IF('Piezo readings'!GL20&lt;=0,NA(),$C24+'Piezo readings'!GL20*0.70317)</f>
        <v>#N/A</v>
      </c>
      <c r="GL24" s="19" t="e">
        <f>IF('Piezo readings'!GM20&lt;=0,NA(),$C24+'Piezo readings'!GM20*0.70317)</f>
        <v>#N/A</v>
      </c>
      <c r="GM24" s="19" t="e">
        <f>IF('Piezo readings'!GN20&lt;=0,NA(),$C24+'Piezo readings'!GN20*0.70317)</f>
        <v>#N/A</v>
      </c>
      <c r="GN24" s="19" t="e">
        <f>IF('Piezo readings'!GO20&lt;=0,NA(),$C24+'Piezo readings'!GO20*0.70317)</f>
        <v>#N/A</v>
      </c>
      <c r="GO24" s="19" t="e">
        <f>IF('Piezo readings'!GP20&lt;=0,NA(),$C24+'Piezo readings'!GP20*0.70317)</f>
        <v>#N/A</v>
      </c>
      <c r="GP24" s="19" t="e">
        <f>IF('Piezo readings'!GQ20&lt;=0,NA(),$C24+'Piezo readings'!GQ20*0.70317)</f>
        <v>#N/A</v>
      </c>
    </row>
    <row r="25" spans="1:198" x14ac:dyDescent="0.2">
      <c r="A25" s="17" t="s">
        <v>18</v>
      </c>
      <c r="B25" s="12">
        <v>22716</v>
      </c>
      <c r="C25" s="16">
        <f>1130.7-51.9</f>
        <v>1078.8</v>
      </c>
      <c r="D25" s="16" t="s">
        <v>64</v>
      </c>
      <c r="E25" s="19">
        <f>$C25+'Piezo readings'!D21*0.70317</f>
        <v>1086.1129679999999</v>
      </c>
      <c r="F25" s="19">
        <f>$C25+'Piezo readings'!E21*0.70317</f>
        <v>1086.253602</v>
      </c>
      <c r="G25" s="19">
        <f>$C25+'Piezo readings'!F21*0.70317</f>
        <v>1086.3239189999999</v>
      </c>
      <c r="H25" s="19">
        <f>$C25+'Piezo readings'!G21*0.70317</f>
        <v>1086.3239189999999</v>
      </c>
      <c r="I25" s="19">
        <f>$C25+'Piezo readings'!H21*0.70317</f>
        <v>1086.3239189999999</v>
      </c>
      <c r="J25" s="19">
        <f>$C25+'Piezo readings'!I21*0.70317</f>
        <v>1086.3942359999999</v>
      </c>
      <c r="K25" s="19">
        <f>$C25+'Piezo readings'!J21*0.70317</f>
        <v>1086.3239189999999</v>
      </c>
      <c r="L25" s="19">
        <f>$C25+'Piezo readings'!K21*0.70317</f>
        <v>1086.1832849999998</v>
      </c>
      <c r="M25" s="19">
        <f>$C25+'Piezo readings'!L21*0.70317</f>
        <v>1086.042651</v>
      </c>
      <c r="N25" s="19">
        <f>$C25+'Piezo readings'!M21*0.70317</f>
        <v>1086.042651</v>
      </c>
      <c r="O25" s="19">
        <f>$C25+'Piezo readings'!N21*0.70317</f>
        <v>1085.8317</v>
      </c>
      <c r="P25" s="19">
        <f>$C25+'Piezo readings'!O21*0.70317</f>
        <v>1085.550432</v>
      </c>
      <c r="Q25" s="19"/>
      <c r="R25" s="19"/>
      <c r="S25" s="19"/>
      <c r="T25" s="19">
        <f>$C25+'Piezo readings'!S21*0.70317</f>
        <v>1085.6910659999999</v>
      </c>
      <c r="U25" s="19">
        <f>$C25+'Piezo readings'!T21*0.70317</f>
        <v>1085.6207489999999</v>
      </c>
      <c r="V25" s="19">
        <f>$C25+'Piezo readings'!U21*0.70317</f>
        <v>1085.550432</v>
      </c>
      <c r="W25" s="19"/>
      <c r="X25" s="19">
        <f>$C25+'Piezo readings'!W21*0.70317</f>
        <v>1085.4801149999998</v>
      </c>
      <c r="Y25" s="19">
        <f>$C25+'Piezo readings'!X21*0.70317</f>
        <v>1085.550432</v>
      </c>
      <c r="Z25" s="19">
        <f>$C25+'Piezo readings'!Y21*0.70317</f>
        <v>1085.4801149999998</v>
      </c>
      <c r="AA25" s="19">
        <f>$C25+'Piezo readings'!Z21*0.70317</f>
        <v>1085.4801149999998</v>
      </c>
      <c r="AB25" s="19">
        <f>$C25+'Piezo readings'!AA21*0.70317</f>
        <v>1085.4801149999998</v>
      </c>
      <c r="AC25" s="19">
        <f>$C25+'Piezo readings'!AB21*0.70317</f>
        <v>1085.4801149999998</v>
      </c>
      <c r="AD25" s="19">
        <f>$C25+'Piezo readings'!AC21*0.70317</f>
        <v>1085.4801149999998</v>
      </c>
      <c r="AE25" s="19">
        <f>$C25+'Piezo readings'!AD21*0.70317</f>
        <v>1085.4801149999998</v>
      </c>
      <c r="AF25" s="19">
        <f>$C25+'Piezo readings'!AE21*0.70317</f>
        <v>1085.4097979999999</v>
      </c>
      <c r="AG25" s="19">
        <f>$C25+'Piezo readings'!AF21*0.70317</f>
        <v>1085.339481</v>
      </c>
      <c r="AH25" s="19">
        <f>$C25+'Piezo readings'!AG21*0.70317</f>
        <v>1085.339481</v>
      </c>
      <c r="AI25" s="19">
        <f>$C25+'Piezo readings'!AH21*0.70317</f>
        <v>1085.4801149999998</v>
      </c>
      <c r="AJ25" s="19">
        <f>$C25+'Piezo readings'!AI21*0.70317</f>
        <v>1085.4801149999998</v>
      </c>
      <c r="AK25" s="19">
        <f>$C25+'Piezo readings'!AJ21*0.70317</f>
        <v>1085.550432</v>
      </c>
      <c r="AL25" s="19">
        <f>$C25+'Piezo readings'!AK21*0.70317</f>
        <v>1085.4801149999998</v>
      </c>
      <c r="AM25" s="19">
        <f>$C25+'Piezo readings'!AL21*0.70317</f>
        <v>1085.4801149999998</v>
      </c>
      <c r="AN25" s="19">
        <f>$C25+'Piezo readings'!AM21*0.70317</f>
        <v>1085.4801149999998</v>
      </c>
      <c r="AO25" s="19">
        <f>$C25+'Piezo readings'!AN21*0.70317</f>
        <v>1085.4801149999998</v>
      </c>
      <c r="AP25" s="19">
        <f>$C25+'Piezo readings'!AO21*0.70317</f>
        <v>1085.339481</v>
      </c>
      <c r="AQ25" s="19">
        <f>$C25+'Piezo readings'!AP21*0.70317</f>
        <v>1085.6207489999999</v>
      </c>
      <c r="AR25" s="19">
        <f>$C25+'Piezo readings'!AQ21*0.70317</f>
        <v>1085.6207489999999</v>
      </c>
      <c r="AS25" s="19">
        <f>$C25+'Piezo readings'!AR21*0.70317</f>
        <v>1085.8317</v>
      </c>
      <c r="AT25" s="19">
        <f>$C25+'Piezo readings'!AS21*0.70317</f>
        <v>1085.761383</v>
      </c>
      <c r="AU25" s="19">
        <f>$C25+'Piezo readings'!AT21*0.70317</f>
        <v>1086.042651</v>
      </c>
      <c r="AV25" s="19">
        <f>$C25+'Piezo readings'!AU21*0.70317</f>
        <v>1086.1832849999998</v>
      </c>
      <c r="AW25" s="19">
        <f>$C25+'Piezo readings'!AV21*0.70317</f>
        <v>1086.042651</v>
      </c>
      <c r="AX25" s="19">
        <f>$C25+'Piezo readings'!AW21*0.70317</f>
        <v>1086.1129679999999</v>
      </c>
      <c r="AY25" s="19">
        <f>$C25+'Piezo readings'!AX21*0.70317</f>
        <v>1086.1832849999998</v>
      </c>
      <c r="AZ25" s="19">
        <f>$C25+'Piezo readings'!AY21*0.70317</f>
        <v>1086.042651</v>
      </c>
      <c r="BA25" s="19">
        <f>$C25+'Piezo readings'!AZ21*0.70317</f>
        <v>1086.53487</v>
      </c>
      <c r="BB25" s="19">
        <f>$C25+'Piezo readings'!BA21*0.70317</f>
        <v>1086.253602</v>
      </c>
      <c r="BC25" s="19">
        <f>$C25+'Piezo readings'!BB21*0.70317</f>
        <v>1086.1832849999998</v>
      </c>
      <c r="BD25" s="19">
        <f>$C25+'Piezo readings'!BC21*0.70317</f>
        <v>1086.3239189999999</v>
      </c>
      <c r="BE25" s="25"/>
      <c r="BF25" s="19">
        <f>$C25+'Piezo readings'!BE21*0.70317</f>
        <v>1085.972334</v>
      </c>
      <c r="BG25" s="19">
        <f>$C25+'Piezo readings'!BF21*0.70317</f>
        <v>1086.042651</v>
      </c>
      <c r="BH25" s="19">
        <f>$C25+'Piezo readings'!BG21*0.70317</f>
        <v>1086.042651</v>
      </c>
      <c r="BI25" s="19">
        <f>$C25+'Piezo readings'!BH21*0.70317</f>
        <v>1086.042651</v>
      </c>
      <c r="BJ25" s="19">
        <f>$C25+'Piezo readings'!BI21*0.70317</f>
        <v>1086.042651</v>
      </c>
      <c r="BK25" s="19">
        <f>$C25+'Piezo readings'!BJ21*0.70317</f>
        <v>1086.1129679999999</v>
      </c>
      <c r="BL25" s="19">
        <f>$C25+'Piezo readings'!BK21*0.70317</f>
        <v>1085.972334</v>
      </c>
      <c r="BM25" s="19">
        <f>$C25+'Piezo readings'!BL21*0.70317</f>
        <v>1085.8317</v>
      </c>
      <c r="BN25" s="19">
        <f>$C25+'Piezo readings'!BM21*0.70317</f>
        <v>1085.9020169999999</v>
      </c>
      <c r="BO25" s="19">
        <f>$C25+'Piezo readings'!BN21*0.70317</f>
        <v>1085.761383</v>
      </c>
      <c r="BP25" s="19">
        <f>$C25+'Piezo readings'!BO21*0.70317</f>
        <v>1085.6207489999999</v>
      </c>
      <c r="BQ25" s="19">
        <f>$C25+'Piezo readings'!BP21*0.70317</f>
        <v>1085.6910659999999</v>
      </c>
      <c r="BR25" s="19">
        <f>$C25+'Piezo readings'!BQ21*0.70317</f>
        <v>1085.6207489999999</v>
      </c>
      <c r="BS25" s="19">
        <f>$C25+'Piezo readings'!BR21*0.70317</f>
        <v>1085.6207489999999</v>
      </c>
      <c r="BT25" s="19">
        <f>$C25+'Piezo readings'!BS21*0.70317</f>
        <v>1085.761383</v>
      </c>
      <c r="BU25" s="19">
        <f>$C25+'Piezo readings'!BT21*0.70317</f>
        <v>1085.6910659999999</v>
      </c>
      <c r="BV25" s="19">
        <f>$C25+'Piezo readings'!BU21*0.70317</f>
        <v>1085.761383</v>
      </c>
      <c r="BW25" s="19">
        <f>$C25+'Piezo readings'!BV21*0.70317</f>
        <v>1085.761383</v>
      </c>
      <c r="BX25" s="19">
        <f>$C25+'Piezo readings'!BW21*0.70317</f>
        <v>1085.8317</v>
      </c>
      <c r="BY25" s="19">
        <f>$C25+'Piezo readings'!BX21*0.70317</f>
        <v>1085.761383</v>
      </c>
      <c r="BZ25" s="19">
        <f>$C25+'Piezo readings'!BY21*0.70317</f>
        <v>1085.6910659999999</v>
      </c>
      <c r="CA25" s="19">
        <f>$C25+'Piezo readings'!BZ21*0.70317</f>
        <v>1085.6910659999999</v>
      </c>
      <c r="CB25" s="19">
        <f>$C25+'Piezo readings'!CA21*0.70317</f>
        <v>1085.550432</v>
      </c>
      <c r="CC25" s="19"/>
      <c r="CD25" s="19">
        <f>$C25+'Piezo readings'!CC21*0.70317</f>
        <v>1085.550432</v>
      </c>
      <c r="CE25" s="19">
        <f>$C25+'Piezo readings'!CD21*0.70317</f>
        <v>1085.4097979999999</v>
      </c>
      <c r="CF25" s="19">
        <f>$C25+'Piezo readings'!CE21*0.70317</f>
        <v>1084.4956769999999</v>
      </c>
      <c r="CG25" s="19">
        <f>$C25+'Piezo readings'!CF21*0.70317</f>
        <v>1084.42536</v>
      </c>
      <c r="CH25" s="19">
        <f>$C25+'Piezo readings'!CG21*0.70317</f>
        <v>1084.0737749999998</v>
      </c>
      <c r="CI25" s="19">
        <f>$C25+'Piezo readings'!CH21*0.70317</f>
        <v>1084.9878959999999</v>
      </c>
      <c r="CJ25" s="19">
        <f>$C25+'Piezo readings'!CI21*0.70317</f>
        <v>1085.058213</v>
      </c>
      <c r="CK25" s="19">
        <f>$C25+'Piezo readings'!CJ21*0.70317</f>
        <v>1085.12853</v>
      </c>
      <c r="CL25" s="19">
        <f>$C25+'Piezo readings'!CK21*0.70317</f>
        <v>1085.6207489999999</v>
      </c>
      <c r="CM25" s="19">
        <f>$C25+'Piezo readings'!CL21*0.70317</f>
        <v>1085.6910659999999</v>
      </c>
      <c r="CN25" s="19">
        <f>$C25+'Piezo readings'!CM21*0.70317</f>
        <v>1085.6207489999999</v>
      </c>
      <c r="CO25" s="19">
        <f>$C25+'Piezo readings'!CN21*0.70317</f>
        <v>1085.6207489999999</v>
      </c>
      <c r="CP25" s="19">
        <f>$C25+'Piezo readings'!CO21*0.70317</f>
        <v>1085.550432</v>
      </c>
      <c r="CQ25" s="19">
        <f>$C25+'Piezo readings'!CP21*0.70317</f>
        <v>1085.550432</v>
      </c>
      <c r="CR25" s="19">
        <f>$C25+'Piezo readings'!CQ21*0.70317</f>
        <v>1085.761383</v>
      </c>
      <c r="CS25" s="19">
        <f>$C25+'Piezo readings'!CR21*0.70317</f>
        <v>1085.6910659999999</v>
      </c>
      <c r="CT25" s="19">
        <f>$C25+'Piezo readings'!CS21*0.70317</f>
        <v>1085.761383</v>
      </c>
      <c r="CU25" s="19">
        <f>$C25+'Piezo readings'!CT21*0.70317</f>
        <v>1085.550432</v>
      </c>
      <c r="CV25" s="19">
        <f>$C25+'Piezo readings'!CU21*0.70317</f>
        <v>1085.4801149999998</v>
      </c>
      <c r="CW25" s="19">
        <f>$C25+'Piezo readings'!CV21*0.70317</f>
        <v>1085.339481</v>
      </c>
      <c r="CX25" s="19">
        <f>$C25+'Piezo readings'!CW21*0.70317</f>
        <v>1085.4097979999999</v>
      </c>
      <c r="CY25" s="19">
        <f>$C25+'Piezo readings'!CX21*0.70317</f>
        <v>1085.4801149999998</v>
      </c>
      <c r="CZ25" s="19">
        <f>$C25+'Piezo readings'!CY21*0.70317</f>
        <v>1085.4801149999998</v>
      </c>
      <c r="DA25" s="19">
        <f>$C25+'Piezo readings'!CZ21*0.70317</f>
        <v>1085.4097979999999</v>
      </c>
      <c r="DB25" s="19">
        <f>$C25+'Piezo readings'!DA21*0.70317</f>
        <v>1085.4097979999999</v>
      </c>
      <c r="DC25" s="19">
        <f>$C25+'Piezo readings'!DB21*0.70317</f>
        <v>1085.4801149999998</v>
      </c>
      <c r="DD25" s="19"/>
      <c r="DE25" s="19">
        <f>$C25+'Piezo readings'!DD21*0.70317</f>
        <v>1085.8317</v>
      </c>
      <c r="DF25" s="19">
        <f>$C25+'Piezo readings'!DE21*0.70317</f>
        <v>1085.269164</v>
      </c>
      <c r="DG25" s="19">
        <f>$C25+'Piezo readings'!DF21*0.70317</f>
        <v>1085.269164</v>
      </c>
      <c r="DH25" s="19">
        <f>$C25+'Piezo readings'!DG21*0.70317</f>
        <v>1085.1988469999999</v>
      </c>
      <c r="DI25" s="19">
        <f>$C25+'Piezo readings'!DH21*0.70317</f>
        <v>1085.339481</v>
      </c>
      <c r="DJ25" s="19">
        <f>$C25+'Piezo readings'!DI21*0.70317</f>
        <v>1084.7769449999998</v>
      </c>
      <c r="DK25" s="19">
        <f>$C25+'Piezo readings'!DJ21*0.70317</f>
        <v>1084.636311</v>
      </c>
      <c r="DL25" s="19">
        <f>$C25+'Piezo readings'!DK21*0.70317</f>
        <v>1084.636311</v>
      </c>
      <c r="DM25" s="19">
        <f>$C25+'Piezo readings'!DL21*0.70317</f>
        <v>1084.847262</v>
      </c>
      <c r="DN25" s="19">
        <f>$C25+'Piezo readings'!DM21*0.70317</f>
        <v>1085.4801149999998</v>
      </c>
      <c r="DO25" s="19">
        <f>$C25+'Piezo readings'!DN21*0.70317</f>
        <v>1085.4097979999999</v>
      </c>
      <c r="DP25" s="19">
        <f>$C25+'Piezo readings'!DO21*0.70317</f>
        <v>1085.339481</v>
      </c>
      <c r="DQ25" s="19">
        <f>$C25+'Piezo readings'!DP21*0.70317</f>
        <v>1085.339481</v>
      </c>
      <c r="DR25" s="19">
        <f>$C25+'Piezo readings'!DQ21*0.70317</f>
        <v>1085.269164</v>
      </c>
      <c r="DS25" s="19">
        <f>$C25+'Piezo readings'!DR21*0.70317</f>
        <v>1085.1988469999999</v>
      </c>
      <c r="DT25" s="19">
        <f>$C25+'Piezo readings'!DS21*0.70317</f>
        <v>1085.1988469999999</v>
      </c>
      <c r="DU25" s="19">
        <f>$C25+'Piezo readings'!DT21*0.70317</f>
        <v>1084.7769449999998</v>
      </c>
      <c r="DV25" s="19">
        <f>$C25+'Piezo readings'!DW21*0.70317</f>
        <v>1085.058213</v>
      </c>
      <c r="DW25" s="19">
        <f>$C25+'Piezo readings'!DX21*0.70317</f>
        <v>1085.12853</v>
      </c>
      <c r="DX25" s="19">
        <f>$C25+'Piezo readings'!DY21*0.70317</f>
        <v>1085.1988469999999</v>
      </c>
      <c r="DY25" s="19">
        <f>$C25+'Piezo readings'!DZ21*0.70317</f>
        <v>1085.12853</v>
      </c>
      <c r="DZ25" s="19">
        <f>$C25+'Piezo readings'!EA21*0.70317</f>
        <v>1085.058213</v>
      </c>
      <c r="EA25" s="19">
        <f>$C25+'Piezo readings'!EB21*0.70317</f>
        <v>1084.9878959999999</v>
      </c>
      <c r="EB25" s="19">
        <f>$C25+'Piezo readings'!EC21*0.70317</f>
        <v>1084.9878959999999</v>
      </c>
      <c r="EC25" s="19">
        <f>$C25+'Piezo readings'!ED21*0.70317</f>
        <v>1084.9175789999999</v>
      </c>
      <c r="ED25" s="19">
        <f>$C25+'Piezo readings'!EE21*0.70317</f>
        <v>1085.058213</v>
      </c>
      <c r="EE25" s="19">
        <f>$C25+'Piezo readings'!EF21*0.70317</f>
        <v>1084.7769449999998</v>
      </c>
      <c r="EF25" s="19">
        <f>$C25+'Piezo readings'!EG21*0.70317</f>
        <v>1084.636311</v>
      </c>
      <c r="EG25" s="19">
        <f>$C25+'Piezo readings'!EH21*0.70317</f>
        <v>1084.7769449999998</v>
      </c>
      <c r="EH25" s="19">
        <f>$C25+'Piezo readings'!EI21*0.70317</f>
        <v>1084.847262</v>
      </c>
      <c r="EI25" s="19">
        <f>$C25+'Piezo readings'!EJ21*0.70317</f>
        <v>1084.7769449999998</v>
      </c>
      <c r="EJ25" s="19"/>
      <c r="EK25" s="19">
        <f>$C25+'Piezo readings'!EL21*0.70317</f>
        <v>1084.636311</v>
      </c>
      <c r="EL25" s="19">
        <f>$C25+'Piezo readings'!EM21*0.70317</f>
        <v>1084.7066279999999</v>
      </c>
      <c r="EM25" s="19">
        <f>$C25+'Piezo readings'!EN21*0.70317</f>
        <v>1084.7066279999999</v>
      </c>
      <c r="EN25" s="19">
        <f>$C25+'Piezo readings'!EO21*0.70317</f>
        <v>1084.9878959999999</v>
      </c>
      <c r="EO25" s="19">
        <f>$C25+'Piezo readings'!EP21*0.70317</f>
        <v>1084.9878959999999</v>
      </c>
      <c r="EP25" s="19">
        <f>IF('Piezo readings'!EQ21&lt;=0,NA(),$C25+'Piezo readings'!EQ21*0.70317)</f>
        <v>1082.5971179999999</v>
      </c>
      <c r="EQ25" s="19">
        <f>IF('Piezo readings'!ER21&lt;=0,NA(),$C25+'Piezo readings'!ER21*0.70317)</f>
        <v>1083.01902</v>
      </c>
      <c r="ER25" s="19">
        <f>IF('Piezo readings'!ES21&lt;=0,NA(),$C25+'Piezo readings'!ES21*0.70317)</f>
        <v>1082.3861669999999</v>
      </c>
      <c r="ES25" s="19">
        <f>IF('Piezo readings'!ET21&lt;=0,NA(),$C25+'Piezo readings'!ET21*0.70317)</f>
        <v>1082.456484</v>
      </c>
      <c r="ET25" s="19">
        <f>IF('Piezo readings'!EU21&lt;=0,NA(),$C25+'Piezo readings'!EU21*0.70317)</f>
        <v>1084.847262</v>
      </c>
      <c r="EU25" s="19">
        <f>IF('Piezo readings'!EV21&lt;=0,NA(),$C25+'Piezo readings'!EV21*0.70317)</f>
        <v>1084.847262</v>
      </c>
      <c r="EV25" s="19">
        <f>IF('Piezo readings'!EW21&lt;=0,NA(),$C25+'Piezo readings'!EW21*0.70317)</f>
        <v>1084.9175789999999</v>
      </c>
      <c r="EW25" s="19" t="e">
        <f>IF('Piezo readings'!EX21&lt;=0,NA(),$C25+'Piezo readings'!EX21*0.70317)</f>
        <v>#N/A</v>
      </c>
      <c r="EX25" s="19">
        <f>IF('Piezo readings'!EY21&lt;=0,NA(),$C25+'Piezo readings'!EY21*0.70317)</f>
        <v>1084.4956769999999</v>
      </c>
      <c r="EY25" s="19">
        <f>IF('Piezo readings'!EZ21&lt;=0,NA(),$C25+'Piezo readings'!EZ21*0.70317)</f>
        <v>1084.9175789999999</v>
      </c>
      <c r="EZ25" s="19">
        <f>IF('Piezo readings'!FA21&lt;=0,NA(),$C25+'Piezo readings'!FA21*0.70317)</f>
        <v>1085.058213</v>
      </c>
      <c r="FA25" s="19">
        <f>IF('Piezo readings'!FB21&lt;=0,NA(),$C25+'Piezo readings'!FB21*0.70317)</f>
        <v>1085.12853</v>
      </c>
      <c r="FB25" s="19">
        <f>IF('Piezo readings'!FC21&lt;=0,NA(),$C25+'Piezo readings'!FC21*0.70317)</f>
        <v>1085.1988469999999</v>
      </c>
      <c r="FC25" s="19">
        <f>IF('Piezo readings'!FD21&lt;=0,NA(),$C25+'Piezo readings'!FD21*0.70317)</f>
        <v>1085.12853</v>
      </c>
      <c r="FD25" s="19">
        <f>IF('Piezo readings'!FE21&lt;=0,NA(),$C25+'Piezo readings'!FE21*0.70317)</f>
        <v>1086.1129679999999</v>
      </c>
      <c r="FE25" s="19">
        <f>IF('Piezo readings'!FF21&lt;=0,NA(),$C25+'Piezo readings'!FF21*0.70317)</f>
        <v>1085.058213</v>
      </c>
      <c r="FF25" s="19">
        <f>IF('Piezo readings'!FG21&lt;=0,NA(),$C25+'Piezo readings'!FG21*0.70317)</f>
        <v>1084.9878959999999</v>
      </c>
      <c r="FG25" s="19">
        <f>IF('Piezo readings'!FH21&lt;=0,NA(),$C25+'Piezo readings'!FH21*0.70317)</f>
        <v>1084.9175789999999</v>
      </c>
      <c r="FH25" s="19">
        <f>IF('Piezo readings'!FI21&lt;=0,NA(),$C25+'Piezo readings'!FI21*0.70317)</f>
        <v>1084.847262</v>
      </c>
      <c r="FI25" s="19">
        <f>IF('Piezo readings'!FJ21&lt;=0,NA(),$C25+'Piezo readings'!FJ21*0.70317)</f>
        <v>1084.636311</v>
      </c>
      <c r="FJ25" s="19">
        <f>IF('Piezo readings'!FK21&lt;=0,NA(),$C25+'Piezo readings'!FK21*0.70317)</f>
        <v>1084.636311</v>
      </c>
      <c r="FK25" s="19">
        <f>IF('Piezo readings'!FL21&lt;=0,NA(),$C25+'Piezo readings'!FL21*0.70317)</f>
        <v>1084.7066279999999</v>
      </c>
      <c r="FL25" s="19">
        <f>IF('Piezo readings'!FM21&lt;=0,NA(),$C25+'Piezo readings'!FM21*0.70317)</f>
        <v>1084.7769449999998</v>
      </c>
      <c r="FM25" s="19">
        <f>IF('Piezo readings'!FN21&lt;=0,NA(),$C25+'Piezo readings'!FN21*0.70317)</f>
        <v>1084.9878959999999</v>
      </c>
      <c r="FN25" s="19">
        <f>IF('Piezo readings'!FO21&lt;=0,NA(),$C25+'Piezo readings'!FO21*0.70317)</f>
        <v>1084.9878959999999</v>
      </c>
      <c r="FO25" s="19">
        <f>IF('Piezo readings'!FP21&lt;=0,NA(),$C25+'Piezo readings'!FP21*0.70317)</f>
        <v>1084.9878959999999</v>
      </c>
      <c r="FP25" s="19">
        <f>IF('Piezo readings'!FQ21&lt;=0,NA(),$C25+'Piezo readings'!FQ21*0.70317)</f>
        <v>1084.9175789999999</v>
      </c>
      <c r="FQ25" s="19">
        <f>IF('Piezo readings'!FR21&lt;=0,NA(),$C25+'Piezo readings'!FR21*0.70317)</f>
        <v>1084.7769449999998</v>
      </c>
      <c r="FR25" s="19">
        <f>IF('Piezo readings'!FS21&lt;=0,NA(),$C25+'Piezo readings'!FS21*0.70317)</f>
        <v>1084.847262</v>
      </c>
      <c r="FS25" s="19">
        <f>IF('Piezo readings'!FT21&lt;=0,NA(),$C25+'Piezo readings'!FT21*0.70317)</f>
        <v>1084.7769449999998</v>
      </c>
      <c r="FT25" s="19">
        <f>IF('Piezo readings'!FU21&lt;=0,NA(),$C25+'Piezo readings'!FU21*0.70317)</f>
        <v>1084.7769449999998</v>
      </c>
      <c r="FU25" s="19">
        <f>IF('Piezo readings'!FV21&lt;=0,NA(),$C25+'Piezo readings'!FV21*0.70317)</f>
        <v>1084.565994</v>
      </c>
      <c r="FV25" s="19">
        <f>IF('Piezo readings'!FW21&lt;=0,NA(),$C25+'Piezo readings'!FW21*0.70317)</f>
        <v>1084.355043</v>
      </c>
      <c r="FW25" s="19">
        <f>IF('Piezo readings'!FX21&lt;=0,NA(),$C25+'Piezo readings'!FX21*0.70317)</f>
        <v>1084.4956769999999</v>
      </c>
      <c r="FX25" s="19">
        <f>IF('Piezo readings'!FY21&lt;=0,NA(),$C25+'Piezo readings'!FY21*0.70317)</f>
        <v>1084.636311</v>
      </c>
      <c r="FY25" s="19">
        <f>IF('Piezo readings'!FZ21&lt;=0,NA(),$C25+'Piezo readings'!FZ21*0.70317)</f>
        <v>1084.847262</v>
      </c>
      <c r="FZ25" s="19">
        <f>IF('Piezo readings'!GA21&lt;=0,NA(),$C25+'Piezo readings'!GA21*0.70317)</f>
        <v>1084.847262</v>
      </c>
      <c r="GA25" s="19">
        <f>IF('Piezo readings'!GB21&lt;=0,NA(),$C25+'Piezo readings'!GB21*0.70317)</f>
        <v>1084.847262</v>
      </c>
      <c r="GB25" s="19">
        <f>IF('Piezo readings'!GC21&lt;=0,NA(),$C25+'Piezo readings'!GC21*0.70317)</f>
        <v>1084.636311</v>
      </c>
      <c r="GC25" s="19">
        <f>IF('Piezo readings'!GD21&lt;=0,NA(),$C25+'Piezo readings'!GD21*0.70317)</f>
        <v>1084.7066279999999</v>
      </c>
      <c r="GD25" s="19">
        <f>IF('Piezo readings'!GE21&lt;=0,NA(),$C25+'Piezo readings'!GE21*0.70317)</f>
        <v>1084.636311</v>
      </c>
      <c r="GE25" s="19">
        <f>IF('Piezo readings'!GF21&lt;=0,NA(),$C25+'Piezo readings'!GF21*0.70317)</f>
        <v>1084.7066279999999</v>
      </c>
      <c r="GF25" s="19">
        <f>IF('Piezo readings'!GG21&lt;=0,NA(),$C25+'Piezo readings'!GG21*0.70317)</f>
        <v>1084.4956769999999</v>
      </c>
      <c r="GG25" s="19">
        <f>IF('Piezo readings'!GH21&lt;=0,NA(),$C25+'Piezo readings'!GH21*0.70317)</f>
        <v>1084.2144089999999</v>
      </c>
      <c r="GH25" s="19">
        <f>IF('Piezo readings'!GI21&lt;=0,NA(),$C25+'Piezo readings'!GI21*0.70317)</f>
        <v>1083.862824</v>
      </c>
      <c r="GI25" s="19">
        <f>IF('Piezo readings'!GJ21&lt;=0,NA(),$C25+'Piezo readings'!GJ21*0.70317)</f>
        <v>1083.7925069999999</v>
      </c>
      <c r="GJ25" s="19">
        <f>IF('Piezo readings'!GK21&lt;=0,NA(),$C25+'Piezo readings'!GK21*0.70317)</f>
        <v>1084.144092</v>
      </c>
      <c r="GK25" s="19">
        <f>IF('Piezo readings'!GL21&lt;=0,NA(),$C25+'Piezo readings'!GL21*0.70317)</f>
        <v>1084.2144089999999</v>
      </c>
      <c r="GL25" s="19">
        <f>IF('Piezo readings'!GM21&lt;=0,NA(),$C25+'Piezo readings'!GM21*0.70317)</f>
        <v>1084.144092</v>
      </c>
      <c r="GM25" s="19">
        <f>IF('Piezo readings'!GN21&lt;=0,NA(),$C25+'Piezo readings'!GN21*0.70317)</f>
        <v>1084.0737749999998</v>
      </c>
      <c r="GN25" s="19">
        <f>IF('Piezo readings'!GO21&lt;=0,NA(),$C25+'Piezo readings'!GO21*0.70317)</f>
        <v>1084.0737749999998</v>
      </c>
      <c r="GO25" s="19">
        <f>IF('Piezo readings'!GP21&lt;=0,NA(),$C25+'Piezo readings'!GP21*0.70317)</f>
        <v>1084.0737749999998</v>
      </c>
      <c r="GP25" s="19">
        <f>IF('Piezo readings'!GQ21&lt;=0,NA(),$C25+'Piezo readings'!GQ21*0.70317)</f>
        <v>1084.144092</v>
      </c>
    </row>
    <row r="26" spans="1:198" x14ac:dyDescent="0.2">
      <c r="A26" s="17" t="s">
        <v>27</v>
      </c>
      <c r="B26" s="12">
        <v>22714</v>
      </c>
      <c r="C26" s="16">
        <f>1126.7-51.9</f>
        <v>1074.8</v>
      </c>
      <c r="D26" s="16" t="s">
        <v>65</v>
      </c>
      <c r="E26" s="19">
        <f>$C26+'Piezo readings'!D22*0.70317</f>
        <v>1075.7844379999999</v>
      </c>
      <c r="F26" s="19">
        <f>$C26+'Piezo readings'!E22*0.70317</f>
        <v>1075.8547549999998</v>
      </c>
      <c r="G26" s="19">
        <f>$C26+'Piezo readings'!F22*0.70317</f>
        <v>1075.50317</v>
      </c>
      <c r="H26" s="19">
        <f>$C26+'Piezo readings'!G22*0.70317</f>
        <v>1075.7844379999999</v>
      </c>
      <c r="I26" s="19">
        <f>$C26+'Piezo readings'!H22*0.70317</f>
        <v>1075.7844379999999</v>
      </c>
      <c r="J26" s="19">
        <f>$C26+'Piezo readings'!I22*0.70317</f>
        <v>1075.7844379999999</v>
      </c>
      <c r="K26" s="19">
        <f>$C26+'Piezo readings'!J22*0.70317</f>
        <v>1075.714121</v>
      </c>
      <c r="L26" s="19">
        <f>$C26+'Piezo readings'!K22*0.70317</f>
        <v>1075.643804</v>
      </c>
      <c r="M26" s="19">
        <f>$C26+'Piezo readings'!L22*0.70317</f>
        <v>1075.50317</v>
      </c>
      <c r="N26" s="19">
        <f>$C26+'Piezo readings'!M22*0.70317</f>
        <v>1075.50317</v>
      </c>
      <c r="O26" s="19">
        <f>$C26+'Piezo readings'!N22*0.70317</f>
        <v>1075.1515850000001</v>
      </c>
      <c r="P26" s="19">
        <f>$C26+'Piezo readings'!O22*0.70317</f>
        <v>1074.8703169999999</v>
      </c>
      <c r="Q26" s="19">
        <f>$C26+'Piezo readings'!P22*0.70317</f>
        <v>1076.136023</v>
      </c>
      <c r="R26" s="19">
        <f>$C26+'Piezo readings'!Q22*0.70317</f>
        <v>1074.8</v>
      </c>
      <c r="S26" s="19">
        <f>$C26+'Piezo readings'!R22*0.70317</f>
        <v>1074.8</v>
      </c>
      <c r="T26" s="19">
        <f>$C26+'Piezo readings'!S22*0.70317</f>
        <v>1075.8547549999998</v>
      </c>
      <c r="U26" s="19">
        <f>$C26+'Piezo readings'!T22*0.70317</f>
        <v>1075.8547549999998</v>
      </c>
      <c r="V26" s="19">
        <f>$C26+'Piezo readings'!U22*0.70317</f>
        <v>1075.925072</v>
      </c>
      <c r="W26" s="19">
        <f>$C26+'Piezo readings'!V22*0.70317</f>
        <v>1074.8</v>
      </c>
      <c r="X26" s="19">
        <f>$C26+'Piezo readings'!W22*0.70317</f>
        <v>1075.925072</v>
      </c>
      <c r="Y26" s="19">
        <f>$C26+'Piezo readings'!X22*0.70317</f>
        <v>1075.9953889999999</v>
      </c>
      <c r="Z26" s="19">
        <f>$C26+'Piezo readings'!Y22*0.70317</f>
        <v>1075.925072</v>
      </c>
      <c r="AA26" s="19">
        <f>$C26+'Piezo readings'!Z22*0.70317</f>
        <v>1076.20634</v>
      </c>
      <c r="AB26" s="19">
        <f>$C26+'Piezo readings'!AA22*0.70317</f>
        <v>1076.20634</v>
      </c>
      <c r="AC26" s="19">
        <f>$C26+'Piezo readings'!AB22*0.70317</f>
        <v>1076.136023</v>
      </c>
      <c r="AD26" s="19">
        <f>$C26+'Piezo readings'!AC22*0.70317</f>
        <v>1076.0657059999999</v>
      </c>
      <c r="AE26" s="19">
        <f>$C26+'Piezo readings'!AD22*0.70317</f>
        <v>1076.0657059999999</v>
      </c>
      <c r="AF26" s="19">
        <f>$C26+'Piezo readings'!AE22*0.70317</f>
        <v>1076.136023</v>
      </c>
      <c r="AG26" s="19">
        <f>$C26+'Piezo readings'!AF22*0.70317</f>
        <v>1076.0657059999999</v>
      </c>
      <c r="AH26" s="19">
        <f>$C26+'Piezo readings'!AG22*0.70317</f>
        <v>1076.0657059999999</v>
      </c>
      <c r="AI26" s="19">
        <f>$C26+'Piezo readings'!AH22*0.70317</f>
        <v>1076.2766569999999</v>
      </c>
      <c r="AJ26" s="19">
        <f>$C26+'Piezo readings'!AI22*0.70317</f>
        <v>1076.20634</v>
      </c>
      <c r="AK26" s="19">
        <f>$C26+'Piezo readings'!AJ22*0.70317</f>
        <v>1076.346974</v>
      </c>
      <c r="AL26" s="19">
        <f>$C26+'Piezo readings'!AK22*0.70317</f>
        <v>1076.346974</v>
      </c>
      <c r="AM26" s="19">
        <f>$C26+'Piezo readings'!AL22*0.70317</f>
        <v>1076.5579249999998</v>
      </c>
      <c r="AN26" s="19">
        <f>$C26+'Piezo readings'!AM22*0.70317</f>
        <v>1076.417291</v>
      </c>
      <c r="AO26" s="19">
        <f>$C26+'Piezo readings'!AN22*0.70317</f>
        <v>1076.417291</v>
      </c>
      <c r="AP26" s="19">
        <f>$C26+'Piezo readings'!AO22*0.70317</f>
        <v>1076.20634</v>
      </c>
      <c r="AQ26" s="19">
        <f>$C26+'Piezo readings'!AP22*0.70317</f>
        <v>1076.20634</v>
      </c>
      <c r="AR26" s="19">
        <f>$C26+'Piezo readings'!AQ22*0.70317</f>
        <v>1076.20634</v>
      </c>
      <c r="AS26" s="19">
        <f>$C26+'Piezo readings'!AR22*0.70317</f>
        <v>1076.628242</v>
      </c>
      <c r="AT26" s="19">
        <f>$C26+'Piezo readings'!AS22*0.70317</f>
        <v>1076.346974</v>
      </c>
      <c r="AU26" s="19">
        <f>$C26+'Piezo readings'!AT22*0.70317</f>
        <v>1076.5579249999998</v>
      </c>
      <c r="AV26" s="19">
        <f>$C26+'Piezo readings'!AU22*0.70317</f>
        <v>1076.628242</v>
      </c>
      <c r="AW26" s="19">
        <f>$C26+'Piezo readings'!AV22*0.70317</f>
        <v>1076.5579249999998</v>
      </c>
      <c r="AX26" s="19">
        <f>$C26+'Piezo readings'!AW22*0.70317</f>
        <v>1076.346974</v>
      </c>
      <c r="AY26" s="19">
        <f>$C26+'Piezo readings'!AX22*0.70317</f>
        <v>1076.5579249999998</v>
      </c>
      <c r="AZ26" s="19">
        <f>$C26+'Piezo readings'!AY22*0.70317</f>
        <v>1076.136023</v>
      </c>
      <c r="BA26" s="19">
        <f>$C26+'Piezo readings'!AZ22*0.70317</f>
        <v>1076.7688759999999</v>
      </c>
      <c r="BB26" s="19">
        <f>$C26+'Piezo readings'!BA22*0.70317</f>
        <v>1076.5579249999998</v>
      </c>
      <c r="BC26" s="19">
        <f>$C26+'Piezo readings'!BB22*0.70317</f>
        <v>1076.417291</v>
      </c>
      <c r="BD26" s="19">
        <f>$C26+'Piezo readings'!BC22*0.70317</f>
        <v>1076.5579249999998</v>
      </c>
      <c r="BE26" s="25"/>
      <c r="BF26" s="19">
        <f>$C26+'Piezo readings'!BE22*0.70317</f>
        <v>1076.136023</v>
      </c>
      <c r="BG26" s="19">
        <f>$C26+'Piezo readings'!BF22*0.70317</f>
        <v>1076.20634</v>
      </c>
      <c r="BH26" s="19">
        <f>$C26+'Piezo readings'!BG22*0.70317</f>
        <v>1076.20634</v>
      </c>
      <c r="BI26" s="19">
        <f>$C26+'Piezo readings'!BH22*0.70317</f>
        <v>1076.20634</v>
      </c>
      <c r="BJ26" s="19">
        <f>$C26+'Piezo readings'!BI22*0.70317</f>
        <v>1076.136023</v>
      </c>
      <c r="BK26" s="19">
        <f>$C26+'Piezo readings'!BJ22*0.70317</f>
        <v>1076.20634</v>
      </c>
      <c r="BL26" s="19">
        <f>$C26+'Piezo readings'!BK22*0.70317</f>
        <v>1076.136023</v>
      </c>
      <c r="BM26" s="19">
        <f>$C26+'Piezo readings'!BL22*0.70317</f>
        <v>1076.136023</v>
      </c>
      <c r="BN26" s="19">
        <f>$C26+'Piezo readings'!BM22*0.70317</f>
        <v>1076.136023</v>
      </c>
      <c r="BO26" s="19">
        <f>$C26+'Piezo readings'!BN22*0.70317</f>
        <v>1075.925072</v>
      </c>
      <c r="BP26" s="19">
        <f>$C26+'Piezo readings'!BO22*0.70317</f>
        <v>1075.9953889999999</v>
      </c>
      <c r="BQ26" s="19">
        <f>$C26+'Piezo readings'!BP22*0.70317</f>
        <v>1076.20634</v>
      </c>
      <c r="BR26" s="19">
        <f>$C26+'Piezo readings'!BQ22*0.70317</f>
        <v>1076.136023</v>
      </c>
      <c r="BS26" s="19">
        <f>$C26+'Piezo readings'!BR22*0.70317</f>
        <v>1076.20634</v>
      </c>
      <c r="BT26" s="19">
        <f>$C26+'Piezo readings'!BS22*0.70317</f>
        <v>1076.2766569999999</v>
      </c>
      <c r="BU26" s="19">
        <f>$C26+'Piezo readings'!BT22*0.70317</f>
        <v>1076.2766569999999</v>
      </c>
      <c r="BV26" s="19">
        <f>$C26+'Piezo readings'!BU22*0.70317</f>
        <v>1076.2766569999999</v>
      </c>
      <c r="BW26" s="19">
        <f>$C26+'Piezo readings'!BV22*0.70317</f>
        <v>1076.346974</v>
      </c>
      <c r="BX26" s="19">
        <f>$C26+'Piezo readings'!BW22*0.70317</f>
        <v>1076.417291</v>
      </c>
      <c r="BY26" s="19">
        <f>$C26+'Piezo readings'!BX22*0.70317</f>
        <v>1076.4876079999999</v>
      </c>
      <c r="BZ26" s="19">
        <f>$C26+'Piezo readings'!BY22*0.70317</f>
        <v>1076.4876079999999</v>
      </c>
      <c r="CA26" s="19">
        <f>$C26+'Piezo readings'!BZ22*0.70317</f>
        <v>1076.4876079999999</v>
      </c>
      <c r="CB26" s="19">
        <f>$C26+'Piezo readings'!CA22*0.70317</f>
        <v>1076.4876079999999</v>
      </c>
      <c r="CC26" s="19"/>
      <c r="CD26" s="19">
        <f>$C26+'Piezo readings'!CC22*0.70317</f>
        <v>1076.417291</v>
      </c>
      <c r="CE26" s="19">
        <f>$C26+'Piezo readings'!CD22*0.70317</f>
        <v>1076.2766569999999</v>
      </c>
      <c r="CF26" s="19">
        <f>$C26+'Piezo readings'!CE22*0.70317</f>
        <v>1075.432853</v>
      </c>
      <c r="CG26" s="19">
        <f>$C26+'Piezo readings'!CF22*0.70317</f>
        <v>1075.925072</v>
      </c>
      <c r="CH26" s="19">
        <f>$C26+'Piezo readings'!CG22*0.70317</f>
        <v>1075.643804</v>
      </c>
      <c r="CI26" s="19">
        <f>$C26+'Piezo readings'!CH22*0.70317</f>
        <v>1075.432853</v>
      </c>
      <c r="CJ26" s="19">
        <f>$C26+'Piezo readings'!CI22*0.70317</f>
        <v>1075.8547549999998</v>
      </c>
      <c r="CK26" s="19">
        <f>$C26+'Piezo readings'!CJ22*0.70317</f>
        <v>1075.925072</v>
      </c>
      <c r="CL26" s="19">
        <f>$C26+'Piezo readings'!CK22*0.70317</f>
        <v>1076.136023</v>
      </c>
      <c r="CM26" s="19">
        <f>$C26+'Piezo readings'!CL22*0.70317</f>
        <v>1076.20634</v>
      </c>
      <c r="CN26" s="19">
        <f>$C26+'Piezo readings'!CM22*0.70317</f>
        <v>1076.136023</v>
      </c>
      <c r="CO26" s="19">
        <f>$C26+'Piezo readings'!CN22*0.70317</f>
        <v>1076.2766569999999</v>
      </c>
      <c r="CP26" s="19">
        <f>$C26+'Piezo readings'!CO22*0.70317</f>
        <v>1076.136023</v>
      </c>
      <c r="CQ26" s="19">
        <f>$C26+'Piezo readings'!CP22*0.70317</f>
        <v>1076.20634</v>
      </c>
      <c r="CR26" s="19">
        <f>$C26+'Piezo readings'!CQ22*0.70317</f>
        <v>1076.346974</v>
      </c>
      <c r="CS26" s="19">
        <f>$C26+'Piezo readings'!CR22*0.70317</f>
        <v>1076.2766569999999</v>
      </c>
      <c r="CT26" s="19">
        <f>$C26+'Piezo readings'!CS22*0.70317</f>
        <v>1077.753314</v>
      </c>
      <c r="CU26" s="19">
        <f>$C26+'Piezo readings'!CT22*0.70317</f>
        <v>1076.346974</v>
      </c>
      <c r="CV26" s="19">
        <f>$C26+'Piezo readings'!CU22*0.70317</f>
        <v>1076.136023</v>
      </c>
      <c r="CW26" s="19">
        <f>$C26+'Piezo readings'!CV22*0.70317</f>
        <v>1076.136023</v>
      </c>
      <c r="CX26" s="19">
        <f>$C26+'Piezo readings'!CW22*0.70317</f>
        <v>1076.2766569999999</v>
      </c>
      <c r="CY26" s="19">
        <f>$C26+'Piezo readings'!CX22*0.70317</f>
        <v>1076.2766569999999</v>
      </c>
      <c r="CZ26" s="19">
        <f>$C26+'Piezo readings'!CY22*0.70317</f>
        <v>1076.20634</v>
      </c>
      <c r="DA26" s="19">
        <f>$C26+'Piezo readings'!CZ22*0.70317</f>
        <v>1076.346974</v>
      </c>
      <c r="DB26" s="19">
        <f>$C26+'Piezo readings'!DA22*0.70317</f>
        <v>1076.417291</v>
      </c>
      <c r="DC26" s="19">
        <f>$C26+'Piezo readings'!DB22*0.70317</f>
        <v>1076.417291</v>
      </c>
      <c r="DD26" s="19"/>
      <c r="DE26" s="19">
        <f>$C26+'Piezo readings'!DD22*0.70317</f>
        <v>1076.7688759999999</v>
      </c>
      <c r="DF26" s="19">
        <f>$C26+'Piezo readings'!DE22*0.70317</f>
        <v>1076.417291</v>
      </c>
      <c r="DG26" s="19">
        <f>$C26+'Piezo readings'!DF22*0.70317</f>
        <v>1076.417291</v>
      </c>
      <c r="DH26" s="19">
        <f>$C26+'Piezo readings'!DG22*0.70317</f>
        <v>1076.346974</v>
      </c>
      <c r="DI26" s="19">
        <f>$C26+'Piezo readings'!DH22*0.70317</f>
        <v>1076.5579249999998</v>
      </c>
      <c r="DJ26" s="19">
        <f>$C26+'Piezo readings'!DI22*0.70317</f>
        <v>1076.136023</v>
      </c>
      <c r="DK26" s="19">
        <f>$C26+'Piezo readings'!DJ22*0.70317</f>
        <v>1075.7844379999999</v>
      </c>
      <c r="DL26" s="19">
        <f>$C26+'Piezo readings'!DK22*0.70317</f>
        <v>1075.3625359999999</v>
      </c>
      <c r="DM26" s="19">
        <f>$C26+'Piezo readings'!DL22*0.70317</f>
        <v>1076.0657059999999</v>
      </c>
      <c r="DN26" s="19">
        <f>$C26+'Piezo readings'!DM22*0.70317</f>
        <v>1076.417291</v>
      </c>
      <c r="DO26" s="19">
        <f>$C26+'Piezo readings'!DN22*0.70317</f>
        <v>1076.417291</v>
      </c>
      <c r="DP26" s="19">
        <f>$C26+'Piezo readings'!DO22*0.70317</f>
        <v>1076.136023</v>
      </c>
      <c r="DQ26" s="19">
        <f>$C26+'Piezo readings'!DP22*0.70317</f>
        <v>1076.2766569999999</v>
      </c>
      <c r="DR26" s="19">
        <f>$C26+'Piezo readings'!DQ22*0.70317</f>
        <v>1076.2766569999999</v>
      </c>
      <c r="DS26" s="19">
        <f>$C26+'Piezo readings'!DR22*0.70317</f>
        <v>1076.2766569999999</v>
      </c>
      <c r="DT26" s="19">
        <f>$C26+'Piezo readings'!DS22*0.70317</f>
        <v>1076.2766569999999</v>
      </c>
      <c r="DU26" s="19">
        <f>$C26+'Piezo readings'!DT22*0.70317</f>
        <v>1075.714121</v>
      </c>
      <c r="DV26" s="19">
        <f>$C26+'Piezo readings'!DW22*0.70317</f>
        <v>1076.0657059999999</v>
      </c>
      <c r="DW26" s="19">
        <f>$C26+'Piezo readings'!DX22*0.70317</f>
        <v>1076.5579249999998</v>
      </c>
      <c r="DX26" s="19">
        <f>$C26+'Piezo readings'!DY22*0.70317</f>
        <v>1076.5579249999998</v>
      </c>
      <c r="DY26" s="19">
        <f>$C26+'Piezo readings'!DZ22*0.70317</f>
        <v>1076.628242</v>
      </c>
      <c r="DZ26" s="19">
        <f>$C26+'Piezo readings'!EA22*0.70317</f>
        <v>1076.628242</v>
      </c>
      <c r="EA26" s="19">
        <f>$C26+'Piezo readings'!EB22*0.70317</f>
        <v>1076.346974</v>
      </c>
      <c r="EB26" s="19">
        <f>$C26+'Piezo readings'!EC22*0.70317</f>
        <v>1076.2766569999999</v>
      </c>
      <c r="EC26" s="19">
        <f>$C26+'Piezo readings'!ED22*0.70317</f>
        <v>1076.20634</v>
      </c>
      <c r="ED26" s="19">
        <f>$C26+'Piezo readings'!EE22*0.70317</f>
        <v>1076.0657059999999</v>
      </c>
      <c r="EE26" s="19">
        <f>$C26+'Piezo readings'!EF22*0.70317</f>
        <v>1076.0657059999999</v>
      </c>
      <c r="EF26" s="19">
        <f>$C26+'Piezo readings'!EG22*0.70317</f>
        <v>1076.136023</v>
      </c>
      <c r="EG26" s="19">
        <f>$C26+'Piezo readings'!EH22*0.70317</f>
        <v>1077.050144</v>
      </c>
      <c r="EH26" s="19">
        <f>$C26+'Piezo readings'!EI22*0.70317</f>
        <v>1076.20634</v>
      </c>
      <c r="EI26" s="19">
        <f>$C26+'Piezo readings'!EJ22*0.70317</f>
        <v>1076.136023</v>
      </c>
      <c r="EJ26" s="19">
        <f>$C26+'Piezo readings'!EK22*0.70317</f>
        <v>1076.136023</v>
      </c>
      <c r="EK26" s="19">
        <f>$C26+'Piezo readings'!EL22*0.70317</f>
        <v>1076.20634</v>
      </c>
      <c r="EL26" s="19">
        <f>$C26+'Piezo readings'!EM22*0.70317</f>
        <v>1076.4876079999999</v>
      </c>
      <c r="EM26" s="19">
        <f>$C26+'Piezo readings'!EN22*0.70317</f>
        <v>1076.136023</v>
      </c>
      <c r="EN26" s="19">
        <f>$C26+'Piezo readings'!EO22*0.70317</f>
        <v>1076.417291</v>
      </c>
      <c r="EO26" s="19">
        <f>$C26+'Piezo readings'!EP22*0.70317</f>
        <v>1076.6985589999999</v>
      </c>
      <c r="EP26" s="19">
        <f>IF('Piezo readings'!EQ22&lt;=0,NA(),$C26+'Piezo readings'!EQ22*0.70317)</f>
        <v>1075.1515850000001</v>
      </c>
      <c r="EQ26" s="19" t="e">
        <f>IF('Piezo readings'!ER22&lt;=0,NA(),$C26+'Piezo readings'!ER22*0.70317)</f>
        <v>#N/A</v>
      </c>
      <c r="ER26" s="19" t="e">
        <f>IF('Piezo readings'!ES22&lt;=0,NA(),$C26+'Piezo readings'!ES22*0.70317)</f>
        <v>#N/A</v>
      </c>
      <c r="ES26" s="19" t="e">
        <f>IF('Piezo readings'!ET22&lt;=0,NA(),$C26+'Piezo readings'!ET22*0.70317)</f>
        <v>#N/A</v>
      </c>
      <c r="ET26" s="19">
        <f>IF('Piezo readings'!EU22&lt;=0,NA(),$C26+'Piezo readings'!EU22*0.70317)</f>
        <v>1077.4720459999999</v>
      </c>
      <c r="EU26" s="19">
        <f>IF('Piezo readings'!EV22&lt;=0,NA(),$C26+'Piezo readings'!EV22*0.70317)</f>
        <v>1074.8703169999999</v>
      </c>
      <c r="EV26" s="19">
        <f>IF('Piezo readings'!EW22&lt;=0,NA(),$C26+'Piezo readings'!EW22*0.70317)</f>
        <v>1077.61268</v>
      </c>
      <c r="EW26" s="19" t="e">
        <f>IF('Piezo readings'!EX22&lt;=0,NA(),$C26+'Piezo readings'!EX22*0.70317)</f>
        <v>#N/A</v>
      </c>
      <c r="EX26" s="19">
        <f>IF('Piezo readings'!EY22&lt;=0,NA(),$C26+'Piezo readings'!EY22*0.70317)</f>
        <v>1077.4720459999999</v>
      </c>
      <c r="EY26" s="19">
        <f>IF('Piezo readings'!EZ22&lt;=0,NA(),$C26+'Piezo readings'!EZ22*0.70317)</f>
        <v>1077.4720459999999</v>
      </c>
      <c r="EZ26" s="19">
        <f>IF('Piezo readings'!FA22&lt;=0,NA(),$C26+'Piezo readings'!FA22*0.70317)</f>
        <v>1077.4720459999999</v>
      </c>
      <c r="FA26" s="19">
        <f>IF('Piezo readings'!FB22&lt;=0,NA(),$C26+'Piezo readings'!FB22*0.70317)</f>
        <v>1077.4720459999999</v>
      </c>
      <c r="FB26" s="19">
        <f>IF('Piezo readings'!FC22&lt;=0,NA(),$C26+'Piezo readings'!FC22*0.70317)</f>
        <v>1077.61268</v>
      </c>
      <c r="FC26" s="19">
        <f>IF('Piezo readings'!FD22&lt;=0,NA(),$C26+'Piezo readings'!FD22*0.70317)</f>
        <v>1077.6829969999999</v>
      </c>
      <c r="FD26" s="19">
        <f>IF('Piezo readings'!FE22&lt;=0,NA(),$C26+'Piezo readings'!FE22*0.70317)</f>
        <v>1077.6829969999999</v>
      </c>
      <c r="FE26" s="19">
        <f>IF('Piezo readings'!FF22&lt;=0,NA(),$C26+'Piezo readings'!FF22*0.70317)</f>
        <v>1077.61268</v>
      </c>
      <c r="FF26" s="19">
        <f>IF('Piezo readings'!FG22&lt;=0,NA(),$C26+'Piezo readings'!FG22*0.70317)</f>
        <v>1077.61268</v>
      </c>
      <c r="FG26" s="19">
        <f>IF('Piezo readings'!FH22&lt;=0,NA(),$C26+'Piezo readings'!FH22*0.70317)</f>
        <v>1077.61268</v>
      </c>
      <c r="FH26" s="19">
        <f>IF('Piezo readings'!FI22&lt;=0,NA(),$C26+'Piezo readings'!FI22*0.70317)</f>
        <v>1077.4720459999999</v>
      </c>
      <c r="FI26" s="19">
        <f>IF('Piezo readings'!FJ22&lt;=0,NA(),$C26+'Piezo readings'!FJ22*0.70317)</f>
        <v>1077.542363</v>
      </c>
      <c r="FJ26" s="19">
        <f>IF('Piezo readings'!FK22&lt;=0,NA(),$C26+'Piezo readings'!FK22*0.70317)</f>
        <v>1077.542363</v>
      </c>
      <c r="FK26" s="19">
        <f>IF('Piezo readings'!FL22&lt;=0,NA(),$C26+'Piezo readings'!FL22*0.70317)</f>
        <v>1077.4017289999999</v>
      </c>
      <c r="FL26" s="19">
        <f>IF('Piezo readings'!FM22&lt;=0,NA(),$C26+'Piezo readings'!FM22*0.70317)</f>
        <v>1077.542363</v>
      </c>
      <c r="FM26" s="19">
        <f>IF('Piezo readings'!FN22&lt;=0,NA(),$C26+'Piezo readings'!FN22*0.70317)</f>
        <v>1077.823631</v>
      </c>
      <c r="FN26" s="19">
        <f>IF('Piezo readings'!FO22&lt;=0,NA(),$C26+'Piezo readings'!FO22*0.70317)</f>
        <v>1077.4720459999999</v>
      </c>
      <c r="FO26" s="19">
        <f>IF('Piezo readings'!FP22&lt;=0,NA(),$C26+'Piezo readings'!FP22*0.70317)</f>
        <v>1077.542363</v>
      </c>
      <c r="FP26" s="19">
        <f>IF('Piezo readings'!FQ22&lt;=0,NA(),$C26+'Piezo readings'!FQ22*0.70317)</f>
        <v>1077.61268</v>
      </c>
      <c r="FQ26" s="19">
        <f>IF('Piezo readings'!FR22&lt;=0,NA(),$C26+'Piezo readings'!FR22*0.70317)</f>
        <v>1077.4720459999999</v>
      </c>
      <c r="FR26" s="19">
        <f>IF('Piezo readings'!FS22&lt;=0,NA(),$C26+'Piezo readings'!FS22*0.70317)</f>
        <v>1077.8939479999999</v>
      </c>
      <c r="FS26" s="19">
        <f>IF('Piezo readings'!FT22&lt;=0,NA(),$C26+'Piezo readings'!FT22*0.70317)</f>
        <v>1077.4017289999999</v>
      </c>
      <c r="FT26" s="19">
        <f>IF('Piezo readings'!FU22&lt;=0,NA(),$C26+'Piezo readings'!FU22*0.70317)</f>
        <v>1077.6829969999999</v>
      </c>
      <c r="FU26" s="19">
        <f>IF('Piezo readings'!FV22&lt;=0,NA(),$C26+'Piezo readings'!FV22*0.70317)</f>
        <v>1077.6829969999999</v>
      </c>
      <c r="FV26" s="19">
        <f>IF('Piezo readings'!FW22&lt;=0,NA(),$C26+'Piezo readings'!FW22*0.70317)</f>
        <v>1077.61268</v>
      </c>
      <c r="FW26" s="19">
        <f>IF('Piezo readings'!FX22&lt;=0,NA(),$C26+'Piezo readings'!FX22*0.70317)</f>
        <v>1077.61268</v>
      </c>
      <c r="FX26" s="19">
        <f>IF('Piezo readings'!FY22&lt;=0,NA(),$C26+'Piezo readings'!FY22*0.70317)</f>
        <v>1077.6829969999999</v>
      </c>
      <c r="FY26" s="19">
        <f>IF('Piezo readings'!FZ22&lt;=0,NA(),$C26+'Piezo readings'!FZ22*0.70317)</f>
        <v>1077.753314</v>
      </c>
      <c r="FZ26" s="19">
        <f>IF('Piezo readings'!GA22&lt;=0,NA(),$C26+'Piezo readings'!GA22*0.70317)</f>
        <v>1077.6829969999999</v>
      </c>
      <c r="GA26" s="19">
        <f>IF('Piezo readings'!GB22&lt;=0,NA(),$C26+'Piezo readings'!GB22*0.70317)</f>
        <v>1077.753314</v>
      </c>
      <c r="GB26" s="19">
        <f>IF('Piezo readings'!GC22&lt;=0,NA(),$C26+'Piezo readings'!GC22*0.70317)</f>
        <v>1077.542363</v>
      </c>
      <c r="GC26" s="19">
        <f>IF('Piezo readings'!GD22&lt;=0,NA(),$C26+'Piezo readings'!GD22*0.70317)</f>
        <v>1077.823631</v>
      </c>
      <c r="GD26" s="19">
        <f>IF('Piezo readings'!GE22&lt;=0,NA(),$C26+'Piezo readings'!GE22*0.70317)</f>
        <v>1077.61268</v>
      </c>
      <c r="GE26" s="19">
        <f>IF('Piezo readings'!GF22&lt;=0,NA(),$C26+'Piezo readings'!GF22*0.70317)</f>
        <v>1077.823631</v>
      </c>
      <c r="GF26" s="19">
        <f>IF('Piezo readings'!GG22&lt;=0,NA(),$C26+'Piezo readings'!GG22*0.70317)</f>
        <v>1077.753314</v>
      </c>
      <c r="GG26" s="19">
        <f>IF('Piezo readings'!GH22&lt;=0,NA(),$C26+'Piezo readings'!GH22*0.70317)</f>
        <v>1077.2610949999998</v>
      </c>
      <c r="GH26" s="19">
        <f>IF('Piezo readings'!GI22&lt;=0,NA(),$C26+'Piezo readings'!GI22*0.70317)</f>
        <v>1077.6829969999999</v>
      </c>
      <c r="GI26" s="19">
        <f>IF('Piezo readings'!GJ22&lt;=0,NA(),$C26+'Piezo readings'!GJ22*0.70317)</f>
        <v>1077.6829969999999</v>
      </c>
      <c r="GJ26" s="19">
        <f>IF('Piezo readings'!GK22&lt;=0,NA(),$C26+'Piezo readings'!GK22*0.70317)</f>
        <v>1077.9642649999998</v>
      </c>
      <c r="GK26" s="19">
        <f>IF('Piezo readings'!GL22&lt;=0,NA(),$C26+'Piezo readings'!GL22*0.70317)</f>
        <v>1077.753314</v>
      </c>
      <c r="GL26" s="19">
        <f>IF('Piezo readings'!GM22&lt;=0,NA(),$C26+'Piezo readings'!GM22*0.70317)</f>
        <v>1077.753314</v>
      </c>
      <c r="GM26" s="19">
        <f>IF('Piezo readings'!GN22&lt;=0,NA(),$C26+'Piezo readings'!GN22*0.70317)</f>
        <v>1077.753314</v>
      </c>
      <c r="GN26" s="19">
        <f>IF('Piezo readings'!GO22&lt;=0,NA(),$C26+'Piezo readings'!GO22*0.70317)</f>
        <v>1077.823631</v>
      </c>
      <c r="GO26" s="19">
        <f>IF('Piezo readings'!GP22&lt;=0,NA(),$C26+'Piezo readings'!GP22*0.70317)</f>
        <v>1077.753314</v>
      </c>
      <c r="GP26" s="19">
        <f>IF('Piezo readings'!GQ22&lt;=0,NA(),$C26+'Piezo readings'!GQ22*0.70317)</f>
        <v>1078.034582</v>
      </c>
    </row>
    <row r="27" spans="1:198" x14ac:dyDescent="0.2">
      <c r="A27" s="16"/>
      <c r="C27" s="16"/>
      <c r="D27" s="16"/>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GP27" s="19"/>
    </row>
    <row r="28" spans="1:198" x14ac:dyDescent="0.2">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
      <c r="BY28" s="2"/>
      <c r="BZ28" s="2"/>
      <c r="CA28" s="16"/>
      <c r="CC28" s="16"/>
    </row>
    <row r="29" spans="1:198" s="72" customFormat="1" x14ac:dyDescent="0.2">
      <c r="B29" s="73" t="s">
        <v>15</v>
      </c>
      <c r="E29" s="74">
        <v>35894</v>
      </c>
      <c r="F29" s="74">
        <v>35899</v>
      </c>
      <c r="G29" s="74">
        <v>35906</v>
      </c>
      <c r="H29" s="74">
        <v>35908</v>
      </c>
      <c r="I29" s="74">
        <v>35913</v>
      </c>
      <c r="J29" s="74">
        <v>35920</v>
      </c>
      <c r="K29" s="74">
        <v>35927</v>
      </c>
      <c r="L29" s="74">
        <v>35936</v>
      </c>
      <c r="M29" s="74">
        <v>35943</v>
      </c>
      <c r="N29" s="74">
        <v>35950</v>
      </c>
      <c r="O29" s="74">
        <v>35957</v>
      </c>
      <c r="P29" s="74">
        <v>35964</v>
      </c>
      <c r="Q29" s="74">
        <v>35972</v>
      </c>
      <c r="R29" s="74">
        <v>35978</v>
      </c>
      <c r="S29" s="74">
        <v>35986</v>
      </c>
      <c r="T29" s="74">
        <v>35992</v>
      </c>
      <c r="U29" s="74">
        <v>35998</v>
      </c>
      <c r="V29" s="74">
        <v>36007</v>
      </c>
      <c r="W29" s="74">
        <v>36012</v>
      </c>
      <c r="X29" s="74">
        <v>36019</v>
      </c>
      <c r="Y29" s="74">
        <v>36026</v>
      </c>
      <c r="Z29" s="74">
        <v>36034</v>
      </c>
      <c r="AA29" s="74">
        <v>36040</v>
      </c>
      <c r="AB29" s="74">
        <v>36048</v>
      </c>
      <c r="AC29" s="74">
        <v>36056</v>
      </c>
      <c r="AD29" s="74">
        <v>36061</v>
      </c>
      <c r="AE29" s="74">
        <v>36067</v>
      </c>
      <c r="AF29" s="74">
        <v>36075</v>
      </c>
      <c r="AG29" s="74">
        <v>36083</v>
      </c>
      <c r="AH29" s="74">
        <v>36090</v>
      </c>
      <c r="AI29" s="74">
        <v>36096</v>
      </c>
      <c r="AJ29" s="74">
        <v>36103</v>
      </c>
      <c r="AK29" s="74">
        <v>36111</v>
      </c>
      <c r="AL29" s="74">
        <v>36117</v>
      </c>
      <c r="AM29" s="74">
        <v>36124</v>
      </c>
      <c r="AN29" s="74">
        <v>36131</v>
      </c>
      <c r="AO29" s="74">
        <v>36138</v>
      </c>
      <c r="AP29" s="74">
        <v>36145</v>
      </c>
      <c r="AQ29" s="74">
        <v>36159</v>
      </c>
      <c r="AR29" s="74">
        <v>36166</v>
      </c>
      <c r="AS29" s="74">
        <v>36173</v>
      </c>
      <c r="AT29" s="74">
        <v>36181</v>
      </c>
      <c r="AU29" s="74">
        <v>36187</v>
      </c>
      <c r="AV29" s="74">
        <v>36194</v>
      </c>
      <c r="AW29" s="74">
        <v>36200</v>
      </c>
      <c r="AX29" s="74">
        <v>36206</v>
      </c>
      <c r="AY29" s="74">
        <v>36214</v>
      </c>
      <c r="AZ29" s="74">
        <v>36224</v>
      </c>
      <c r="BA29" s="74">
        <v>36227</v>
      </c>
      <c r="BB29" s="74">
        <v>36234</v>
      </c>
      <c r="BC29" s="74">
        <v>36241</v>
      </c>
      <c r="BD29" s="74">
        <v>36251</v>
      </c>
      <c r="BE29" s="74">
        <v>36285</v>
      </c>
      <c r="BF29" s="74">
        <v>36296</v>
      </c>
      <c r="BG29" s="74">
        <v>36302</v>
      </c>
      <c r="BH29" s="74">
        <v>36308</v>
      </c>
      <c r="BI29" s="74">
        <v>36316</v>
      </c>
      <c r="BJ29" s="74">
        <v>36321</v>
      </c>
      <c r="BK29" s="74">
        <v>36327</v>
      </c>
      <c r="BL29" s="74">
        <v>36334</v>
      </c>
      <c r="BM29" s="74">
        <v>36345</v>
      </c>
      <c r="BN29" s="74">
        <v>36350</v>
      </c>
      <c r="BO29" s="74">
        <v>36356</v>
      </c>
      <c r="BP29" s="74">
        <v>36376</v>
      </c>
      <c r="BQ29" s="74">
        <v>36382</v>
      </c>
      <c r="BR29" s="74">
        <v>36390</v>
      </c>
      <c r="BS29" s="74">
        <v>36399</v>
      </c>
      <c r="BT29" s="74">
        <v>36407</v>
      </c>
      <c r="BU29" s="74">
        <v>36414</v>
      </c>
      <c r="BV29" s="74">
        <v>36421</v>
      </c>
      <c r="BW29" s="74">
        <v>36443</v>
      </c>
      <c r="BX29" s="74">
        <v>36449</v>
      </c>
      <c r="BY29" s="74">
        <v>36455</v>
      </c>
      <c r="BZ29" s="74">
        <v>36467</v>
      </c>
      <c r="CA29" s="74">
        <v>36477</v>
      </c>
      <c r="CB29" s="74">
        <v>36489</v>
      </c>
      <c r="CC29" s="74">
        <v>36497</v>
      </c>
      <c r="CD29" s="74">
        <v>36504</v>
      </c>
      <c r="CE29" s="74">
        <v>36524</v>
      </c>
      <c r="CF29" s="74">
        <v>36568</v>
      </c>
      <c r="CG29" s="74">
        <v>36590</v>
      </c>
      <c r="CH29" s="74">
        <v>36615</v>
      </c>
      <c r="CI29" s="74">
        <v>36626</v>
      </c>
      <c r="CJ29" s="74">
        <v>36641</v>
      </c>
      <c r="CK29" s="74">
        <v>36659</v>
      </c>
      <c r="CL29" s="74">
        <v>36671</v>
      </c>
      <c r="CM29" s="74">
        <v>36674</v>
      </c>
      <c r="CN29" s="74">
        <v>36678</v>
      </c>
      <c r="CO29" s="74">
        <v>36684</v>
      </c>
      <c r="CP29" s="74">
        <v>36693</v>
      </c>
      <c r="CQ29" s="74">
        <v>36698</v>
      </c>
      <c r="CR29" s="74">
        <v>36707</v>
      </c>
      <c r="CS29" s="74">
        <v>36713</v>
      </c>
      <c r="CT29" s="74">
        <v>36718</v>
      </c>
      <c r="CU29" s="74">
        <v>36735</v>
      </c>
      <c r="CV29" s="74">
        <v>36740</v>
      </c>
      <c r="CW29" s="74">
        <v>36748</v>
      </c>
      <c r="CX29" s="74">
        <v>36753</v>
      </c>
      <c r="CY29" s="74">
        <v>36762</v>
      </c>
      <c r="CZ29" s="74">
        <v>36767</v>
      </c>
      <c r="DA29" s="74">
        <v>36779</v>
      </c>
      <c r="DB29" s="74">
        <v>36798</v>
      </c>
      <c r="DC29" s="74">
        <v>36809</v>
      </c>
      <c r="DD29" s="74">
        <v>36816</v>
      </c>
      <c r="DE29" s="74">
        <v>36823</v>
      </c>
      <c r="DF29" s="74">
        <v>36837</v>
      </c>
      <c r="DG29" s="74">
        <v>36849</v>
      </c>
      <c r="DH29" s="74">
        <v>36867</v>
      </c>
      <c r="DI29" s="74">
        <v>36881</v>
      </c>
      <c r="DJ29" s="74">
        <v>36951</v>
      </c>
      <c r="DK29" s="74">
        <v>36971</v>
      </c>
      <c r="DL29" s="74">
        <v>36991</v>
      </c>
      <c r="DM29" s="74">
        <v>37013</v>
      </c>
      <c r="DN29" s="74">
        <v>37028</v>
      </c>
      <c r="DO29" s="74">
        <v>37046</v>
      </c>
      <c r="DP29" s="74">
        <v>37060</v>
      </c>
      <c r="DQ29" s="74">
        <v>37075</v>
      </c>
      <c r="DR29" s="74">
        <v>37088</v>
      </c>
      <c r="DS29" s="74">
        <v>37102</v>
      </c>
      <c r="DT29" s="74">
        <v>37116</v>
      </c>
      <c r="DU29" s="74">
        <v>37134</v>
      </c>
      <c r="DV29" s="74">
        <v>37143</v>
      </c>
      <c r="DW29" s="74">
        <v>37157</v>
      </c>
      <c r="DX29" s="74">
        <v>37181</v>
      </c>
      <c r="DY29" s="74">
        <v>37196</v>
      </c>
      <c r="DZ29" s="74">
        <f t="shared" ref="DZ29:EQ29" si="3">DZ23</f>
        <v>37210</v>
      </c>
      <c r="EA29" s="74">
        <f t="shared" si="3"/>
        <v>37224</v>
      </c>
      <c r="EB29" s="74">
        <f t="shared" si="3"/>
        <v>37271</v>
      </c>
      <c r="EC29" s="74">
        <f t="shared" si="3"/>
        <v>37463</v>
      </c>
      <c r="ED29" s="74">
        <f t="shared" si="3"/>
        <v>37750</v>
      </c>
      <c r="EE29" s="74">
        <f t="shared" si="3"/>
        <v>37812</v>
      </c>
      <c r="EF29" s="74">
        <f t="shared" si="3"/>
        <v>37852</v>
      </c>
      <c r="EG29" s="74">
        <f t="shared" si="3"/>
        <v>37971</v>
      </c>
      <c r="EH29" s="74">
        <f t="shared" si="3"/>
        <v>38138</v>
      </c>
      <c r="EI29" s="74">
        <f t="shared" si="3"/>
        <v>38170</v>
      </c>
      <c r="EJ29" s="74">
        <f t="shared" si="3"/>
        <v>38213</v>
      </c>
      <c r="EK29" s="74">
        <f t="shared" si="3"/>
        <v>38238</v>
      </c>
      <c r="EL29" s="74">
        <f t="shared" si="3"/>
        <v>38266</v>
      </c>
      <c r="EM29" s="74">
        <f t="shared" si="3"/>
        <v>38502</v>
      </c>
      <c r="EN29" s="74">
        <f t="shared" si="3"/>
        <v>38586</v>
      </c>
      <c r="EO29" s="74">
        <f t="shared" si="3"/>
        <v>38674</v>
      </c>
      <c r="EP29" s="74">
        <f t="shared" si="3"/>
        <v>39592</v>
      </c>
      <c r="EQ29" s="74">
        <f t="shared" si="3"/>
        <v>39701</v>
      </c>
      <c r="ER29" s="74">
        <v>40064</v>
      </c>
      <c r="ES29" s="74">
        <v>40470</v>
      </c>
      <c r="ET29" s="74">
        <f>ET5</f>
        <v>40815</v>
      </c>
      <c r="EU29" s="74">
        <f>EU5</f>
        <v>40962</v>
      </c>
      <c r="EV29" s="74">
        <f>EV5</f>
        <v>40988</v>
      </c>
      <c r="EW29" s="74">
        <v>41016</v>
      </c>
      <c r="EX29" s="74">
        <v>41051</v>
      </c>
      <c r="EY29" s="74">
        <v>41118</v>
      </c>
      <c r="EZ29" s="74">
        <v>41151</v>
      </c>
      <c r="FA29" s="74">
        <v>41182</v>
      </c>
      <c r="FB29" s="74">
        <v>41211</v>
      </c>
      <c r="FC29" s="74">
        <v>41233</v>
      </c>
      <c r="FD29" s="74">
        <v>41268</v>
      </c>
      <c r="FE29" s="74">
        <v>41304</v>
      </c>
      <c r="FF29" s="74">
        <v>41365</v>
      </c>
      <c r="FG29" s="74">
        <v>41391</v>
      </c>
      <c r="FH29" s="74">
        <v>41420</v>
      </c>
      <c r="FI29" s="74">
        <v>41446</v>
      </c>
      <c r="FJ29" s="74">
        <v>41448</v>
      </c>
      <c r="FK29" s="74">
        <v>41478</v>
      </c>
      <c r="FL29" s="74">
        <v>41511</v>
      </c>
      <c r="FM29" s="74">
        <v>41546</v>
      </c>
      <c r="FN29" s="84">
        <v>41568</v>
      </c>
      <c r="FO29" s="84">
        <v>41603</v>
      </c>
      <c r="FP29" s="84">
        <v>41629</v>
      </c>
      <c r="FQ29" s="84">
        <v>41660</v>
      </c>
      <c r="FR29" s="74">
        <v>41687</v>
      </c>
      <c r="FS29" s="86">
        <v>41721</v>
      </c>
      <c r="FT29" s="74">
        <v>41748</v>
      </c>
      <c r="FU29" s="87">
        <v>41778</v>
      </c>
      <c r="FV29" s="86">
        <v>41819</v>
      </c>
      <c r="FW29" s="74">
        <v>41847</v>
      </c>
      <c r="FX29" s="74">
        <v>41882</v>
      </c>
      <c r="FY29" s="74">
        <v>41910</v>
      </c>
      <c r="FZ29" s="74">
        <v>41938</v>
      </c>
      <c r="GA29" s="74">
        <v>41980</v>
      </c>
      <c r="GB29" s="74">
        <v>42001</v>
      </c>
      <c r="GC29" s="74">
        <v>42029</v>
      </c>
      <c r="GD29" s="74">
        <v>42057</v>
      </c>
      <c r="GE29" s="74">
        <v>42092</v>
      </c>
      <c r="GF29" s="74">
        <v>42120</v>
      </c>
      <c r="GG29" s="74">
        <v>42148</v>
      </c>
      <c r="GH29" s="74">
        <v>42183</v>
      </c>
      <c r="GI29" s="74">
        <v>42206</v>
      </c>
      <c r="GJ29" s="74">
        <v>42246</v>
      </c>
      <c r="GK29" s="74">
        <v>42274</v>
      </c>
      <c r="GL29" s="74">
        <v>42302</v>
      </c>
      <c r="GM29" s="74">
        <v>42337</v>
      </c>
      <c r="GN29" s="74">
        <v>42365</v>
      </c>
      <c r="GO29" s="74">
        <v>42400</v>
      </c>
      <c r="GP29" s="74">
        <v>42428</v>
      </c>
    </row>
    <row r="30" spans="1:198" x14ac:dyDescent="0.2">
      <c r="A30" s="17" t="s">
        <v>28</v>
      </c>
      <c r="B30" s="12">
        <v>22721</v>
      </c>
      <c r="C30" s="16">
        <f>1139.1-51.9</f>
        <v>1087.1999999999998</v>
      </c>
      <c r="D30" s="17" t="s">
        <v>66</v>
      </c>
      <c r="E30" s="19">
        <f>$C30+'Piezo readings'!D25*0.70317</f>
        <v>1087.4812679999998</v>
      </c>
      <c r="F30" s="19">
        <f>$C30+'Piezo readings'!E25*0.70317</f>
        <v>1087.4812679999998</v>
      </c>
      <c r="G30" s="19">
        <f>$C30+'Piezo readings'!F25*0.70317</f>
        <v>1087.1999999999998</v>
      </c>
      <c r="H30" s="19">
        <f>$C30+'Piezo readings'!G25*0.70317</f>
        <v>1087.5515849999997</v>
      </c>
      <c r="I30" s="19">
        <f>$C30+'Piezo readings'!H25*0.70317</f>
        <v>1087.4812679999998</v>
      </c>
      <c r="J30" s="19">
        <f>$C30+'Piezo readings'!I25*0.70317</f>
        <v>1087.5515849999997</v>
      </c>
      <c r="K30" s="19">
        <f>$C30+'Piezo readings'!J25*0.70317</f>
        <v>1087.4812679999998</v>
      </c>
      <c r="L30" s="19">
        <f>$C30+'Piezo readings'!K25*0.70317</f>
        <v>1087.4812679999998</v>
      </c>
      <c r="M30" s="19">
        <f>$C30+'Piezo readings'!L25*0.70317</f>
        <v>1087.6570604999997</v>
      </c>
      <c r="N30" s="19">
        <f>$C30+'Piezo readings'!M25*0.70317</f>
        <v>1087.4812679999998</v>
      </c>
      <c r="O30" s="19">
        <f>$C30+'Piezo readings'!N25*0.70317</f>
        <v>1087.3406339999999</v>
      </c>
      <c r="P30" s="19">
        <f>$C30+'Piezo readings'!O25*0.70317</f>
        <v>1087.1999999999998</v>
      </c>
      <c r="Q30" s="19">
        <f>$C30+'Piezo readings'!P25*0.70317</f>
        <v>1088.1141209999998</v>
      </c>
      <c r="R30" s="19">
        <f>$C30+'Piezo readings'!Q25*0.70317</f>
        <v>1087.4812679999998</v>
      </c>
      <c r="S30" s="19">
        <f>$C30+'Piezo readings'!R25*0.70317</f>
        <v>1087.1999999999998</v>
      </c>
      <c r="T30" s="19">
        <f>$C30+'Piezo readings'!S25*0.70317</f>
        <v>1087.4109509999998</v>
      </c>
      <c r="U30" s="19">
        <f>$C30+'Piezo readings'!T25*0.70317</f>
        <v>1087.4109509999998</v>
      </c>
      <c r="V30" s="19">
        <f>$C30+'Piezo readings'!U25*0.70317</f>
        <v>1087.4109509999998</v>
      </c>
      <c r="W30" s="19">
        <f>$C30+'Piezo readings'!V25*0.70317</f>
        <v>1087.1999999999998</v>
      </c>
      <c r="X30" s="19">
        <f>$C30+'Piezo readings'!W25*0.70317</f>
        <v>1087.6922189999998</v>
      </c>
      <c r="Y30" s="19">
        <f>$C30+'Piezo readings'!X25*0.70317</f>
        <v>1087.6219019999999</v>
      </c>
      <c r="Z30" s="19">
        <f>$C30+'Piezo readings'!Y25*0.70317</f>
        <v>1087.5515849999997</v>
      </c>
      <c r="AA30" s="19">
        <f>$C30+'Piezo readings'!Z25*0.70317</f>
        <v>1087.6922189999998</v>
      </c>
      <c r="AB30" s="19">
        <f>$C30+'Piezo readings'!AA25*0.70317</f>
        <v>1087.5515849999997</v>
      </c>
      <c r="AC30" s="19">
        <f>$C30+'Piezo readings'!AB25*0.70317</f>
        <v>1087.5515849999997</v>
      </c>
      <c r="AD30" s="19">
        <f>$C30+'Piezo readings'!AC25*0.70317</f>
        <v>1087.5515849999997</v>
      </c>
      <c r="AE30" s="19">
        <f>$C30+'Piezo readings'!AD25*0.70317</f>
        <v>1087.5515849999997</v>
      </c>
      <c r="AF30" s="19">
        <f>$C30+'Piezo readings'!AE25*0.70317</f>
        <v>1087.5515849999997</v>
      </c>
      <c r="AG30" s="19">
        <f>$C30+'Piezo readings'!AF25*0.70317</f>
        <v>1087.6219019999999</v>
      </c>
      <c r="AH30" s="19">
        <f>$C30+'Piezo readings'!AG25*0.70317</f>
        <v>1087.5515849999997</v>
      </c>
      <c r="AI30" s="19">
        <f>$C30+'Piezo readings'!AH25*0.70317</f>
        <v>1087.6219019999999</v>
      </c>
      <c r="AJ30" s="19">
        <f>$C30+'Piezo readings'!AI25*0.70317</f>
        <v>1087.6219019999999</v>
      </c>
      <c r="AK30" s="19">
        <f>$C30+'Piezo readings'!AJ25*0.70317</f>
        <v>1087.6219019999999</v>
      </c>
      <c r="AL30" s="19">
        <f>$C30+'Piezo readings'!AK25*0.70317</f>
        <v>1087.6219019999999</v>
      </c>
      <c r="AM30" s="19">
        <f>$C30+'Piezo readings'!AL25*0.70317</f>
        <v>1087.6219019999999</v>
      </c>
      <c r="AN30" s="19">
        <f>$C30+'Piezo readings'!AM25*0.70317</f>
        <v>1087.6219019999999</v>
      </c>
      <c r="AO30" s="19">
        <f>$C30+'Piezo readings'!AN25*0.70317</f>
        <v>1087.6219019999999</v>
      </c>
      <c r="AP30" s="19">
        <f>$C30+'Piezo readings'!AO25*0.70317</f>
        <v>1087.5515849999997</v>
      </c>
      <c r="AQ30" s="19">
        <f>$C30+'Piezo readings'!AP25*0.70317</f>
        <v>1087.5515849999997</v>
      </c>
      <c r="AR30" s="19">
        <f>$C30+'Piezo readings'!AQ25*0.70317</f>
        <v>1087.6219019999999</v>
      </c>
      <c r="AS30" s="19">
        <f>$C30+'Piezo readings'!AR25*0.70317</f>
        <v>1087.6219019999999</v>
      </c>
      <c r="AT30" s="19">
        <f>$C30+'Piezo readings'!AS25*0.70317</f>
        <v>1087.6219019999999</v>
      </c>
      <c r="AU30" s="19">
        <f>$C30+'Piezo readings'!AT25*0.70317</f>
        <v>1087.6219019999999</v>
      </c>
      <c r="AV30" s="19">
        <f>$C30+'Piezo readings'!AU25*0.70317</f>
        <v>1087.5515849999997</v>
      </c>
      <c r="AW30" s="19">
        <f>$C30+'Piezo readings'!AV25*0.70317</f>
        <v>1087.7625359999997</v>
      </c>
      <c r="AX30" s="19">
        <f>$C30+'Piezo readings'!AW25*0.70317</f>
        <v>1087.6219019999999</v>
      </c>
      <c r="AY30" s="19">
        <f>$C30+'Piezo readings'!AX25*0.70317</f>
        <v>1087.6219019999999</v>
      </c>
      <c r="AZ30" s="19">
        <f>$C30+'Piezo readings'!AY25*0.70317</f>
        <v>1087.5515849999997</v>
      </c>
      <c r="BA30" s="19">
        <f>$C30+'Piezo readings'!AZ25*0.70317</f>
        <v>1087.6219019999999</v>
      </c>
      <c r="BB30" s="19">
        <f>$C30+'Piezo readings'!BA25*0.70317</f>
        <v>1087.4812679999998</v>
      </c>
      <c r="BC30" s="19">
        <f>$C30+'Piezo readings'!BB25*0.70317</f>
        <v>1087.6219019999999</v>
      </c>
      <c r="BD30" s="19">
        <f>$C30+'Piezo readings'!BC25*0.70317</f>
        <v>1087.6219019999999</v>
      </c>
      <c r="BE30" s="25"/>
      <c r="BF30" s="19">
        <f>$C30+'Piezo readings'!BE25*0.70317</f>
        <v>1087.6219019999999</v>
      </c>
      <c r="BG30" s="19">
        <f>$C30+'Piezo readings'!BF25*0.70317</f>
        <v>1087.7625359999997</v>
      </c>
      <c r="BH30" s="19">
        <f>$C30+'Piezo readings'!BG25*0.70317</f>
        <v>1087.7625359999997</v>
      </c>
      <c r="BI30" s="19">
        <f>$C30+'Piezo readings'!BH25*0.70317</f>
        <v>1087.7625359999997</v>
      </c>
      <c r="BJ30" s="19">
        <f>$C30+'Piezo readings'!BI25*0.70317</f>
        <v>1087.6922189999998</v>
      </c>
      <c r="BK30" s="19">
        <f>$C30+'Piezo readings'!BJ25*0.70317</f>
        <v>1087.6922189999998</v>
      </c>
      <c r="BL30" s="19">
        <f>$C30+'Piezo readings'!BK25*0.70317</f>
        <v>1087.6922189999998</v>
      </c>
      <c r="BM30" s="19">
        <f>$C30+'Piezo readings'!BL25*0.70317</f>
        <v>1087.6922189999998</v>
      </c>
      <c r="BN30" s="19">
        <f>$C30+'Piezo readings'!BM25*0.70317</f>
        <v>1087.6922189999998</v>
      </c>
      <c r="BO30" s="19">
        <f>$C30+'Piezo readings'!BN25*0.70317</f>
        <v>1087.5515849999997</v>
      </c>
      <c r="BP30" s="19">
        <f>$C30+'Piezo readings'!BO25*0.70317</f>
        <v>1087.6219019999999</v>
      </c>
      <c r="BQ30" s="19">
        <f>$C30+'Piezo readings'!BP25*0.70317</f>
        <v>1087.6922189999998</v>
      </c>
      <c r="BR30" s="19">
        <f>$C30+'Piezo readings'!BQ25*0.70317</f>
        <v>1087.6219019999999</v>
      </c>
      <c r="BS30" s="19">
        <f>$C30+'Piezo readings'!BR25*0.70317</f>
        <v>1087.6922189999998</v>
      </c>
      <c r="BT30" s="19">
        <f>$C30+'Piezo readings'!BS25*0.70317</f>
        <v>1087.6922189999998</v>
      </c>
      <c r="BU30" s="19">
        <f>$C30+'Piezo readings'!BT25*0.70317</f>
        <v>1087.6219019999999</v>
      </c>
      <c r="BV30" s="19">
        <f>$C30+'Piezo readings'!BU25*0.70317</f>
        <v>1087.6922189999998</v>
      </c>
      <c r="BW30" s="19">
        <f>$C30+'Piezo readings'!BV25*0.70317</f>
        <v>1087.6219019999999</v>
      </c>
      <c r="BX30" s="19">
        <f>$C30+'Piezo readings'!BW25*0.70317</f>
        <v>1087.6922189999998</v>
      </c>
      <c r="BY30" s="19">
        <f>$C30+'Piezo readings'!BX25*0.70317</f>
        <v>1087.6922189999998</v>
      </c>
      <c r="BZ30" s="19">
        <f>$C30+'Piezo readings'!BY25*0.70317</f>
        <v>1087.4812679999998</v>
      </c>
      <c r="CA30" s="19">
        <f>$C30+'Piezo readings'!BZ25*0.70317</f>
        <v>1087.5515849999997</v>
      </c>
      <c r="CB30" s="19">
        <f>$C30+'Piezo readings'!CA25*0.70317</f>
        <v>1087.5515849999997</v>
      </c>
      <c r="CC30" s="19"/>
      <c r="CD30" s="19">
        <f>$C30+'Piezo readings'!CC25*0.70317</f>
        <v>1087.5515849999997</v>
      </c>
      <c r="CE30" s="19">
        <f>$C30+'Piezo readings'!CD25*0.70317</f>
        <v>1087.2703169999997</v>
      </c>
      <c r="CF30" s="19">
        <f>$C30+'Piezo readings'!CE25*0.70317</f>
        <v>1087.1999999999998</v>
      </c>
      <c r="CG30" s="19">
        <f>$C30+'Piezo readings'!CF25*0.70317</f>
        <v>1087.1999999999998</v>
      </c>
      <c r="CH30" s="19">
        <f>$C30+'Piezo readings'!CG25*0.70317</f>
        <v>1087.3406339999999</v>
      </c>
      <c r="CI30" s="19">
        <f>$C30+'Piezo readings'!CH25*0.70317</f>
        <v>1087.1999999999998</v>
      </c>
      <c r="CJ30" s="19">
        <f>$C30+'Piezo readings'!CI25*0.70317</f>
        <v>1087.1999999999998</v>
      </c>
      <c r="CK30" s="19">
        <f>$C30+'Piezo readings'!CJ25*0.70317</f>
        <v>1087.1999999999998</v>
      </c>
      <c r="CL30" s="19">
        <f>$C30+'Piezo readings'!CK25*0.70317</f>
        <v>1087.5515849999997</v>
      </c>
      <c r="CM30" s="19">
        <f>$C30+'Piezo readings'!CL25*0.70317</f>
        <v>1087.5515849999997</v>
      </c>
      <c r="CN30" s="19">
        <f>$C30+'Piezo readings'!CM25*0.70317</f>
        <v>1087.5515849999997</v>
      </c>
      <c r="CO30" s="19">
        <f>$C30+'Piezo readings'!CN25*0.70317</f>
        <v>1087.4812679999998</v>
      </c>
      <c r="CP30" s="19">
        <f>$C30+'Piezo readings'!CO25*0.70317</f>
        <v>1087.6219019999999</v>
      </c>
      <c r="CQ30" s="19">
        <f>$C30+'Piezo readings'!CP25*0.70317</f>
        <v>1087.5515849999997</v>
      </c>
      <c r="CR30" s="19">
        <f>$C30+'Piezo readings'!CQ25*0.70317</f>
        <v>1087.6219019999999</v>
      </c>
      <c r="CS30" s="19">
        <f>$C30+'Piezo readings'!CR25*0.70317</f>
        <v>1087.6219019999999</v>
      </c>
      <c r="CT30" s="19">
        <f>$C30+'Piezo readings'!CS25*0.70317</f>
        <v>1087.5515849999997</v>
      </c>
      <c r="CU30" s="19">
        <f>$C30+'Piezo readings'!CT25*0.70317</f>
        <v>1087.4812679999998</v>
      </c>
      <c r="CV30" s="19">
        <f>$C30+'Piezo readings'!CU25*0.70317</f>
        <v>1087.4812679999998</v>
      </c>
      <c r="CW30" s="19">
        <f>$C30+'Piezo readings'!CV25*0.70317</f>
        <v>1087.5515849999997</v>
      </c>
      <c r="CX30" s="19">
        <f>$C30+'Piezo readings'!CW25*0.70317</f>
        <v>1087.5515849999997</v>
      </c>
      <c r="CY30" s="19">
        <f>$C30+'Piezo readings'!CX25*0.70317</f>
        <v>1087.5515849999997</v>
      </c>
      <c r="CZ30" s="19">
        <f>$C30+'Piezo readings'!CY25*0.70317</f>
        <v>1087.4812679999998</v>
      </c>
      <c r="DA30" s="19">
        <f>$C30+'Piezo readings'!CZ25*0.70317</f>
        <v>1087.4812679999998</v>
      </c>
      <c r="DB30" s="19">
        <f>$C30+'Piezo readings'!DA25*0.70317</f>
        <v>1088.3953889999998</v>
      </c>
      <c r="DC30" s="19">
        <f>$C30+'Piezo readings'!DB25*0.70317</f>
        <v>1087.5515849999997</v>
      </c>
      <c r="DD30" s="19"/>
      <c r="DE30" s="19">
        <f>$C30+'Piezo readings'!DD25*0.70317</f>
        <v>1088.0438039999999</v>
      </c>
      <c r="DF30" s="19">
        <f>$C30+'Piezo readings'!DE25*0.70317</f>
        <v>1087.5515849999997</v>
      </c>
      <c r="DG30" s="19">
        <f>$C30+'Piezo readings'!DF25*0.70317</f>
        <v>1087.5515849999997</v>
      </c>
      <c r="DH30" s="19">
        <f>$C30+'Piezo readings'!DG25*0.70317</f>
        <v>1087.6219019999999</v>
      </c>
      <c r="DI30" s="19">
        <f>$C30+'Piezo readings'!DH25*0.70317</f>
        <v>1087.6219019999999</v>
      </c>
      <c r="DJ30" s="19">
        <f>$C30+'Piezo readings'!DI25*0.70317</f>
        <v>1087.1999999999998</v>
      </c>
      <c r="DK30" s="19">
        <f>$C30+'Piezo readings'!DJ25*0.70317</f>
        <v>1087.1999999999998</v>
      </c>
      <c r="DL30" s="19">
        <f>$C30+'Piezo readings'!DK25*0.70317</f>
        <v>1087.1999999999998</v>
      </c>
      <c r="DM30" s="19">
        <f>$C30+'Piezo readings'!DL25*0.70317</f>
        <v>1087.1999999999998</v>
      </c>
      <c r="DN30" s="19">
        <f>$C30+'Piezo readings'!DM25*0.70317</f>
        <v>1087.4812679999998</v>
      </c>
      <c r="DO30" s="19">
        <f>$C30+'Piezo readings'!DN25*0.70317</f>
        <v>1087.4812679999998</v>
      </c>
      <c r="DP30" s="19">
        <f>$C30+'Piezo readings'!DO25*0.70317</f>
        <v>1087.4812679999998</v>
      </c>
      <c r="DQ30" s="19">
        <f>$C30+'Piezo readings'!DP25*0.70317</f>
        <v>1087.4812679999998</v>
      </c>
      <c r="DR30" s="19">
        <f>$C30+'Piezo readings'!DQ25*0.70317</f>
        <v>1087.4812679999998</v>
      </c>
      <c r="DS30" s="19">
        <f>$C30+'Piezo readings'!DR25*0.70317</f>
        <v>1087.4812679999998</v>
      </c>
      <c r="DT30" s="19">
        <f>$C30+'Piezo readings'!DS25*0.70317</f>
        <v>1087.4812679999998</v>
      </c>
      <c r="DU30" s="19">
        <f>$C30+'Piezo readings'!DT25*0.70317</f>
        <v>1087.1999999999998</v>
      </c>
      <c r="DV30" s="19">
        <f>$C30+'Piezo readings'!DW25*0.70317</f>
        <v>1087.4812679999998</v>
      </c>
      <c r="DW30" s="19">
        <f>$C30+'Piezo readings'!DX25*0.70317</f>
        <v>1087.4812679999998</v>
      </c>
      <c r="DX30" s="19">
        <f>$C30+'Piezo readings'!DY25*0.70317</f>
        <v>1087.5515849999997</v>
      </c>
      <c r="DY30" s="19">
        <f>$C30+'Piezo readings'!DZ25*0.70317</f>
        <v>1087.5515849999997</v>
      </c>
      <c r="DZ30" s="19">
        <f>$C30+'Piezo readings'!EA25*0.70317</f>
        <v>1087.5515849999997</v>
      </c>
      <c r="EA30" s="19">
        <f>$C30+'Piezo readings'!EB25*0.70317</f>
        <v>1087.4812679999998</v>
      </c>
      <c r="EB30" s="19">
        <f>$C30+'Piezo readings'!EC25*0.70317</f>
        <v>1087.4812679999998</v>
      </c>
      <c r="EC30" s="19"/>
      <c r="ED30" s="19">
        <f>$C30+'Piezo readings'!EE25*0.70317</f>
        <v>1087.4109509999998</v>
      </c>
      <c r="EE30" s="19">
        <f>$C30+'Piezo readings'!EF25*0.70317</f>
        <v>1087.4109509999998</v>
      </c>
      <c r="EF30" s="19">
        <f>$C30+'Piezo readings'!EG25*0.70317</f>
        <v>1087.4109509999998</v>
      </c>
      <c r="EG30" s="19">
        <f>$C30+'Piezo readings'!EH25*0.70317</f>
        <v>1087.4812679999998</v>
      </c>
      <c r="EH30" s="19">
        <f>$C30+'Piezo readings'!EI25*0.70317</f>
        <v>1087.4109509999998</v>
      </c>
      <c r="EI30" s="19">
        <f>$C30+'Piezo readings'!EJ25*0.70317</f>
        <v>1087.4109509999998</v>
      </c>
      <c r="EJ30" s="19">
        <f>$C30+'Piezo readings'!EK25*0.70317</f>
        <v>1087.4109509999998</v>
      </c>
      <c r="EK30" s="19">
        <f>$C30+'Piezo readings'!EL25*0.70317</f>
        <v>1087.4109509999998</v>
      </c>
      <c r="EL30" s="19">
        <f>$C30+'Piezo readings'!EM25*0.70317</f>
        <v>1087.4109509999998</v>
      </c>
      <c r="EM30" s="19">
        <f>$C30+'Piezo readings'!EN25*0.70317</f>
        <v>1087.4109509999998</v>
      </c>
      <c r="EN30" s="19">
        <f>$C30+'Piezo readings'!EO25*0.70317</f>
        <v>1087.4109509999998</v>
      </c>
      <c r="EO30" s="19">
        <f>$C30+'Piezo readings'!EP25*0.70317</f>
        <v>1087.4109509999998</v>
      </c>
      <c r="EP30" s="19" t="e">
        <f>IF('Piezo readings'!EQ25&lt;=0,NA(),$C30+'Piezo readings'!EQ25*0.70317)</f>
        <v>#N/A</v>
      </c>
      <c r="EQ30" s="19" t="e">
        <f>IF('Piezo readings'!ER25&lt;=0,NA(),$C30+'Piezo readings'!ER25*0.70317)</f>
        <v>#N/A</v>
      </c>
      <c r="ER30" s="19" t="e">
        <f>IF('Piezo readings'!ES25&lt;=0,NA(),$C30+'Piezo readings'!ES25*0.70317)</f>
        <v>#N/A</v>
      </c>
      <c r="ES30" s="19" t="e">
        <f>IF('Piezo readings'!ET25&lt;=0,NA(),$C30+'Piezo readings'!ET25*0.70317)</f>
        <v>#N/A</v>
      </c>
      <c r="ET30" s="19">
        <f>IF('Piezo readings'!EU25&lt;=0,NA(),$C30+'Piezo readings'!EU25*0.70317)</f>
        <v>1087.4812679999998</v>
      </c>
      <c r="EU30" s="19">
        <f>IF('Piezo readings'!EV25&lt;=0,NA(),$C30+'Piezo readings'!EV25*0.70317)</f>
        <v>1087.6219019999999</v>
      </c>
      <c r="EV30" s="19">
        <f>IF('Piezo readings'!EW25&lt;=0,NA(),$C30+'Piezo readings'!EW25*0.70317)</f>
        <v>1087.5515849999997</v>
      </c>
      <c r="EW30" s="19">
        <f>IF('Piezo readings'!EX25&lt;=0,NA(),$C30+'Piezo readings'!EX25*0.70317)</f>
        <v>1087.5515849999997</v>
      </c>
      <c r="EX30" s="19">
        <f>IF('Piezo readings'!EY25&lt;=0,NA(),$C30+'Piezo readings'!EY25*0.70317)</f>
        <v>1087.4812679999998</v>
      </c>
      <c r="EY30" s="19">
        <f>IF('Piezo readings'!EZ25&lt;=0,NA(),$C30+'Piezo readings'!EZ25*0.70317)</f>
        <v>1087.5515849999997</v>
      </c>
      <c r="EZ30" s="19">
        <f>IF('Piezo readings'!FA25&lt;=0,NA(),$C30+'Piezo readings'!FA25*0.70317)</f>
        <v>1087.5515849999997</v>
      </c>
      <c r="FA30" s="19">
        <f>IF('Piezo readings'!FB25&lt;=0,NA(),$C30+'Piezo readings'!FB25*0.70317)</f>
        <v>1087.5515849999997</v>
      </c>
      <c r="FB30" s="19">
        <f>IF('Piezo readings'!FC25&lt;=0,NA(),$C30+'Piezo readings'!FC25*0.70317)</f>
        <v>1087.6219019999999</v>
      </c>
      <c r="FC30" s="19">
        <f>IF('Piezo readings'!FD25&lt;=0,NA(),$C30+'Piezo readings'!FD25*0.70317)</f>
        <v>1087.6219019999999</v>
      </c>
      <c r="FD30" s="19">
        <f>IF('Piezo readings'!FE25&lt;=0,NA(),$C30+'Piezo readings'!FE25*0.70317)</f>
        <v>1087.5515849999997</v>
      </c>
      <c r="FE30" s="19">
        <f>IF('Piezo readings'!FF25&lt;=0,NA(),$C30+'Piezo readings'!FF25*0.70317)</f>
        <v>1087.6219019999999</v>
      </c>
      <c r="FF30" s="19">
        <f>IF('Piezo readings'!FG25&lt;=0,NA(),$C30+'Piezo readings'!FG25*0.70317)</f>
        <v>1087.5515849999997</v>
      </c>
      <c r="FG30" s="19">
        <f>IF('Piezo readings'!FH25&lt;=0,NA(),$C30+'Piezo readings'!FH25*0.70317)</f>
        <v>1087.4812679999998</v>
      </c>
      <c r="FH30" s="19">
        <f>IF('Piezo readings'!FI25&lt;=0,NA(),$C30+'Piezo readings'!FI25*0.70317)</f>
        <v>1087.4109509999998</v>
      </c>
      <c r="FI30" s="19">
        <f>IF('Piezo readings'!FJ25&lt;=0,NA(),$C30+'Piezo readings'!FJ25*0.70317)</f>
        <v>1087.4812679999998</v>
      </c>
      <c r="FJ30" s="19">
        <f>IF('Piezo readings'!FK25&lt;=0,NA(),$C30+'Piezo readings'!FK25*0.70317)</f>
        <v>1087.4812679999998</v>
      </c>
      <c r="FK30" s="19">
        <f>IF('Piezo readings'!FL25&lt;=0,NA(),$C30+'Piezo readings'!FL25*0.70317)</f>
        <v>1087.4812679999998</v>
      </c>
      <c r="FL30" s="19">
        <f>IF('Piezo readings'!FM25&lt;=0,NA(),$C30+'Piezo readings'!FM25*0.70317)</f>
        <v>1087.4812679999998</v>
      </c>
      <c r="FM30" s="19">
        <f>IF('Piezo readings'!FN25&lt;=0,NA(),$C30+'Piezo readings'!FN25*0.70317)</f>
        <v>1087.5515849999997</v>
      </c>
      <c r="FN30" s="19">
        <f>IF('Piezo readings'!FO25&lt;=0,NA(),$C30+'Piezo readings'!FO25*0.70317)</f>
        <v>1087.4109509999998</v>
      </c>
      <c r="FO30" s="19">
        <f>IF('Piezo readings'!FP25&lt;=0,NA(),$C30+'Piezo readings'!FP25*0.70317)</f>
        <v>1087.4812679999998</v>
      </c>
      <c r="FP30" s="19">
        <f>IF('Piezo readings'!FQ25&lt;=0,NA(),$C30+'Piezo readings'!FQ25*0.70317)</f>
        <v>1087.4812679999998</v>
      </c>
      <c r="FQ30" s="19">
        <f>IF('Piezo readings'!FR25&lt;=0,NA(),$C30+'Piezo readings'!FR25*0.70317)</f>
        <v>1087.4812679999998</v>
      </c>
      <c r="FR30" s="19">
        <f>IF('Piezo readings'!FS25&lt;=0,NA(),$C30+'Piezo readings'!FS25*0.70317)</f>
        <v>1087.4812679999998</v>
      </c>
      <c r="FS30" s="19">
        <f>IF('Piezo readings'!FT25&lt;=0,NA(),$C30+'Piezo readings'!FT25*0.70317)</f>
        <v>1087.5515849999997</v>
      </c>
      <c r="FT30" s="19">
        <f>IF('Piezo readings'!FU25&lt;=0,NA(),$C30+'Piezo readings'!FU25*0.70317)</f>
        <v>1087.5515849999997</v>
      </c>
      <c r="FU30" s="19">
        <f>IF('Piezo readings'!FV25&lt;=0,NA(),$C30+'Piezo readings'!FV25*0.70317)</f>
        <v>1087.4812679999998</v>
      </c>
      <c r="FV30" s="19">
        <f>IF('Piezo readings'!FW25&lt;=0,NA(),$C30+'Piezo readings'!FW25*0.70317)</f>
        <v>1087.4812679999998</v>
      </c>
      <c r="FW30" s="19">
        <f>IF('Piezo readings'!FX25&lt;=0,NA(),$C30+'Piezo readings'!FX25*0.70317)</f>
        <v>1087.5515849999997</v>
      </c>
      <c r="FX30" s="19">
        <f>IF('Piezo readings'!FY25&lt;=0,NA(),$C30+'Piezo readings'!FY25*0.70317)</f>
        <v>1087.4812679999998</v>
      </c>
      <c r="FY30" s="19">
        <f>IF('Piezo readings'!FZ25&lt;=0,NA(),$C30+'Piezo readings'!FZ25*0.70317)</f>
        <v>1087.4812679999998</v>
      </c>
      <c r="FZ30" s="19">
        <f>IF('Piezo readings'!GA25&lt;=0,NA(),$C30+'Piezo readings'!GA25*0.70317)</f>
        <v>1087.4812679999998</v>
      </c>
      <c r="GA30" s="19">
        <f>IF('Piezo readings'!GB25&lt;=0,NA(),$C30+'Piezo readings'!GB25*0.70317)</f>
        <v>1087.4109509999998</v>
      </c>
      <c r="GB30" s="19">
        <f>IF('Piezo readings'!GC25&lt;=0,NA(),$C30+'Piezo readings'!GC25*0.70317)</f>
        <v>1087.4812679999998</v>
      </c>
      <c r="GC30" s="19">
        <f>IF('Piezo readings'!GD25&lt;=0,NA(),$C30+'Piezo readings'!GD25*0.70317)</f>
        <v>1087.4812679999998</v>
      </c>
      <c r="GD30" s="19">
        <f>IF('Piezo readings'!GE25&lt;=0,NA(),$C30+'Piezo readings'!GE25*0.70317)</f>
        <v>1087.4812679999998</v>
      </c>
      <c r="GE30" s="19">
        <f>IF('Piezo readings'!GF25&lt;=0,NA(),$C30+'Piezo readings'!GF25*0.70317)</f>
        <v>1087.4812679999998</v>
      </c>
      <c r="GF30" s="19">
        <f>IF('Piezo readings'!GG25&lt;=0,NA(),$C30+'Piezo readings'!GG25*0.70317)</f>
        <v>1087.4812679999998</v>
      </c>
      <c r="GG30" s="19">
        <f>IF('Piezo readings'!GH25&lt;=0,NA(),$C30+'Piezo readings'!GH25*0.70317)</f>
        <v>1087.4812679999998</v>
      </c>
      <c r="GH30" s="19">
        <f>IF('Piezo readings'!GI25&lt;=0,NA(),$C30+'Piezo readings'!GI25*0.70317)</f>
        <v>1087.4812679999998</v>
      </c>
      <c r="GI30" s="19">
        <f>IF('Piezo readings'!GJ25&lt;=0,NA(),$C30+'Piezo readings'!GJ25*0.70317)</f>
        <v>1087.4812679999998</v>
      </c>
      <c r="GJ30" s="19">
        <f>IF('Piezo readings'!GK25&lt;=0,NA(),$C30+'Piezo readings'!GK25*0.70317)</f>
        <v>1087.4812679999998</v>
      </c>
      <c r="GK30" s="19">
        <f>IF('Piezo readings'!GL25&lt;=0,NA(),$C30+'Piezo readings'!GL25*0.70317)</f>
        <v>1087.4812679999998</v>
      </c>
      <c r="GL30" s="19">
        <f>IF('Piezo readings'!GM25&lt;=0,NA(),$C30+'Piezo readings'!GM25*0.70317)</f>
        <v>1087.4812679999998</v>
      </c>
      <c r="GM30" s="19">
        <f>IF('Piezo readings'!GN25&lt;=0,NA(),$C30+'Piezo readings'!GN25*0.70317)</f>
        <v>1087.4109509999998</v>
      </c>
      <c r="GN30" s="19">
        <f>IF('Piezo readings'!GO25&lt;=0,NA(),$C30+'Piezo readings'!GO25*0.70317)</f>
        <v>1087.4812679999998</v>
      </c>
      <c r="GO30" s="19">
        <f>IF('Piezo readings'!GP25&lt;=0,NA(),$C30+'Piezo readings'!GP25*0.70317)</f>
        <v>1087.4812679999998</v>
      </c>
      <c r="GP30" s="19">
        <f>IF('Piezo readings'!GQ25&lt;=0,NA(),$C30+'Piezo readings'!GQ25*0.70317)</f>
        <v>1087.4812679999998</v>
      </c>
    </row>
    <row r="31" spans="1:198" x14ac:dyDescent="0.2">
      <c r="A31" s="17" t="s">
        <v>29</v>
      </c>
      <c r="B31" s="12">
        <v>22719</v>
      </c>
      <c r="C31" s="16">
        <f>1137.1-51.9</f>
        <v>1085.1999999999998</v>
      </c>
      <c r="D31" s="16" t="s">
        <v>67</v>
      </c>
      <c r="E31" s="19">
        <f>$C31+'Piezo readings'!D26*0.70317</f>
        <v>1085.5515849999997</v>
      </c>
      <c r="F31" s="19">
        <f>$C31+'Piezo readings'!E26*0.70317</f>
        <v>1085.5515849999997</v>
      </c>
      <c r="G31" s="19">
        <f>$C31+'Piezo readings'!F26*0.70317</f>
        <v>1085.2703169999997</v>
      </c>
      <c r="H31" s="19">
        <f>$C31+'Piezo readings'!G26*0.70317</f>
        <v>1085.6219019999999</v>
      </c>
      <c r="I31" s="19">
        <f>$C31+'Piezo readings'!H26*0.70317</f>
        <v>1085.5515849999997</v>
      </c>
      <c r="J31" s="19">
        <f>$C31+'Piezo readings'!I26*0.70317</f>
        <v>1085.5515849999997</v>
      </c>
      <c r="K31" s="19">
        <f>$C31+'Piezo readings'!J26*0.70317</f>
        <v>1085.5515849999997</v>
      </c>
      <c r="L31" s="19">
        <f>$C31+'Piezo readings'!K26*0.70317</f>
        <v>1085.5515849999997</v>
      </c>
      <c r="M31" s="19">
        <f>$C31+'Piezo readings'!L26*0.70317</f>
        <v>1085.5515849999997</v>
      </c>
      <c r="N31" s="19">
        <f>$C31+'Piezo readings'!M26*0.70317</f>
        <v>1085.5515849999997</v>
      </c>
      <c r="O31" s="19">
        <f>$C31+'Piezo readings'!N26*0.70317</f>
        <v>1085.4109509999998</v>
      </c>
      <c r="P31" s="19">
        <f>$C31+'Piezo readings'!O26*0.70317</f>
        <v>1085.2703169999997</v>
      </c>
      <c r="Q31" s="19">
        <f>$C31+'Piezo readings'!P26*0.70317</f>
        <v>1085.1999999999998</v>
      </c>
      <c r="R31" s="19">
        <f>$C31+'Piezo readings'!Q26*0.70317</f>
        <v>1085.1999999999998</v>
      </c>
      <c r="S31" s="19">
        <f>$C31+'Piezo readings'!R26*0.70317</f>
        <v>1085.1999999999998</v>
      </c>
      <c r="T31" s="19">
        <f>$C31+'Piezo readings'!S26*0.70317</f>
        <v>1085.6219019999999</v>
      </c>
      <c r="U31" s="19">
        <f>$C31+'Piezo readings'!T26*0.70317</f>
        <v>1085.6219019999999</v>
      </c>
      <c r="V31" s="19">
        <f>$C31+'Piezo readings'!U26*0.70317</f>
        <v>1085.6922189999998</v>
      </c>
      <c r="W31" s="19">
        <f>$C31+'Piezo readings'!V26*0.70317</f>
        <v>1085.1999999999998</v>
      </c>
      <c r="X31" s="19">
        <f>$C31+'Piezo readings'!W26*0.70317</f>
        <v>1085.7625359999997</v>
      </c>
      <c r="Y31" s="19">
        <f>$C31+'Piezo readings'!X26*0.70317</f>
        <v>1085.6922189999998</v>
      </c>
      <c r="Z31" s="19">
        <f>$C31+'Piezo readings'!Y26*0.70317</f>
        <v>1085.6219019999999</v>
      </c>
      <c r="AA31" s="19">
        <f>$C31+'Piezo readings'!Z26*0.70317</f>
        <v>1085.6922189999998</v>
      </c>
      <c r="AB31" s="19">
        <f>$C31+'Piezo readings'!AA26*0.70317</f>
        <v>1085.6219019999999</v>
      </c>
      <c r="AC31" s="19">
        <f>$C31+'Piezo readings'!AB26*0.70317</f>
        <v>1085.6219019999999</v>
      </c>
      <c r="AD31" s="19">
        <f>$C31+'Piezo readings'!AC26*0.70317</f>
        <v>1085.6219019999999</v>
      </c>
      <c r="AE31" s="19">
        <f>$C31+'Piezo readings'!AD26*0.70317</f>
        <v>1085.5515849999997</v>
      </c>
      <c r="AF31" s="19">
        <f>$C31+'Piezo readings'!AE26*0.70317</f>
        <v>1085.5515849999997</v>
      </c>
      <c r="AG31" s="19">
        <f>$C31+'Piezo readings'!AF26*0.70317</f>
        <v>1085.6219019999999</v>
      </c>
      <c r="AH31" s="19">
        <f>$C31+'Piezo readings'!AG26*0.70317</f>
        <v>1085.6219019999999</v>
      </c>
      <c r="AI31" s="19">
        <f>$C31+'Piezo readings'!AH26*0.70317</f>
        <v>1085.6219019999999</v>
      </c>
      <c r="AJ31" s="19">
        <f>$C31+'Piezo readings'!AI26*0.70317</f>
        <v>1085.6219019999999</v>
      </c>
      <c r="AK31" s="19">
        <f>$C31+'Piezo readings'!AJ26*0.70317</f>
        <v>1085.6922189999998</v>
      </c>
      <c r="AL31" s="19">
        <f>$C31+'Piezo readings'!AK26*0.70317</f>
        <v>1085.6219019999999</v>
      </c>
      <c r="AM31" s="19">
        <f>$C31+'Piezo readings'!AL26*0.70317</f>
        <v>1085.6922189999998</v>
      </c>
      <c r="AN31" s="19">
        <f>$C31+'Piezo readings'!AM26*0.70317</f>
        <v>1085.6219019999999</v>
      </c>
      <c r="AO31" s="19">
        <f>$C31+'Piezo readings'!AN26*0.70317</f>
        <v>1085.5515849999997</v>
      </c>
      <c r="AP31" s="19">
        <f>$C31+'Piezo readings'!AO26*0.70317</f>
        <v>1085.5515849999997</v>
      </c>
      <c r="AQ31" s="19">
        <f>$C31+'Piezo readings'!AP26*0.70317</f>
        <v>1085.5515849999997</v>
      </c>
      <c r="AR31" s="19">
        <f>$C31+'Piezo readings'!AQ26*0.70317</f>
        <v>1085.6922189999998</v>
      </c>
      <c r="AS31" s="19">
        <f>$C31+'Piezo readings'!AR26*0.70317</f>
        <v>1085.6219019999999</v>
      </c>
      <c r="AT31" s="19">
        <f>$C31+'Piezo readings'!AS26*0.70317</f>
        <v>1085.6219019999999</v>
      </c>
      <c r="AU31" s="19">
        <f>$C31+'Piezo readings'!AT26*0.70317</f>
        <v>1085.6219019999999</v>
      </c>
      <c r="AV31" s="19">
        <f>$C31+'Piezo readings'!AU26*0.70317</f>
        <v>1085.6219019999999</v>
      </c>
      <c r="AW31" s="19">
        <f>$C31+'Piezo readings'!AV26*0.70317</f>
        <v>1085.6922189999998</v>
      </c>
      <c r="AX31" s="19">
        <f>$C31+'Piezo readings'!AW26*0.70317</f>
        <v>1085.6219019999999</v>
      </c>
      <c r="AY31" s="19">
        <f>$C31+'Piezo readings'!AX26*0.70317</f>
        <v>1085.6219019999999</v>
      </c>
      <c r="AZ31" s="19">
        <f>$C31+'Piezo readings'!AY26*0.70317</f>
        <v>1085.5515849999997</v>
      </c>
      <c r="BA31" s="19">
        <f>$C31+'Piezo readings'!AZ26*0.70317</f>
        <v>1085.6219019999999</v>
      </c>
      <c r="BB31" s="19">
        <f>$C31+'Piezo readings'!BA26*0.70317</f>
        <v>1085.4812679999998</v>
      </c>
      <c r="BC31" s="19">
        <f>$C31+'Piezo readings'!BB26*0.70317</f>
        <v>1085.6219019999999</v>
      </c>
      <c r="BD31" s="19">
        <f>$C31+'Piezo readings'!BC26*0.70317</f>
        <v>1085.6219019999999</v>
      </c>
      <c r="BE31" s="25"/>
      <c r="BF31" s="19">
        <f>$C31+'Piezo readings'!BE26*0.70317</f>
        <v>1085.2703169999997</v>
      </c>
      <c r="BG31" s="19">
        <f>$C31+'Piezo readings'!BF26*0.70317</f>
        <v>1085.4109509999998</v>
      </c>
      <c r="BH31" s="19">
        <f>$C31+'Piezo readings'!BG26*0.70317</f>
        <v>1085.4812679999998</v>
      </c>
      <c r="BI31" s="19">
        <f>$C31+'Piezo readings'!BH26*0.70317</f>
        <v>1085.5515849999997</v>
      </c>
      <c r="BJ31" s="19">
        <f>$C31+'Piezo readings'!BI26*0.70317</f>
        <v>1085.4812679999998</v>
      </c>
      <c r="BK31" s="19">
        <f>$C31+'Piezo readings'!BJ26*0.70317</f>
        <v>1085.4812679999998</v>
      </c>
      <c r="BL31" s="19">
        <f>$C31+'Piezo readings'!BK26*0.70317</f>
        <v>1085.4812679999998</v>
      </c>
      <c r="BM31" s="19">
        <f>$C31+'Piezo readings'!BL26*0.70317</f>
        <v>1085.5515849999997</v>
      </c>
      <c r="BN31" s="19">
        <f>$C31+'Piezo readings'!BM26*0.70317</f>
        <v>1085.5515849999997</v>
      </c>
      <c r="BO31" s="19">
        <f>$C31+'Piezo readings'!BN26*0.70317</f>
        <v>1085.4109509999998</v>
      </c>
      <c r="BP31" s="19">
        <f>$C31+'Piezo readings'!BO26*0.70317</f>
        <v>1085.5515849999997</v>
      </c>
      <c r="BQ31" s="19">
        <f>$C31+'Piezo readings'!BP26*0.70317</f>
        <v>1085.7625359999997</v>
      </c>
      <c r="BR31" s="19">
        <f>$C31+'Piezo readings'!BQ26*0.70317</f>
        <v>1085.8328529999999</v>
      </c>
      <c r="BS31" s="19">
        <f>$C31+'Piezo readings'!BR26*0.70317</f>
        <v>1085.9734869999997</v>
      </c>
      <c r="BT31" s="19">
        <f>$C31+'Piezo readings'!BS26*0.70317</f>
        <v>1086.1141209999998</v>
      </c>
      <c r="BU31" s="19">
        <f>$C31+'Piezo readings'!BT26*0.70317</f>
        <v>1086.0438039999999</v>
      </c>
      <c r="BV31" s="19">
        <f>$C31+'Piezo readings'!BU26*0.70317</f>
        <v>1086.3250719999999</v>
      </c>
      <c r="BW31" s="19">
        <f>$C31+'Piezo readings'!BV26*0.70317</f>
        <v>1086.3953889999998</v>
      </c>
      <c r="BX31" s="19">
        <f>$C31+'Piezo readings'!BW26*0.70317</f>
        <v>1086.4657059999997</v>
      </c>
      <c r="BY31" s="19">
        <f>$C31+'Piezo readings'!BX26*0.70317</f>
        <v>1086.3250719999999</v>
      </c>
      <c r="BZ31" s="19">
        <f>$C31+'Piezo readings'!BY26*0.70317</f>
        <v>1086.3250719999999</v>
      </c>
      <c r="CA31" s="19">
        <f>$C31+'Piezo readings'!BZ26*0.70317</f>
        <v>1086.1844379999998</v>
      </c>
      <c r="CB31" s="19">
        <f>$C31+'Piezo readings'!CA26*0.70317</f>
        <v>1085.5515849999997</v>
      </c>
      <c r="CC31" s="19"/>
      <c r="CD31" s="19">
        <f>$C31+'Piezo readings'!CC26*0.70317</f>
        <v>1085.5515849999997</v>
      </c>
      <c r="CE31" s="19">
        <f>$C31+'Piezo readings'!CD26*0.70317</f>
        <v>1085.3406339999999</v>
      </c>
      <c r="CF31" s="19">
        <f>$C31+'Piezo readings'!CE26*0.70317</f>
        <v>1085.1999999999998</v>
      </c>
      <c r="CG31" s="19">
        <f>$C31+'Piezo readings'!CF26*0.70317</f>
        <v>1085.4109509999998</v>
      </c>
      <c r="CH31" s="19">
        <f>$C31+'Piezo readings'!CG26*0.70317</f>
        <v>1085.1999999999998</v>
      </c>
      <c r="CI31" s="19">
        <f>$C31+'Piezo readings'!CH26*0.70317</f>
        <v>1085.2703169999997</v>
      </c>
      <c r="CJ31" s="19">
        <f>$C31+'Piezo readings'!CI26*0.70317</f>
        <v>1085.1999999999998</v>
      </c>
      <c r="CK31" s="19">
        <f>$C31+'Piezo readings'!CJ26*0.70317</f>
        <v>1085.1999999999998</v>
      </c>
      <c r="CL31" s="19">
        <f>$C31+'Piezo readings'!CK26*0.70317</f>
        <v>1085.3406339999999</v>
      </c>
      <c r="CM31" s="19">
        <f>$C31+'Piezo readings'!CL26*0.70317</f>
        <v>1085.4109509999998</v>
      </c>
      <c r="CN31" s="19">
        <f>$C31+'Piezo readings'!CM26*0.70317</f>
        <v>1085.4109509999998</v>
      </c>
      <c r="CO31" s="19">
        <f>$C31+'Piezo readings'!CN26*0.70317</f>
        <v>1085.4812679999998</v>
      </c>
      <c r="CP31" s="19">
        <f>$C31+'Piezo readings'!CO26*0.70317</f>
        <v>1085.5515849999997</v>
      </c>
      <c r="CQ31" s="19">
        <f>$C31+'Piezo readings'!CP26*0.70317</f>
        <v>1085.4812679999998</v>
      </c>
      <c r="CR31" s="19">
        <f>$C31+'Piezo readings'!CQ26*0.70317</f>
        <v>1085.6219019999999</v>
      </c>
      <c r="CS31" s="19">
        <f>$C31+'Piezo readings'!CR26*0.70317</f>
        <v>1085.6219019999999</v>
      </c>
      <c r="CT31" s="19">
        <f>$C31+'Piezo readings'!CS26*0.70317</f>
        <v>1085.6219019999999</v>
      </c>
      <c r="CU31" s="19">
        <f>$C31+'Piezo readings'!CT26*0.70317</f>
        <v>1085.7625359999997</v>
      </c>
      <c r="CV31" s="19">
        <f>$C31+'Piezo readings'!CU26*0.70317</f>
        <v>1085.6922189999998</v>
      </c>
      <c r="CW31" s="19">
        <f>$C31+'Piezo readings'!CV26*0.70317</f>
        <v>1085.6922189999998</v>
      </c>
      <c r="CX31" s="19">
        <f>$C31+'Piezo readings'!CW26*0.70317</f>
        <v>1085.7625359999997</v>
      </c>
      <c r="CY31" s="19">
        <f>$C31+'Piezo readings'!CX26*0.70317</f>
        <v>1085.7625359999997</v>
      </c>
      <c r="CZ31" s="19">
        <f>$C31+'Piezo readings'!CY26*0.70317</f>
        <v>1085.7625359999997</v>
      </c>
      <c r="DA31" s="19">
        <f>$C31+'Piezo readings'!CZ26*0.70317</f>
        <v>1085.8328529999999</v>
      </c>
      <c r="DB31" s="19">
        <f>$C31+'Piezo readings'!DA26*0.70317</f>
        <v>1086.3953889999998</v>
      </c>
      <c r="DC31" s="19">
        <f>$C31+'Piezo readings'!DB26*0.70317</f>
        <v>1085.9031699999998</v>
      </c>
      <c r="DD31" s="19"/>
      <c r="DE31" s="19">
        <f>$C31+'Piezo readings'!DD26*0.70317</f>
        <v>1085.9031699999998</v>
      </c>
      <c r="DF31" s="19">
        <f>$C31+'Piezo readings'!DE26*0.70317</f>
        <v>1085.6922189999998</v>
      </c>
      <c r="DG31" s="19">
        <f>$C31+'Piezo readings'!DF26*0.70317</f>
        <v>1085.6922189999998</v>
      </c>
      <c r="DH31" s="19">
        <f>$C31+'Piezo readings'!DG26*0.70317</f>
        <v>1085.5515849999997</v>
      </c>
      <c r="DI31" s="19">
        <f>$C31+'Piezo readings'!DH26*0.70317</f>
        <v>1085.4812679999998</v>
      </c>
      <c r="DJ31" s="19">
        <f>$C31+'Piezo readings'!DI26*0.70317</f>
        <v>1085.2703169999997</v>
      </c>
      <c r="DK31" s="19">
        <f>$C31+'Piezo readings'!DJ26*0.70317</f>
        <v>1085.1999999999998</v>
      </c>
      <c r="DL31" s="19">
        <f>$C31+'Piezo readings'!DK26*0.70317</f>
        <v>1085.1999999999998</v>
      </c>
      <c r="DM31" s="19">
        <f>$C31+'Piezo readings'!DL26*0.70317</f>
        <v>1085.1999999999998</v>
      </c>
      <c r="DN31" s="19">
        <f>$C31+'Piezo readings'!DM26*0.70317</f>
        <v>1085.5515849999997</v>
      </c>
      <c r="DO31" s="19">
        <f>$C31+'Piezo readings'!DN26*0.70317</f>
        <v>1085.5515849999997</v>
      </c>
      <c r="DP31" s="19">
        <f>$C31+'Piezo readings'!DO26*0.70317</f>
        <v>1085.4812679999998</v>
      </c>
      <c r="DQ31" s="19">
        <f>$C31+'Piezo readings'!DP26*0.70317</f>
        <v>1085.4812679999998</v>
      </c>
      <c r="DR31" s="19">
        <f>$C31+'Piezo readings'!DQ26*0.70317</f>
        <v>1085.4812679999998</v>
      </c>
      <c r="DS31" s="19">
        <f>$C31+'Piezo readings'!DR26*0.70317</f>
        <v>1085.5515849999997</v>
      </c>
      <c r="DT31" s="19">
        <f>$C31+'Piezo readings'!DS26*0.70317</f>
        <v>1085.5515849999997</v>
      </c>
      <c r="DU31" s="19">
        <f>$C31+'Piezo readings'!DT26*0.70317</f>
        <v>1085.1999999999998</v>
      </c>
      <c r="DV31" s="19">
        <f>$C31+'Piezo readings'!DW26*0.70317</f>
        <v>1085.4812679999998</v>
      </c>
      <c r="DW31" s="19">
        <f>$C31+'Piezo readings'!DX26*0.70317</f>
        <v>1085.4812679999998</v>
      </c>
      <c r="DX31" s="19">
        <f>$C31+'Piezo readings'!DY26*0.70317</f>
        <v>1085.4812679999998</v>
      </c>
      <c r="DY31" s="19">
        <f>$C31+'Piezo readings'!DZ26*0.70317</f>
        <v>1085.5515849999997</v>
      </c>
      <c r="DZ31" s="19">
        <f>$C31+'Piezo readings'!EA26*0.70317</f>
        <v>1085.5515849999997</v>
      </c>
      <c r="EA31" s="19">
        <f>$C31+'Piezo readings'!EB26*0.70317</f>
        <v>1085.4812679999998</v>
      </c>
      <c r="EB31" s="19">
        <f>$C31+'Piezo readings'!EC26*0.70317</f>
        <v>1085.4812679999998</v>
      </c>
      <c r="EC31" s="19">
        <f>$C31+'Piezo readings'!ED26*0.70317</f>
        <v>1085.4812679999998</v>
      </c>
      <c r="ED31" s="19">
        <f>$C31+'Piezo readings'!EE26*0.70317</f>
        <v>1085.4109509999998</v>
      </c>
      <c r="EE31" s="19">
        <f>$C31+'Piezo readings'!EF26*0.70317</f>
        <v>1085.4109509999998</v>
      </c>
      <c r="EF31" s="19">
        <f>$C31+'Piezo readings'!EG26*0.70317</f>
        <v>1085.4109509999998</v>
      </c>
      <c r="EG31" s="19">
        <f>$C31+'Piezo readings'!EH26*0.70317</f>
        <v>1085.4812679999998</v>
      </c>
      <c r="EH31" s="19">
        <f>$C31+'Piezo readings'!EI26*0.70317</f>
        <v>1085.4109509999998</v>
      </c>
      <c r="EI31" s="19">
        <f>$C31+'Piezo readings'!EJ26*0.70317</f>
        <v>1085.4109509999998</v>
      </c>
      <c r="EJ31" s="19">
        <f>$C31+'Piezo readings'!EK26*0.70317</f>
        <v>1085.4109509999998</v>
      </c>
      <c r="EK31" s="19">
        <f>$C31+'Piezo readings'!EL26*0.70317</f>
        <v>1085.4109509999998</v>
      </c>
      <c r="EL31" s="19">
        <f>$C31+'Piezo readings'!EM26*0.70317</f>
        <v>1085.4109509999998</v>
      </c>
      <c r="EM31" s="19">
        <f>$C31+'Piezo readings'!EN26*0.70317</f>
        <v>1085.4109509999998</v>
      </c>
      <c r="EN31" s="19">
        <f>$C31+'Piezo readings'!EO26*0.70317</f>
        <v>1085.5515849999997</v>
      </c>
      <c r="EO31" s="19">
        <f>$C31+'Piezo readings'!EP26*0.70317</f>
        <v>1085.4812679999998</v>
      </c>
      <c r="EP31" s="19" t="e">
        <f>IF('Piezo readings'!EQ26&lt;=0,NA(),$C31+'Piezo readings'!EQ26*0.70317)</f>
        <v>#N/A</v>
      </c>
      <c r="EQ31" s="19" t="e">
        <f>IF('Piezo readings'!ER26&lt;=0,NA(),$C31+'Piezo readings'!ER26*0.70317)</f>
        <v>#N/A</v>
      </c>
      <c r="ER31" s="19" t="e">
        <f>IF('Piezo readings'!ES26&lt;=0,NA(),$C31+'Piezo readings'!ES26*0.70317)</f>
        <v>#N/A</v>
      </c>
      <c r="ES31" s="19" t="e">
        <f>IF('Piezo readings'!ET26&lt;=0,NA(),$C31+'Piezo readings'!ET26*0.70317)</f>
        <v>#N/A</v>
      </c>
      <c r="ET31" s="19">
        <f>IF('Piezo readings'!EU26&lt;=0,NA(),$C31+'Piezo readings'!EU26*0.70317)</f>
        <v>1085.4812679999998</v>
      </c>
      <c r="EU31" s="19">
        <f>IF('Piezo readings'!EV26&lt;=0,NA(),$C31+'Piezo readings'!EV26*0.70317)</f>
        <v>1085.5515849999997</v>
      </c>
      <c r="EV31" s="19">
        <f>IF('Piezo readings'!EW26&lt;=0,NA(),$C31+'Piezo readings'!EW26*0.70317)</f>
        <v>1085.4812679999998</v>
      </c>
      <c r="EW31" s="19">
        <f>IF('Piezo readings'!EX26&lt;=0,NA(),$C31+'Piezo readings'!EX26*0.70317)</f>
        <v>1085.4812679999998</v>
      </c>
      <c r="EX31" s="19">
        <f>IF('Piezo readings'!EY26&lt;=0,NA(),$C31+'Piezo readings'!EY26*0.70317)</f>
        <v>1085.4812679999998</v>
      </c>
      <c r="EY31" s="19">
        <f>IF('Piezo readings'!EZ26&lt;=0,NA(),$C31+'Piezo readings'!EZ26*0.70317)</f>
        <v>1085.4812679999998</v>
      </c>
      <c r="EZ31" s="19">
        <f>IF('Piezo readings'!FA26&lt;=0,NA(),$C31+'Piezo readings'!FA26*0.70317)</f>
        <v>1085.4812679999998</v>
      </c>
      <c r="FA31" s="19">
        <f>IF('Piezo readings'!FB26&lt;=0,NA(),$C31+'Piezo readings'!FB26*0.70317)</f>
        <v>1085.4812679999998</v>
      </c>
      <c r="FB31" s="19">
        <f>IF('Piezo readings'!FC26&lt;=0,NA(),$C31+'Piezo readings'!FC26*0.70317)</f>
        <v>1085.5515849999997</v>
      </c>
      <c r="FC31" s="19">
        <f>IF('Piezo readings'!FD26&lt;=0,NA(),$C31+'Piezo readings'!FD26*0.70317)</f>
        <v>1085.5515849999997</v>
      </c>
      <c r="FD31" s="19">
        <f>IF('Piezo readings'!FE26&lt;=0,NA(),$C31+'Piezo readings'!FE26*0.70317)</f>
        <v>1085.5515849999997</v>
      </c>
      <c r="FE31" s="19">
        <f>IF('Piezo readings'!FF26&lt;=0,NA(),$C31+'Piezo readings'!FF26*0.70317)</f>
        <v>1085.5515849999997</v>
      </c>
      <c r="FF31" s="19">
        <f>IF('Piezo readings'!FG26&lt;=0,NA(),$C31+'Piezo readings'!FG26*0.70317)</f>
        <v>1085.4812679999998</v>
      </c>
      <c r="FG31" s="19">
        <f>IF('Piezo readings'!FH26&lt;=0,NA(),$C31+'Piezo readings'!FH26*0.70317)</f>
        <v>1085.4109509999998</v>
      </c>
      <c r="FH31" s="19">
        <f>IF('Piezo readings'!FI26&lt;=0,NA(),$C31+'Piezo readings'!FI26*0.70317)</f>
        <v>1085.4812679999998</v>
      </c>
      <c r="FI31" s="19">
        <f>IF('Piezo readings'!FJ26&lt;=0,NA(),$C31+'Piezo readings'!FJ26*0.70317)</f>
        <v>1085.4109509999998</v>
      </c>
      <c r="FJ31" s="19">
        <f>IF('Piezo readings'!FK26&lt;=0,NA(),$C31+'Piezo readings'!FK26*0.70317)</f>
        <v>1085.4109509999998</v>
      </c>
      <c r="FK31" s="19">
        <f>IF('Piezo readings'!FL26&lt;=0,NA(),$C31+'Piezo readings'!FL26*0.70317)</f>
        <v>1085.4812679999998</v>
      </c>
      <c r="FL31" s="19">
        <f>IF('Piezo readings'!FM26&lt;=0,NA(),$C31+'Piezo readings'!FM26*0.70317)</f>
        <v>1085.4812679999998</v>
      </c>
      <c r="FM31" s="19">
        <f>IF('Piezo readings'!FN26&lt;=0,NA(),$C31+'Piezo readings'!FN26*0.70317)</f>
        <v>1085.4812679999998</v>
      </c>
      <c r="FN31" s="19">
        <f>IF('Piezo readings'!FO26&lt;=0,NA(),$C31+'Piezo readings'!FO26*0.70317)</f>
        <v>1085.4109509999998</v>
      </c>
      <c r="FO31" s="19">
        <f>IF('Piezo readings'!FP26&lt;=0,NA(),$C31+'Piezo readings'!FP26*0.70317)</f>
        <v>1085.4812679999998</v>
      </c>
      <c r="FP31" s="19">
        <f>IF('Piezo readings'!FQ26&lt;=0,NA(),$C31+'Piezo readings'!FQ26*0.70317)</f>
        <v>1085.4109509999998</v>
      </c>
      <c r="FQ31" s="19">
        <f>IF('Piezo readings'!FR26&lt;=0,NA(),$C31+'Piezo readings'!FR26*0.70317)</f>
        <v>1085.4109509999998</v>
      </c>
      <c r="FR31" s="19">
        <f>IF('Piezo readings'!FS26&lt;=0,NA(),$C31+'Piezo readings'!FS26*0.70317)</f>
        <v>1085.4812679999998</v>
      </c>
      <c r="FS31" s="19">
        <f>IF('Piezo readings'!FT26&lt;=0,NA(),$C31+'Piezo readings'!FT26*0.70317)</f>
        <v>1085.4812679999998</v>
      </c>
      <c r="FT31" s="19">
        <f>IF('Piezo readings'!FU26&lt;=0,NA(),$C31+'Piezo readings'!FU26*0.70317)</f>
        <v>1085.4812679999998</v>
      </c>
      <c r="FU31" s="19">
        <f>IF('Piezo readings'!FV26&lt;=0,NA(),$C31+'Piezo readings'!FV26*0.70317)</f>
        <v>1085.5515849999997</v>
      </c>
      <c r="FV31" s="19">
        <f>IF('Piezo readings'!FW26&lt;=0,NA(),$C31+'Piezo readings'!FW26*0.70317)</f>
        <v>1085.4109509999998</v>
      </c>
      <c r="FW31" s="19">
        <f>IF('Piezo readings'!FX26&lt;=0,NA(),$C31+'Piezo readings'!FX26*0.70317)</f>
        <v>1085.4812679999998</v>
      </c>
      <c r="FX31" s="19">
        <f>IF('Piezo readings'!FY26&lt;=0,NA(),$C31+'Piezo readings'!FY26*0.70317)</f>
        <v>1085.4812679999998</v>
      </c>
      <c r="FY31" s="19">
        <f>IF('Piezo readings'!FZ26&lt;=0,NA(),$C31+'Piezo readings'!FZ26*0.70317)</f>
        <v>1085.4109509999998</v>
      </c>
      <c r="FZ31" s="19">
        <f>IF('Piezo readings'!GA26&lt;=0,NA(),$C31+'Piezo readings'!GA26*0.70317)</f>
        <v>1085.4109509999998</v>
      </c>
      <c r="GA31" s="19">
        <f>IF('Piezo readings'!GB26&lt;=0,NA(),$C31+'Piezo readings'!GB26*0.70317)</f>
        <v>1085.4109509999998</v>
      </c>
      <c r="GB31" s="19">
        <f>IF('Piezo readings'!GC26&lt;=0,NA(),$C31+'Piezo readings'!GC26*0.70317)</f>
        <v>1085.3406339999999</v>
      </c>
      <c r="GC31" s="19">
        <f>IF('Piezo readings'!GD26&lt;=0,NA(),$C31+'Piezo readings'!GD26*0.70317)</f>
        <v>1085.4812679999998</v>
      </c>
      <c r="GD31" s="19">
        <f>IF('Piezo readings'!GE26&lt;=0,NA(),$C31+'Piezo readings'!GE26*0.70317)</f>
        <v>1085.4109509999998</v>
      </c>
      <c r="GE31" s="19">
        <f>IF('Piezo readings'!GF26&lt;=0,NA(),$C31+'Piezo readings'!GF26*0.70317)</f>
        <v>1085.4812679999998</v>
      </c>
      <c r="GF31" s="19">
        <f>IF('Piezo readings'!GG26&lt;=0,NA(),$C31+'Piezo readings'!GG26*0.70317)</f>
        <v>1085.4812679999998</v>
      </c>
      <c r="GG31" s="19">
        <f>IF('Piezo readings'!GH26&lt;=0,NA(),$C31+'Piezo readings'!GH26*0.70317)</f>
        <v>1085.4812679999998</v>
      </c>
      <c r="GH31" s="19">
        <f>IF('Piezo readings'!GI26&lt;=0,NA(),$C31+'Piezo readings'!GI26*0.70317)</f>
        <v>1085.4812679999998</v>
      </c>
      <c r="GI31" s="19">
        <f>IF('Piezo readings'!GJ26&lt;=0,NA(),$C31+'Piezo readings'!GJ26*0.70317)</f>
        <v>1085.4812679999998</v>
      </c>
      <c r="GJ31" s="19">
        <f>IF('Piezo readings'!GK26&lt;=0,NA(),$C31+'Piezo readings'!GK26*0.70317)</f>
        <v>1085.4812679999998</v>
      </c>
      <c r="GK31" s="19">
        <f>IF('Piezo readings'!GL26&lt;=0,NA(),$C31+'Piezo readings'!GL26*0.70317)</f>
        <v>1085.3406339999999</v>
      </c>
      <c r="GL31" s="19">
        <f>IF('Piezo readings'!GM26&lt;=0,NA(),$C31+'Piezo readings'!GM26*0.70317)</f>
        <v>1085.3406339999999</v>
      </c>
      <c r="GM31" s="19">
        <f>IF('Piezo readings'!GN26&lt;=0,NA(),$C31+'Piezo readings'!GN26*0.70317)</f>
        <v>1085.3406339999999</v>
      </c>
      <c r="GN31" s="19">
        <f>IF('Piezo readings'!GO26&lt;=0,NA(),$C31+'Piezo readings'!GO26*0.70317)</f>
        <v>1085.4812679999998</v>
      </c>
      <c r="GO31" s="19">
        <f>IF('Piezo readings'!GP26&lt;=0,NA(),$C31+'Piezo readings'!GP26*0.70317)</f>
        <v>1085.4109509999998</v>
      </c>
      <c r="GP31" s="19">
        <f>IF('Piezo readings'!GQ26&lt;=0,NA(),$C31+'Piezo readings'!GQ26*0.70317)</f>
        <v>1085.4812679999998</v>
      </c>
    </row>
    <row r="32" spans="1:198" x14ac:dyDescent="0.2">
      <c r="A32" s="17" t="s">
        <v>30</v>
      </c>
      <c r="B32" s="12">
        <v>22718</v>
      </c>
      <c r="C32" s="16">
        <f>1133.1-51.9</f>
        <v>1081.1999999999998</v>
      </c>
      <c r="D32" s="16" t="s">
        <v>68</v>
      </c>
      <c r="E32" s="19">
        <f>$C32+'Piezo readings'!D27*0.70317</f>
        <v>1085.2783859999997</v>
      </c>
      <c r="F32" s="19">
        <f>$C32+'Piezo readings'!E27*0.70317</f>
        <v>1085.3487029999999</v>
      </c>
      <c r="G32" s="19">
        <f>$C32+'Piezo readings'!F27*0.70317</f>
        <v>1084.9268009999998</v>
      </c>
      <c r="H32" s="19">
        <f>$C32+'Piezo readings'!G27*0.70317</f>
        <v>1085.3487029999999</v>
      </c>
      <c r="I32" s="19">
        <f>$C32+'Piezo readings'!H27*0.70317</f>
        <v>1085.4190199999998</v>
      </c>
      <c r="J32" s="19">
        <f>$C32+'Piezo readings'!I27*0.70317</f>
        <v>1085.4190199999998</v>
      </c>
      <c r="K32" s="19">
        <f>$C32+'Piezo readings'!J27*0.70317</f>
        <v>1085.4190199999998</v>
      </c>
      <c r="L32" s="19">
        <f>$C32+'Piezo readings'!K27*0.70317</f>
        <v>1085.4893369999998</v>
      </c>
      <c r="M32" s="19">
        <f>$C32+'Piezo readings'!L27*0.70317</f>
        <v>1085.4893369999998</v>
      </c>
      <c r="N32" s="19">
        <f>$C32+'Piezo readings'!M27*0.70317</f>
        <v>1085.5596539999999</v>
      </c>
      <c r="O32" s="19">
        <f>$C32+'Piezo readings'!N27*0.70317</f>
        <v>1085.3487029999999</v>
      </c>
      <c r="P32" s="19">
        <f>$C32+'Piezo readings'!O27*0.70317</f>
        <v>1085.3487029999999</v>
      </c>
      <c r="Q32" s="19"/>
      <c r="R32" s="19"/>
      <c r="S32" s="19"/>
      <c r="T32" s="19">
        <f>$C32+'Piezo readings'!S27*0.70317</f>
        <v>1085.4893369999998</v>
      </c>
      <c r="U32" s="19">
        <f>$C32+'Piezo readings'!T27*0.70317</f>
        <v>1085.5596539999999</v>
      </c>
      <c r="V32" s="19">
        <f>$C32+'Piezo readings'!U27*0.70317</f>
        <v>1085.4893369999998</v>
      </c>
      <c r="W32" s="19"/>
      <c r="X32" s="19">
        <f>$C32+'Piezo readings'!W27*0.70317</f>
        <v>1085.5596539999999</v>
      </c>
      <c r="Y32" s="19">
        <f>$C32+'Piezo readings'!X27*0.70317</f>
        <v>1085.5596539999999</v>
      </c>
      <c r="Z32" s="19">
        <f>$C32+'Piezo readings'!Y27*0.70317</f>
        <v>1085.5596539999999</v>
      </c>
      <c r="AA32" s="19">
        <f>$C32+'Piezo readings'!Z27*0.70317</f>
        <v>1085.5596539999999</v>
      </c>
      <c r="AB32" s="19">
        <f>$C32+'Piezo readings'!AA27*0.70317</f>
        <v>1085.4893369999998</v>
      </c>
      <c r="AC32" s="19">
        <f>$C32+'Piezo readings'!AB27*0.70317</f>
        <v>1085.4190199999998</v>
      </c>
      <c r="AD32" s="19">
        <f>$C32+'Piezo readings'!AC27*0.70317</f>
        <v>1085.4893369999998</v>
      </c>
      <c r="AE32" s="19">
        <f>$C32+'Piezo readings'!AD27*0.70317</f>
        <v>1085.4190199999998</v>
      </c>
      <c r="AF32" s="19">
        <f>$C32+'Piezo readings'!AE27*0.70317</f>
        <v>1085.4893369999998</v>
      </c>
      <c r="AG32" s="19">
        <f>$C32+'Piezo readings'!AF27*0.70317</f>
        <v>1085.3487029999999</v>
      </c>
      <c r="AH32" s="19">
        <f>$C32+'Piezo readings'!AG27*0.70317</f>
        <v>1085.5596539999999</v>
      </c>
      <c r="AI32" s="19">
        <f>$C32+'Piezo readings'!AH27*0.70317</f>
        <v>1085.5596539999999</v>
      </c>
      <c r="AJ32" s="19">
        <f>$C32+'Piezo readings'!AI27*0.70317</f>
        <v>1085.5596539999999</v>
      </c>
      <c r="AK32" s="19">
        <f>$C32+'Piezo readings'!AJ27*0.70317</f>
        <v>1085.5596539999999</v>
      </c>
      <c r="AL32" s="19">
        <f>$C32+'Piezo readings'!AK27*0.70317</f>
        <v>1085.4893369999998</v>
      </c>
      <c r="AM32" s="19">
        <f>$C32+'Piezo readings'!AL27*0.70317</f>
        <v>1085.4893369999998</v>
      </c>
      <c r="AN32" s="19">
        <f>$C32+'Piezo readings'!AM27*0.70317</f>
        <v>1085.4893369999998</v>
      </c>
      <c r="AO32" s="19">
        <f>$C32+'Piezo readings'!AN27*0.70317</f>
        <v>1085.4190199999998</v>
      </c>
      <c r="AP32" s="19">
        <f>$C32+'Piezo readings'!AO27*0.70317</f>
        <v>1085.4190199999998</v>
      </c>
      <c r="AQ32" s="19">
        <f>$C32+'Piezo readings'!AP27*0.70317</f>
        <v>1085.4190199999998</v>
      </c>
      <c r="AR32" s="19">
        <f>$C32+'Piezo readings'!AQ27*0.70317</f>
        <v>1085.3487029999999</v>
      </c>
      <c r="AS32" s="19">
        <f>$C32+'Piezo readings'!AR27*0.70317</f>
        <v>1085.2783859999997</v>
      </c>
      <c r="AT32" s="19">
        <f>$C32+'Piezo readings'!AS27*0.70317</f>
        <v>1085.2783859999997</v>
      </c>
      <c r="AU32" s="19">
        <f>$C32+'Piezo readings'!AT27*0.70317</f>
        <v>1085.2783859999997</v>
      </c>
      <c r="AV32" s="19">
        <f>$C32+'Piezo readings'!AU27*0.70317</f>
        <v>1085.3487029999999</v>
      </c>
      <c r="AW32" s="19">
        <f>$C32+'Piezo readings'!AV27*0.70317</f>
        <v>1085.2783859999997</v>
      </c>
      <c r="AX32" s="19">
        <f>$C32+'Piezo readings'!AW27*0.70317</f>
        <v>1085.0674349999997</v>
      </c>
      <c r="AY32" s="19">
        <f>$C32+'Piezo readings'!AX27*0.70317</f>
        <v>1084.9971179999998</v>
      </c>
      <c r="AZ32" s="19">
        <f>$C32+'Piezo readings'!AY27*0.70317</f>
        <v>1084.9268009999998</v>
      </c>
      <c r="BA32" s="19">
        <f>$C32+'Piezo readings'!AZ27*0.70317</f>
        <v>1085.2080689999998</v>
      </c>
      <c r="BB32" s="19">
        <f>$C32+'Piezo readings'!BA27*0.70317</f>
        <v>1084.7861669999998</v>
      </c>
      <c r="BC32" s="19">
        <f>$C32+'Piezo readings'!BB27*0.70317</f>
        <v>1084.8564839999999</v>
      </c>
      <c r="BD32" s="19">
        <f>$C32+'Piezo readings'!BC27*0.70317</f>
        <v>1084.9268009999998</v>
      </c>
      <c r="BE32" s="25"/>
      <c r="BF32" s="19">
        <f>$C32+'Piezo readings'!BE27*0.70317</f>
        <v>1084.6455329999999</v>
      </c>
      <c r="BG32" s="19">
        <f>$C32+'Piezo readings'!BF27*0.70317</f>
        <v>1084.9971179999998</v>
      </c>
      <c r="BH32" s="19">
        <f>$C32+'Piezo readings'!BG27*0.70317</f>
        <v>1084.9971179999998</v>
      </c>
      <c r="BI32" s="19">
        <f>$C32+'Piezo readings'!BH27*0.70317</f>
        <v>1084.9268009999998</v>
      </c>
      <c r="BJ32" s="19">
        <f>$C32+'Piezo readings'!BI27*0.70317</f>
        <v>1084.9268009999998</v>
      </c>
      <c r="BK32" s="19">
        <f>$C32+'Piezo readings'!BJ27*0.70317</f>
        <v>1085.0674349999997</v>
      </c>
      <c r="BL32" s="19">
        <f>$C32+'Piezo readings'!BK27*0.70317</f>
        <v>1085.0674349999997</v>
      </c>
      <c r="BM32" s="19">
        <f>$C32+'Piezo readings'!BL27*0.70317</f>
        <v>1085.2080689999998</v>
      </c>
      <c r="BN32" s="19">
        <f>$C32+'Piezo readings'!BM27*0.70317</f>
        <v>1085.2783859999997</v>
      </c>
      <c r="BO32" s="19">
        <f>$C32+'Piezo readings'!BN27*0.70317</f>
        <v>1085.2080689999998</v>
      </c>
      <c r="BP32" s="19">
        <f>$C32+'Piezo readings'!BO27*0.70317</f>
        <v>1085.4893369999998</v>
      </c>
      <c r="BQ32" s="19">
        <f>$C32+'Piezo readings'!BP27*0.70317</f>
        <v>1085.6299709999998</v>
      </c>
      <c r="BR32" s="19">
        <f>$C32+'Piezo readings'!BQ27*0.70317</f>
        <v>1085.7002879999998</v>
      </c>
      <c r="BS32" s="19">
        <f>$C32+'Piezo readings'!BR27*0.70317</f>
        <v>1085.7706049999997</v>
      </c>
      <c r="BT32" s="19">
        <f>$C32+'Piezo readings'!BS27*0.70317</f>
        <v>1085.8409219999999</v>
      </c>
      <c r="BU32" s="19">
        <f>$C32+'Piezo readings'!BT27*0.70317</f>
        <v>1085.8409219999999</v>
      </c>
      <c r="BV32" s="19">
        <f>$C32+'Piezo readings'!BU27*0.70317</f>
        <v>1086.0518729999999</v>
      </c>
      <c r="BW32" s="19">
        <f>$C32+'Piezo readings'!BV27*0.70317</f>
        <v>1086.1221899999998</v>
      </c>
      <c r="BX32" s="19">
        <f>$C32+'Piezo readings'!BW27*0.70317</f>
        <v>1086.0518729999999</v>
      </c>
      <c r="BY32" s="19">
        <f>$C32+'Piezo readings'!BX27*0.70317</f>
        <v>1086.0518729999999</v>
      </c>
      <c r="BZ32" s="19">
        <f>$C32+'Piezo readings'!BY27*0.70317</f>
        <v>1085.9815559999997</v>
      </c>
      <c r="CA32" s="19">
        <f>$C32+'Piezo readings'!BZ27*0.70317</f>
        <v>1085.9112389999998</v>
      </c>
      <c r="CB32" s="19">
        <f>$C32+'Piezo readings'!CA27*0.70317</f>
        <v>1085.7706049999997</v>
      </c>
      <c r="CC32" s="19"/>
      <c r="CD32" s="19">
        <f>$C32+'Piezo readings'!CC27*0.70317</f>
        <v>1085.7002879999998</v>
      </c>
      <c r="CE32" s="19">
        <f>$C32+'Piezo readings'!CD27*0.70317</f>
        <v>1084.2939479999998</v>
      </c>
      <c r="CF32" s="19">
        <f>$C32+'Piezo readings'!CE27*0.70317</f>
        <v>1084.0126799999998</v>
      </c>
      <c r="CG32" s="19"/>
      <c r="CH32" s="19">
        <f>$C32+'Piezo readings'!CG27*0.70317</f>
        <v>1084.2236309999998</v>
      </c>
      <c r="CI32" s="19">
        <f>$C32+'Piezo readings'!CH27*0.70317</f>
        <v>1084.0126799999998</v>
      </c>
      <c r="CJ32" s="19">
        <f>$C32+'Piezo readings'!CI27*0.70317</f>
        <v>1084.2939479999998</v>
      </c>
      <c r="CK32" s="19">
        <f>$C32+'Piezo readings'!CJ27*0.70317</f>
        <v>1084.2939479999998</v>
      </c>
      <c r="CL32" s="19">
        <f>$C32+'Piezo readings'!CK27*0.70317</f>
        <v>1085.0674349999997</v>
      </c>
      <c r="CM32" s="19">
        <f>$C32+'Piezo readings'!CL27*0.70317</f>
        <v>1085.2080689999998</v>
      </c>
      <c r="CN32" s="19">
        <f>$C32+'Piezo readings'!CM27*0.70317</f>
        <v>1085.1377519999999</v>
      </c>
      <c r="CO32" s="19">
        <f>$C32+'Piezo readings'!CN27*0.70317</f>
        <v>1085.1377519999999</v>
      </c>
      <c r="CP32" s="19">
        <f>$C32+'Piezo readings'!CO27*0.70317</f>
        <v>1085.5596539999999</v>
      </c>
      <c r="CQ32" s="19">
        <f>$C32+'Piezo readings'!CP27*0.70317</f>
        <v>1085.3487029999999</v>
      </c>
      <c r="CR32" s="19">
        <f>$C32+'Piezo readings'!CQ27*0.70317</f>
        <v>1085.5596539999999</v>
      </c>
      <c r="CS32" s="19">
        <f>$C32+'Piezo readings'!CR27*0.70317</f>
        <v>1085.5596539999999</v>
      </c>
      <c r="CT32" s="19">
        <f>$C32+'Piezo readings'!CS27*0.70317</f>
        <v>1085.5596539999999</v>
      </c>
      <c r="CU32" s="19">
        <f>$C32+'Piezo readings'!CT27*0.70317</f>
        <v>1085.6299709999998</v>
      </c>
      <c r="CV32" s="19">
        <f>$C32+'Piezo readings'!CU27*0.70317</f>
        <v>1085.6299709999998</v>
      </c>
      <c r="CW32" s="19">
        <f>$C32+'Piezo readings'!CV27*0.70317</f>
        <v>1085.6299709999998</v>
      </c>
      <c r="CX32" s="19">
        <f>$C32+'Piezo readings'!CW27*0.70317</f>
        <v>1085.7706049999997</v>
      </c>
      <c r="CY32" s="19">
        <f>$C32+'Piezo readings'!CX27*0.70317</f>
        <v>1085.7002879999998</v>
      </c>
      <c r="CZ32" s="19">
        <f>$C32+'Piezo readings'!CY27*0.70317</f>
        <v>1085.7002879999998</v>
      </c>
      <c r="DA32" s="19">
        <f>$C32+'Piezo readings'!CZ27*0.70317</f>
        <v>1085.7706049999997</v>
      </c>
      <c r="DB32" s="19">
        <f>$C32+'Piezo readings'!DA27*0.70317</f>
        <v>1086.4737749999997</v>
      </c>
      <c r="DC32" s="19">
        <f>$C32+'Piezo readings'!DB27*0.70317</f>
        <v>1085.8409219999999</v>
      </c>
      <c r="DD32" s="19"/>
      <c r="DE32" s="19">
        <f>$C32+'Piezo readings'!DD27*0.70317</f>
        <v>1085.9112389999998</v>
      </c>
      <c r="DF32" s="19">
        <f>$C32+'Piezo readings'!DE27*0.70317</f>
        <v>1085.7002879999998</v>
      </c>
      <c r="DG32" s="19">
        <f>$C32+'Piezo readings'!DF27*0.70317</f>
        <v>1085.6299709999998</v>
      </c>
      <c r="DH32" s="19">
        <f>$C32+'Piezo readings'!DG27*0.70317</f>
        <v>1085.4893369999998</v>
      </c>
      <c r="DI32" s="19">
        <f>$C32+'Piezo readings'!DH27*0.70317</f>
        <v>1085.3487029999999</v>
      </c>
      <c r="DJ32" s="19">
        <f>$C32+'Piezo readings'!DI27*0.70317</f>
        <v>1084.3642649999997</v>
      </c>
      <c r="DL32" s="19"/>
      <c r="DM32" s="19"/>
      <c r="DN32" s="19">
        <f>$C32+'Piezo readings'!DM27*0.70317</f>
        <v>1084.9971179999998</v>
      </c>
      <c r="DO32" s="19">
        <f>$C32+'Piezo readings'!DN27*0.70317</f>
        <v>1085.0674349999997</v>
      </c>
      <c r="DP32" s="19">
        <f>$C32+'Piezo readings'!DO27*0.70317</f>
        <v>1085.1377519999999</v>
      </c>
      <c r="DQ32" s="19">
        <f>$C32+'Piezo readings'!DP27*0.70317</f>
        <v>1085.2080689999998</v>
      </c>
      <c r="DR32" s="19">
        <f>$C32+'Piezo readings'!DQ27*0.70317</f>
        <v>1085.2080689999998</v>
      </c>
      <c r="DS32" s="19">
        <f>$C32+'Piezo readings'!DR27*0.70317</f>
        <v>1085.2080689999998</v>
      </c>
      <c r="DT32" s="19">
        <f>$C32+'Piezo readings'!DS27*0.70317</f>
        <v>1085.2080689999998</v>
      </c>
      <c r="DU32" s="19"/>
      <c r="DV32" s="19">
        <f>$C32+'Piezo readings'!DW27*0.70317</f>
        <v>1085.2783859999997</v>
      </c>
      <c r="DW32" s="19">
        <f>$C32+'Piezo readings'!DX27*0.70317</f>
        <v>1085.2783859999997</v>
      </c>
      <c r="DX32" s="19">
        <f>$C32+'Piezo readings'!DY27*0.70317</f>
        <v>1085.3487029999999</v>
      </c>
      <c r="DY32" s="19">
        <f>$C32+'Piezo readings'!DZ27*0.70317</f>
        <v>1085.3487029999999</v>
      </c>
      <c r="DZ32" s="19">
        <f>$C32+'Piezo readings'!EA27*0.70317</f>
        <v>1085.2783859999997</v>
      </c>
      <c r="EA32" s="19">
        <f>$C32+'Piezo readings'!EB27*0.70317</f>
        <v>1085.3487029999999</v>
      </c>
      <c r="EB32" s="19">
        <f>$C32+'Piezo readings'!EC27*0.70317</f>
        <v>1085.1377519999999</v>
      </c>
      <c r="EC32" s="19"/>
      <c r="ED32" s="19">
        <f>$C32+'Piezo readings'!EE27*0.70317</f>
        <v>1084.6455329999999</v>
      </c>
      <c r="EE32" s="19">
        <f>$C32+'Piezo readings'!EF27*0.70317</f>
        <v>1084.7861669999998</v>
      </c>
      <c r="EF32" s="19">
        <f>$C32+'Piezo readings'!EG27*0.70317</f>
        <v>1084.8564839999999</v>
      </c>
      <c r="EG32" s="19">
        <f>$C32+'Piezo readings'!EH27*0.70317</f>
        <v>1085.2783859999997</v>
      </c>
      <c r="EH32" s="19">
        <f>$C32+'Piezo readings'!EI27*0.70317</f>
        <v>1084.6455329999999</v>
      </c>
      <c r="EI32" s="19"/>
      <c r="EJ32" s="19">
        <f>$C32+'Piezo readings'!EK27*0.70317</f>
        <v>1085.0674349999997</v>
      </c>
      <c r="EK32" s="19">
        <f>$C32+'Piezo readings'!EL27*0.70317</f>
        <v>1084.9971179999998</v>
      </c>
      <c r="EL32" s="19">
        <f>$C32+'Piezo readings'!EM27*0.70317</f>
        <v>1085.0674349999997</v>
      </c>
      <c r="EM32" s="19"/>
      <c r="EN32" s="19">
        <f>$C32+'Piezo readings'!EO27*0.70317</f>
        <v>1085.5596539999999</v>
      </c>
      <c r="EO32" s="19">
        <f>$C32+'Piezo readings'!EP27*0.70317</f>
        <v>1085.3487029999999</v>
      </c>
      <c r="EP32" s="19"/>
      <c r="EQ32" s="19" t="e">
        <f>IF('Piezo readings'!ER27&lt;=0,NA(),$C32+'Piezo readings'!ER27*0.70317)</f>
        <v>#N/A</v>
      </c>
      <c r="ER32" s="19" t="e">
        <f>IF('Piezo readings'!ES27&lt;=0,NA(),$C32+'Piezo readings'!ES27*0.70317)</f>
        <v>#N/A</v>
      </c>
      <c r="ES32" s="19" t="e">
        <f>IF('Piezo readings'!ET27&lt;=0,NA(),$C32+'Piezo readings'!ET27*0.70317)</f>
        <v>#N/A</v>
      </c>
      <c r="ET32" s="19">
        <f>IF('Piezo readings'!EU27&lt;=0,NA(),$C32+'Piezo readings'!EU27*0.70317)</f>
        <v>1085.1377519999999</v>
      </c>
      <c r="EU32" s="19">
        <f>IF('Piezo readings'!EV27&lt;=0,NA(),$C32+'Piezo readings'!EV27*0.70317)</f>
        <v>1085.2080689999998</v>
      </c>
      <c r="EV32" s="19">
        <f>IF('Piezo readings'!EW27&lt;=0,NA(),$C32+'Piezo readings'!EW27*0.70317)</f>
        <v>1084.9971179999998</v>
      </c>
      <c r="EW32" s="19">
        <f>IF('Piezo readings'!EX27&lt;=0,NA(),$C32+'Piezo readings'!EX27*0.70317)</f>
        <v>1084.7158499999998</v>
      </c>
      <c r="EX32" s="19">
        <f>IF('Piezo readings'!EY27&lt;=0,NA(),$C32+'Piezo readings'!EY27*0.70317)</f>
        <v>1084.5048989999998</v>
      </c>
      <c r="EY32" s="19">
        <f>IF('Piezo readings'!EZ27&lt;=0,NA(),$C32+'Piezo readings'!EZ27*0.70317)</f>
        <v>1085.0674349999997</v>
      </c>
      <c r="EZ32" s="19">
        <f>IF('Piezo readings'!FA27&lt;=0,NA(),$C32+'Piezo readings'!FA27*0.70317)</f>
        <v>1085.2783859999997</v>
      </c>
      <c r="FA32" s="19">
        <f>IF('Piezo readings'!FB27&lt;=0,NA(),$C32+'Piezo readings'!FB27*0.70317)</f>
        <v>1085.4893369999998</v>
      </c>
      <c r="FB32" s="19">
        <f>IF('Piezo readings'!FC27&lt;=0,NA(),$C32+'Piezo readings'!FC27*0.70317)</f>
        <v>1085.6299709999998</v>
      </c>
      <c r="FC32" s="19">
        <f>IF('Piezo readings'!FD27&lt;=0,NA(),$C32+'Piezo readings'!FD27*0.70317)</f>
        <v>1085.5596539999999</v>
      </c>
      <c r="FD32" s="19">
        <f>IF('Piezo readings'!FE27&lt;=0,NA(),$C32+'Piezo readings'!FE27*0.70317)</f>
        <v>1085.9112389999998</v>
      </c>
      <c r="FE32" s="19">
        <f>IF('Piezo readings'!FF27&lt;=0,NA(),$C32+'Piezo readings'!FF27*0.70317)</f>
        <v>1085.8409219999999</v>
      </c>
      <c r="FF32" s="19">
        <f>IF('Piezo readings'!FG27&lt;=0,NA(),$C32+'Piezo readings'!FG27*0.70317)</f>
        <v>1085.0674349999997</v>
      </c>
      <c r="FG32" s="19">
        <f>IF('Piezo readings'!FH27&lt;=0,NA(),$C32+'Piezo readings'!FH27*0.70317)</f>
        <v>1084.9268009999998</v>
      </c>
      <c r="FH32" s="19">
        <f>IF('Piezo readings'!FI27&lt;=0,NA(),$C32+'Piezo readings'!FI27*0.70317)</f>
        <v>1084.7158499999998</v>
      </c>
      <c r="FI32" s="19">
        <f>IF('Piezo readings'!FJ27&lt;=0,NA(),$C32+'Piezo readings'!FJ27*0.70317)</f>
        <v>1084.9268009999998</v>
      </c>
      <c r="FJ32" s="19">
        <f>IF('Piezo readings'!FK27&lt;=0,NA(),$C32+'Piezo readings'!FK27*0.70317)</f>
        <v>1084.9268009999998</v>
      </c>
      <c r="FK32" s="19">
        <f>IF('Piezo readings'!FL27&lt;=0,NA(),$C32+'Piezo readings'!FL27*0.70317)</f>
        <v>1085.0674349999997</v>
      </c>
      <c r="FL32" s="19">
        <f>IF('Piezo readings'!FM27&lt;=0,NA(),$C32+'Piezo readings'!FM27*0.70317)</f>
        <v>1085.2080689999998</v>
      </c>
      <c r="FM32" s="19">
        <f>IF('Piezo readings'!FN27&lt;=0,NA(),$C32+'Piezo readings'!FN27*0.70317)</f>
        <v>1085.3487029999999</v>
      </c>
      <c r="FN32" s="19">
        <f>IF('Piezo readings'!FO27&lt;=0,NA(),$C32+'Piezo readings'!FO27*0.70317)</f>
        <v>1085.3487029999999</v>
      </c>
      <c r="FO32" s="19">
        <f>IF('Piezo readings'!FP27&lt;=0,NA(),$C32+'Piezo readings'!FP27*0.70317)</f>
        <v>1085.4190199999998</v>
      </c>
      <c r="FP32" s="19">
        <f>IF('Piezo readings'!FQ27&lt;=0,NA(),$C32+'Piezo readings'!FQ27*0.70317)</f>
        <v>1085.4893369999998</v>
      </c>
      <c r="FQ32" s="19">
        <f>IF('Piezo readings'!FR27&lt;=0,NA(),$C32+'Piezo readings'!FR27*0.70317)</f>
        <v>1085.3487029999999</v>
      </c>
      <c r="FR32" s="19">
        <f>IF('Piezo readings'!FS27&lt;=0,NA(),$C32+'Piezo readings'!FS27*0.70317)</f>
        <v>1085.2080689999998</v>
      </c>
      <c r="FS32" s="19">
        <f>IF('Piezo readings'!FT27&lt;=0,NA(),$C32+'Piezo readings'!FT27*0.70317)</f>
        <v>1084.8564839999999</v>
      </c>
      <c r="FT32" s="19">
        <f>IF('Piezo readings'!FU27&lt;=0,NA(),$C32+'Piezo readings'!FU27*0.70317)</f>
        <v>1084.7158499999998</v>
      </c>
      <c r="FU32" s="19">
        <f>IF('Piezo readings'!FV27&lt;=0,NA(),$C32+'Piezo readings'!FV27*0.70317)</f>
        <v>1084.5048989999998</v>
      </c>
      <c r="FV32" s="19">
        <f>IF('Piezo readings'!FW27&lt;=0,NA(),$C32+'Piezo readings'!FW27*0.70317)</f>
        <v>1084.5048989999998</v>
      </c>
      <c r="FW32" s="19">
        <f>IF('Piezo readings'!FX27&lt;=0,NA(),$C32+'Piezo readings'!FX27*0.70317)</f>
        <v>1084.7861669999998</v>
      </c>
      <c r="FX32" s="19">
        <f>IF('Piezo readings'!FY27&lt;=0,NA(),$C32+'Piezo readings'!FY27*0.70317)</f>
        <v>1084.7861669999998</v>
      </c>
      <c r="FY32" s="19">
        <f>IF('Piezo readings'!FZ27&lt;=0,NA(),$C32+'Piezo readings'!FZ27*0.70317)</f>
        <v>1084.8564839999999</v>
      </c>
      <c r="FZ32" s="19">
        <f>IF('Piezo readings'!GA27&lt;=0,NA(),$C32+'Piezo readings'!GA27*0.70317)</f>
        <v>1084.9971179999998</v>
      </c>
      <c r="GA32" s="19">
        <f>IF('Piezo readings'!GB27&lt;=0,NA(),$C32+'Piezo readings'!GB27*0.70317)</f>
        <v>1084.9268009999998</v>
      </c>
      <c r="GB32" s="19">
        <f>IF('Piezo readings'!GC27&lt;=0,NA(),$C32+'Piezo readings'!GC27*0.70317)</f>
        <v>1084.8564839999999</v>
      </c>
      <c r="GC32" s="19">
        <f>IF('Piezo readings'!GD27&lt;=0,NA(),$C32+'Piezo readings'!GD27*0.70317)</f>
        <v>1084.7158499999998</v>
      </c>
      <c r="GD32" s="19">
        <f>IF('Piezo readings'!GE27&lt;=0,NA(),$C32+'Piezo readings'!GE27*0.70317)</f>
        <v>1084.5752159999997</v>
      </c>
      <c r="GE32" s="19">
        <f>IF('Piezo readings'!GF27&lt;=0,NA(),$C32+'Piezo readings'!GF27*0.70317)</f>
        <v>1084.2939479999998</v>
      </c>
      <c r="GF32" s="19">
        <f>IF('Piezo readings'!GG27&lt;=0,NA(),$C32+'Piezo readings'!GG27*0.70317)</f>
        <v>1084.0126799999998</v>
      </c>
      <c r="GG32" s="19">
        <f>IF('Piezo readings'!GH27&lt;=0,NA(),$C32+'Piezo readings'!GH27*0.70317)</f>
        <v>1083.8017289999998</v>
      </c>
      <c r="GH32" s="19">
        <f>IF('Piezo readings'!GI27&lt;=0,NA(),$C32+'Piezo readings'!GI27*0.70317)</f>
        <v>1083.8017289999998</v>
      </c>
      <c r="GI32" s="19">
        <f>IF('Piezo readings'!GJ27&lt;=0,NA(),$C32+'Piezo readings'!GJ27*0.70317)</f>
        <v>1083.7314119999999</v>
      </c>
      <c r="GJ32" s="19">
        <f>IF('Piezo readings'!GK27&lt;=0,NA(),$C32+'Piezo readings'!GK27*0.70317)</f>
        <v>1083.8720459999997</v>
      </c>
      <c r="GK32" s="19">
        <f>IF('Piezo readings'!GL27&lt;=0,NA(),$C32+'Piezo readings'!GL27*0.70317)</f>
        <v>1084.0126799999998</v>
      </c>
      <c r="GL32" s="19">
        <f>IF('Piezo readings'!GM27&lt;=0,NA(),$C32+'Piezo readings'!GM27*0.70317)</f>
        <v>1084.1533139999999</v>
      </c>
      <c r="GM32" s="19">
        <f>IF('Piezo readings'!GN27&lt;=0,NA(),$C32+'Piezo readings'!GN27*0.70317)</f>
        <v>1084.0829969999998</v>
      </c>
      <c r="GN32" s="19">
        <f>IF('Piezo readings'!GO27&lt;=0,NA(),$C32+'Piezo readings'!GO27*0.70317)</f>
        <v>1084.1533139999999</v>
      </c>
      <c r="GO32" s="19">
        <f>IF('Piezo readings'!GP27&lt;=0,NA(),$C32+'Piezo readings'!GP27*0.70317)</f>
        <v>1084.0126799999998</v>
      </c>
      <c r="GP32" s="19">
        <f>IF('Piezo readings'!GQ27&lt;=0,NA(),$C32+'Piezo readings'!GQ27*0.70317)</f>
        <v>1083.9423629999999</v>
      </c>
    </row>
    <row r="33" spans="1:166" x14ac:dyDescent="0.2">
      <c r="A33" s="17"/>
      <c r="C33" s="16"/>
      <c r="D33" s="16"/>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25"/>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63">
        <v>1136.2642649999998</v>
      </c>
      <c r="DK33" s="63">
        <v>1135.350144</v>
      </c>
      <c r="DL33" s="63">
        <v>1136.1939479999999</v>
      </c>
      <c r="DM33" s="63">
        <v>1134.928242</v>
      </c>
      <c r="DN33" s="63">
        <v>1136.8971179999999</v>
      </c>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row>
    <row r="34" spans="1:166" x14ac:dyDescent="0.2">
      <c r="A34" s="17"/>
      <c r="C34" s="16"/>
      <c r="D34" s="16"/>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25"/>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63"/>
      <c r="DK34" s="64" t="s">
        <v>48</v>
      </c>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row>
    <row r="35" spans="1:166" x14ac:dyDescent="0.2">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
      <c r="BY35" s="2"/>
      <c r="BZ35" s="2"/>
      <c r="CA35" s="16"/>
      <c r="CC35" s="16"/>
    </row>
    <row r="36" spans="1:166" s="20" customFormat="1" x14ac:dyDescent="0.2">
      <c r="E36" s="22"/>
      <c r="F36" s="22"/>
      <c r="G36" s="22"/>
      <c r="H36" s="22"/>
      <c r="I36" s="22"/>
      <c r="J36" s="22"/>
      <c r="K36" s="22"/>
      <c r="L36" s="22"/>
      <c r="M36" s="22"/>
      <c r="N36" s="22"/>
      <c r="O36" s="22"/>
      <c r="P36" s="22"/>
      <c r="Q36" s="22"/>
      <c r="R36" s="22"/>
      <c r="S36" s="22"/>
      <c r="T36" s="22"/>
      <c r="U36" s="22"/>
      <c r="V36" s="22"/>
      <c r="W36" s="22"/>
      <c r="X36" s="22"/>
      <c r="Y36" s="22"/>
      <c r="Z36" s="22"/>
      <c r="AA36" s="18"/>
      <c r="AB36" s="18"/>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W36" s="17"/>
      <c r="BX36" s="1"/>
      <c r="BY36" s="2"/>
      <c r="BZ36" s="2"/>
      <c r="CA36" s="17"/>
      <c r="CC36" s="17"/>
    </row>
    <row r="37" spans="1:166" x14ac:dyDescent="0.2">
      <c r="E37" s="16"/>
      <c r="K37" s="19"/>
      <c r="L37" s="19"/>
      <c r="M37" s="19"/>
      <c r="N37" s="19"/>
      <c r="O37" s="19"/>
      <c r="P37" s="19"/>
      <c r="Q37" s="19"/>
      <c r="R37" s="19"/>
      <c r="S37" s="19"/>
      <c r="T37" s="19"/>
      <c r="U37" s="19"/>
      <c r="V37" s="19"/>
      <c r="W37" s="19"/>
      <c r="X37" s="19"/>
      <c r="Y37" s="19"/>
      <c r="Z37" s="19"/>
      <c r="AA37" s="16"/>
      <c r="AB37" s="19"/>
      <c r="AC37" s="19"/>
      <c r="AD37" s="19"/>
      <c r="AE37" s="19"/>
      <c r="AF37" s="19"/>
      <c r="AG37" s="19"/>
      <c r="AH37" s="19"/>
      <c r="AI37" s="19"/>
      <c r="AJ37" s="19"/>
      <c r="AK37" s="19"/>
      <c r="AL37" s="19"/>
      <c r="AM37" s="19"/>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
      <c r="BY37" s="2"/>
      <c r="BZ37" s="2"/>
      <c r="CA37" s="16"/>
      <c r="CC37" s="16"/>
    </row>
    <row r="38" spans="1:166" s="20" customFormat="1" x14ac:dyDescent="0.2">
      <c r="E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
      <c r="BY38" s="2"/>
      <c r="BZ38" s="2"/>
      <c r="CA38" s="17"/>
      <c r="CC38" s="17"/>
    </row>
    <row r="39" spans="1:166" x14ac:dyDescent="0.2">
      <c r="E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
      <c r="BY39" s="2"/>
      <c r="BZ39" s="2"/>
      <c r="CA39" s="16"/>
      <c r="CC39" s="16"/>
    </row>
    <row r="40" spans="1:166" x14ac:dyDescent="0.2">
      <c r="E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
      <c r="BY40" s="2"/>
      <c r="BZ40" s="2"/>
      <c r="CA40" s="16"/>
      <c r="CC40" s="16"/>
    </row>
    <row r="41" spans="1:166" s="20" customFormat="1" x14ac:dyDescent="0.2">
      <c r="A41"/>
      <c r="B41"/>
      <c r="C41"/>
      <c r="D41"/>
      <c r="E41" s="17"/>
      <c r="F41" s="21"/>
      <c r="G41" s="17"/>
      <c r="H41" s="21"/>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
      <c r="BY41" s="2"/>
      <c r="BZ41" s="2"/>
      <c r="CA41" s="17"/>
      <c r="CC41" s="17"/>
    </row>
    <row r="42" spans="1:166" x14ac:dyDescent="0.2">
      <c r="A42"/>
      <c r="B42"/>
      <c r="C42" s="2"/>
      <c r="D42" s="2"/>
      <c r="E42" s="16"/>
      <c r="F42" s="19"/>
      <c r="G42" s="16"/>
      <c r="H42" s="19"/>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
      <c r="BY42" s="2"/>
      <c r="BZ42" s="2"/>
      <c r="CA42" s="16"/>
      <c r="CC42" s="16"/>
    </row>
    <row r="43" spans="1:166" x14ac:dyDescent="0.2">
      <c r="A43"/>
      <c r="B43"/>
      <c r="C43" s="2"/>
      <c r="D43" s="2"/>
      <c r="E43" s="16"/>
      <c r="F43" s="19"/>
      <c r="G43" s="16"/>
      <c r="H43" s="19"/>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
      <c r="BY43" s="2"/>
      <c r="BZ43" s="2"/>
      <c r="CA43" s="16"/>
      <c r="CC43" s="16"/>
    </row>
    <row r="44" spans="1:166" x14ac:dyDescent="0.2">
      <c r="A44" s="6"/>
      <c r="B44" s="6"/>
      <c r="C44" s="7"/>
      <c r="D44" s="7"/>
      <c r="E44" s="16"/>
      <c r="F44" s="19"/>
      <c r="G44" s="16"/>
      <c r="H44" s="19"/>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
      <c r="BY44" s="2"/>
      <c r="BZ44" s="2"/>
      <c r="CA44" s="16"/>
      <c r="CC44" s="16"/>
    </row>
    <row r="45" spans="1:166" x14ac:dyDescent="0.2">
      <c r="A45"/>
      <c r="B45"/>
      <c r="C45"/>
      <c r="D45"/>
      <c r="E45" s="16"/>
      <c r="F45" s="19"/>
      <c r="G45" s="16"/>
      <c r="H45" s="19"/>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CA45" s="16"/>
      <c r="CC45" s="16"/>
    </row>
    <row r="46" spans="1:166" x14ac:dyDescent="0.2">
      <c r="A46"/>
      <c r="B46"/>
      <c r="C46" s="2"/>
      <c r="D46" s="2"/>
      <c r="E46" s="16"/>
      <c r="F46" s="19"/>
      <c r="G46" s="16"/>
      <c r="H46" s="19"/>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CA46" s="16"/>
      <c r="CC46" s="16"/>
    </row>
    <row r="47" spans="1:166" x14ac:dyDescent="0.2">
      <c r="A47" s="6"/>
      <c r="B47" s="6"/>
      <c r="C47" s="7"/>
      <c r="D47" s="7"/>
      <c r="E47" s="16"/>
      <c r="F47" s="16"/>
      <c r="G47" s="16"/>
      <c r="H47" s="16"/>
      <c r="I47" s="16"/>
      <c r="J47" s="16"/>
      <c r="K47" s="16"/>
      <c r="L47" s="16"/>
      <c r="M47" s="16"/>
      <c r="N47" s="16"/>
      <c r="O47" s="16"/>
      <c r="P47" s="16"/>
      <c r="Q47" s="16"/>
      <c r="R47" s="16"/>
      <c r="S47" s="16"/>
      <c r="T47" s="16"/>
      <c r="U47" s="16"/>
      <c r="V47" s="19"/>
      <c r="W47" s="19"/>
      <c r="X47" s="19"/>
      <c r="Y47" s="19"/>
      <c r="Z47" s="19"/>
      <c r="AA47" s="16"/>
      <c r="AB47" s="19"/>
      <c r="AC47" s="19"/>
      <c r="AD47" s="19"/>
    </row>
    <row r="48" spans="1:166" x14ac:dyDescent="0.2">
      <c r="A48"/>
      <c r="B48"/>
      <c r="C48" s="2"/>
      <c r="D48" s="2"/>
      <c r="E48" s="16"/>
      <c r="F48" s="16"/>
      <c r="G48" s="16"/>
      <c r="H48" s="16"/>
      <c r="I48" s="16"/>
      <c r="J48" s="16"/>
      <c r="K48" s="16"/>
      <c r="L48" s="16"/>
      <c r="M48" s="16"/>
      <c r="N48" s="16"/>
      <c r="O48" s="16"/>
      <c r="P48" s="16"/>
      <c r="Q48" s="16"/>
      <c r="R48" s="16"/>
      <c r="S48" s="16"/>
      <c r="T48" s="16"/>
      <c r="U48" s="16"/>
      <c r="V48" s="19"/>
      <c r="W48" s="19"/>
      <c r="X48" s="19"/>
      <c r="Y48" s="19"/>
      <c r="Z48" s="19"/>
      <c r="AA48" s="19"/>
      <c r="AB48" s="19"/>
      <c r="AC48" s="19"/>
      <c r="AD48" s="19"/>
    </row>
    <row r="49" spans="1:30" x14ac:dyDescent="0.2">
      <c r="A49" s="6"/>
      <c r="B49" s="6"/>
      <c r="C49" s="7"/>
      <c r="D49" s="7"/>
      <c r="E49" s="16"/>
      <c r="F49" s="16"/>
      <c r="G49" s="16"/>
      <c r="H49" s="16"/>
      <c r="I49" s="16"/>
      <c r="J49" s="16"/>
      <c r="K49" s="16"/>
      <c r="L49" s="16"/>
      <c r="M49" s="16"/>
      <c r="N49" s="16"/>
      <c r="O49" s="16"/>
      <c r="P49" s="16"/>
      <c r="Q49" s="16"/>
      <c r="R49" s="16"/>
      <c r="S49" s="16"/>
      <c r="T49" s="16"/>
      <c r="U49" s="16"/>
      <c r="V49" s="19"/>
      <c r="W49" s="19"/>
      <c r="X49" s="19"/>
      <c r="Y49" s="19"/>
      <c r="Z49" s="19"/>
      <c r="AA49" s="19"/>
      <c r="AB49" s="19"/>
      <c r="AC49" s="19"/>
      <c r="AD49" s="19"/>
    </row>
    <row r="50" spans="1:30" x14ac:dyDescent="0.2">
      <c r="A50"/>
      <c r="B50"/>
      <c r="C50" s="2"/>
      <c r="D50" s="2"/>
      <c r="E50" s="16"/>
      <c r="F50" s="16"/>
      <c r="G50" s="16"/>
      <c r="H50" s="16"/>
      <c r="I50" s="16"/>
      <c r="J50" s="16"/>
      <c r="K50" s="16"/>
      <c r="L50" s="16"/>
      <c r="M50" s="16"/>
      <c r="N50" s="16"/>
      <c r="O50" s="16"/>
      <c r="P50" s="16"/>
      <c r="Q50" s="16"/>
      <c r="R50" s="16"/>
      <c r="S50" s="16"/>
      <c r="T50" s="16"/>
      <c r="U50" s="16"/>
      <c r="V50" s="19"/>
      <c r="W50" s="19"/>
      <c r="X50" s="19"/>
      <c r="Y50" s="19"/>
      <c r="Z50" s="19"/>
      <c r="AA50" s="19"/>
      <c r="AB50" s="19"/>
      <c r="AC50" s="19"/>
      <c r="AD50" s="19"/>
    </row>
    <row r="51" spans="1:30" x14ac:dyDescent="0.2">
      <c r="A51"/>
      <c r="B51"/>
      <c r="C51" s="2"/>
      <c r="D51" s="2"/>
    </row>
    <row r="52" spans="1:30" x14ac:dyDescent="0.2">
      <c r="A52" s="6"/>
      <c r="B52" s="6"/>
      <c r="C52" s="7"/>
      <c r="D52" s="7"/>
    </row>
    <row r="53" spans="1:30" x14ac:dyDescent="0.2">
      <c r="A53"/>
      <c r="B53"/>
      <c r="C53" s="2"/>
      <c r="D53" s="2"/>
    </row>
    <row r="54" spans="1:30" x14ac:dyDescent="0.2">
      <c r="A54"/>
      <c r="B54"/>
      <c r="C54" s="2"/>
      <c r="D54" s="2"/>
    </row>
    <row r="55" spans="1:30" x14ac:dyDescent="0.2">
      <c r="A55"/>
      <c r="B55"/>
      <c r="C55"/>
      <c r="D55"/>
    </row>
    <row r="56" spans="1:30" x14ac:dyDescent="0.2">
      <c r="A56"/>
      <c r="B56"/>
      <c r="C56" s="2"/>
      <c r="D56" s="2"/>
    </row>
    <row r="57" spans="1:30" x14ac:dyDescent="0.2">
      <c r="A57"/>
      <c r="B57"/>
      <c r="C57" s="2"/>
      <c r="D57" s="2"/>
    </row>
    <row r="58" spans="1:30" x14ac:dyDescent="0.2">
      <c r="A58"/>
      <c r="B58"/>
      <c r="C58" s="2"/>
      <c r="D58" s="2"/>
    </row>
  </sheetData>
  <phoneticPr fontId="0" type="noConversion"/>
  <printOptions verticalCentered="1"/>
  <pageMargins left="0.31496062992125984" right="0.31496062992125984" top="0.78740157480314965" bottom="0.78740157480314965" header="0.11811023622047245" footer="0.11811023622047245"/>
  <pageSetup scale="75" orientation="landscape" horizontalDpi="300" verticalDpi="300" r:id="rId1"/>
  <headerFooter alignWithMargins="0">
    <oddHeader>&amp;L0201-99-14108&amp;CPiezometric Elevations (m) From Mount Nansen Tailings Dam #1&amp;R&amp;Pof&amp;N</oddHeader>
    <oddFooter>&amp;R&amp;F</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4"/>
  <sheetViews>
    <sheetView view="pageLayout" zoomScale="85" zoomScaleNormal="80" zoomScalePageLayoutView="85" workbookViewId="0">
      <selection activeCell="U1" sqref="U1"/>
    </sheetView>
  </sheetViews>
  <sheetFormatPr defaultRowHeight="12.75" x14ac:dyDescent="0.2"/>
  <cols>
    <col min="20" max="20" width="12.7109375" customWidth="1"/>
    <col min="21" max="21" width="11.28515625" customWidth="1"/>
  </cols>
  <sheetData>
    <row r="1" spans="1:21" ht="15" x14ac:dyDescent="0.2">
      <c r="A1" s="88" t="s">
        <v>79</v>
      </c>
      <c r="B1" s="58"/>
      <c r="C1" s="58"/>
      <c r="D1" s="58"/>
      <c r="E1" s="58"/>
      <c r="F1" s="58"/>
      <c r="G1" s="58"/>
      <c r="H1" s="58"/>
      <c r="I1" s="58"/>
      <c r="J1" s="58"/>
      <c r="K1" s="58"/>
      <c r="L1" s="58"/>
      <c r="M1" s="58"/>
      <c r="N1" s="58"/>
      <c r="O1" s="58"/>
      <c r="P1" s="58"/>
      <c r="Q1" s="58"/>
      <c r="R1" s="58"/>
      <c r="S1" s="58"/>
      <c r="T1" s="80" t="s">
        <v>53</v>
      </c>
      <c r="U1" s="81">
        <f>' Piezo levels (edited)'!A3</f>
        <v>42428</v>
      </c>
    </row>
    <row r="2" spans="1:21" x14ac:dyDescent="0.2">
      <c r="A2" s="59"/>
      <c r="B2" s="59"/>
      <c r="C2" s="59"/>
      <c r="D2" s="59"/>
      <c r="E2" s="59"/>
      <c r="F2" s="59"/>
      <c r="G2" s="59"/>
      <c r="H2" s="59"/>
      <c r="I2" s="59"/>
      <c r="J2" s="59"/>
      <c r="K2" s="59"/>
      <c r="L2" s="59"/>
      <c r="M2" s="59"/>
      <c r="N2" s="59"/>
      <c r="O2" s="59"/>
      <c r="P2" s="59"/>
      <c r="Q2" s="59"/>
      <c r="R2" s="59"/>
      <c r="S2" s="59"/>
      <c r="T2" s="59"/>
      <c r="U2" s="59"/>
    </row>
    <row r="27" ht="11.25" customHeight="1" x14ac:dyDescent="0.2"/>
    <row r="49" spans="1:21" ht="18" x14ac:dyDescent="0.25">
      <c r="S49" s="60"/>
      <c r="T49" s="61" t="s">
        <v>69</v>
      </c>
    </row>
    <row r="50" spans="1:21" ht="15" x14ac:dyDescent="0.2">
      <c r="S50" s="60"/>
      <c r="T50" s="60"/>
    </row>
    <row r="51" spans="1:21" ht="15" x14ac:dyDescent="0.2">
      <c r="S51" s="60"/>
      <c r="T51" s="62" t="s">
        <v>47</v>
      </c>
    </row>
    <row r="52" spans="1:21" ht="15" x14ac:dyDescent="0.2">
      <c r="S52" s="60"/>
      <c r="T52" s="62" t="s">
        <v>11</v>
      </c>
    </row>
    <row r="53" spans="1:21" ht="15" x14ac:dyDescent="0.2">
      <c r="A53" s="88"/>
      <c r="B53" s="58"/>
      <c r="C53" s="58"/>
      <c r="D53" s="58"/>
      <c r="E53" s="58"/>
      <c r="F53" s="58"/>
      <c r="G53" s="58"/>
      <c r="H53" s="58"/>
      <c r="I53" s="58"/>
      <c r="J53" s="58"/>
      <c r="K53" s="58"/>
      <c r="L53" s="58"/>
      <c r="M53" s="58"/>
      <c r="N53" s="58"/>
      <c r="O53" s="58"/>
      <c r="P53" s="58"/>
      <c r="Q53" s="58"/>
      <c r="R53" s="58"/>
      <c r="S53" s="58"/>
      <c r="T53" s="80"/>
      <c r="U53" s="81"/>
    </row>
    <row r="54" spans="1:21" x14ac:dyDescent="0.2">
      <c r="A54" s="59"/>
      <c r="B54" s="59"/>
      <c r="C54" s="59"/>
      <c r="D54" s="59"/>
      <c r="E54" s="59"/>
      <c r="F54" s="59"/>
      <c r="G54" s="59"/>
      <c r="H54" s="59"/>
      <c r="I54" s="59"/>
      <c r="J54" s="59"/>
      <c r="K54" s="59"/>
      <c r="L54" s="59"/>
      <c r="M54" s="59"/>
      <c r="N54" s="59"/>
      <c r="O54" s="59"/>
      <c r="P54" s="59"/>
      <c r="Q54" s="59"/>
      <c r="R54" s="59"/>
      <c r="S54" s="59"/>
      <c r="T54" s="59"/>
      <c r="U54" s="59"/>
    </row>
  </sheetData>
  <phoneticPr fontId="0" type="noConversion"/>
  <printOptions horizontalCentered="1" verticalCentered="1"/>
  <pageMargins left="0.75" right="0.75" top="0.75" bottom="0.25" header="0.5" footer="0.25"/>
  <pageSetup scale="61" orientation="landscape" r:id="rId1"/>
  <headerFooter alignWithMargins="0">
    <oddHeader>&amp;CMount Nansen Tailings Dam Monitoring
Abandoned Mount Nansen Mine - Carmacks, Yukon</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4"/>
  <sheetViews>
    <sheetView view="pageLayout" topLeftCell="A7" zoomScale="55" zoomScaleNormal="70" zoomScalePageLayoutView="55" workbookViewId="0">
      <selection activeCell="L52" sqref="L52"/>
    </sheetView>
  </sheetViews>
  <sheetFormatPr defaultRowHeight="12.75" x14ac:dyDescent="0.2"/>
  <cols>
    <col min="20" max="20" width="12.7109375" customWidth="1"/>
    <col min="21" max="21" width="11.28515625" customWidth="1"/>
  </cols>
  <sheetData>
    <row r="1" spans="1:21" ht="15" x14ac:dyDescent="0.2">
      <c r="A1" s="88" t="str">
        <f>'12861-01'!A1</f>
        <v>W14103577-01</v>
      </c>
      <c r="B1" s="58"/>
      <c r="C1" s="58"/>
      <c r="D1" s="58"/>
      <c r="E1" s="58"/>
      <c r="F1" s="58"/>
      <c r="G1" s="58"/>
      <c r="H1" s="58"/>
      <c r="I1" s="58"/>
      <c r="J1" s="58"/>
      <c r="K1" s="58"/>
      <c r="L1" s="58"/>
      <c r="M1" s="58"/>
      <c r="N1" s="58"/>
      <c r="O1" s="58"/>
      <c r="P1" s="58"/>
      <c r="Q1" s="58"/>
      <c r="R1" s="58"/>
      <c r="S1" s="58"/>
      <c r="T1" s="80" t="s">
        <v>53</v>
      </c>
      <c r="U1" s="81">
        <f>' Piezo levels (edited)'!A3</f>
        <v>42428</v>
      </c>
    </row>
    <row r="2" spans="1:21" x14ac:dyDescent="0.2">
      <c r="A2" s="59"/>
      <c r="B2" s="59"/>
      <c r="C2" s="59"/>
      <c r="D2" s="59"/>
      <c r="E2" s="59"/>
      <c r="F2" s="59"/>
      <c r="G2" s="59"/>
      <c r="H2" s="59"/>
      <c r="I2" s="59"/>
      <c r="J2" s="59"/>
      <c r="K2" s="59"/>
      <c r="L2" s="59"/>
      <c r="M2" s="59"/>
      <c r="N2" s="59"/>
      <c r="O2" s="59"/>
      <c r="P2" s="59"/>
      <c r="Q2" s="59"/>
      <c r="R2" s="59"/>
      <c r="S2" s="59"/>
      <c r="T2" s="59"/>
      <c r="U2" s="59"/>
    </row>
    <row r="27" ht="11.25" customHeight="1" x14ac:dyDescent="0.2"/>
    <row r="49" spans="1:21" ht="18" x14ac:dyDescent="0.25">
      <c r="S49" s="60"/>
      <c r="T49" s="61" t="s">
        <v>70</v>
      </c>
    </row>
    <row r="50" spans="1:21" ht="15" x14ac:dyDescent="0.2">
      <c r="S50" s="60"/>
      <c r="T50" s="60"/>
    </row>
    <row r="51" spans="1:21" ht="15" x14ac:dyDescent="0.2">
      <c r="S51" s="60"/>
      <c r="T51" s="62" t="s">
        <v>46</v>
      </c>
    </row>
    <row r="52" spans="1:21" ht="15" x14ac:dyDescent="0.2">
      <c r="S52" s="60"/>
      <c r="T52" s="62" t="s">
        <v>12</v>
      </c>
    </row>
    <row r="54" spans="1:21" x14ac:dyDescent="0.2">
      <c r="A54" s="58"/>
      <c r="B54" s="58"/>
      <c r="C54" s="58"/>
      <c r="D54" s="58"/>
      <c r="E54" s="58"/>
      <c r="F54" s="58"/>
      <c r="G54" s="58"/>
      <c r="H54" s="58"/>
      <c r="I54" s="58"/>
      <c r="J54" s="58"/>
      <c r="K54" s="58"/>
      <c r="L54" s="58"/>
      <c r="M54" s="58"/>
      <c r="N54" s="58"/>
      <c r="O54" s="58"/>
      <c r="P54" s="58"/>
      <c r="Q54" s="58"/>
      <c r="R54" s="58"/>
      <c r="S54" s="58"/>
      <c r="T54" s="58"/>
      <c r="U54" s="59"/>
    </row>
  </sheetData>
  <phoneticPr fontId="0" type="noConversion"/>
  <printOptions horizontalCentered="1" verticalCentered="1"/>
  <pageMargins left="0.75" right="0.75" top="0.75" bottom="0.25" header="0.5" footer="0.25"/>
  <pageSetup scale="61" orientation="landscape" r:id="rId1"/>
  <headerFooter alignWithMargins="0">
    <oddHeader>&amp;CMount Nansen Tailings Dam Monitoring
Abandoned Mount Nansen Mine - Carmacks, Yukon</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4"/>
  <sheetViews>
    <sheetView view="pageLayout" topLeftCell="C1" zoomScale="85" zoomScaleNormal="55" zoomScalePageLayoutView="85" workbookViewId="0">
      <selection activeCell="I1" sqref="I1"/>
    </sheetView>
  </sheetViews>
  <sheetFormatPr defaultRowHeight="12.75" x14ac:dyDescent="0.2"/>
  <cols>
    <col min="20" max="20" width="12.7109375" customWidth="1"/>
    <col min="21" max="21" width="11.28515625" customWidth="1"/>
  </cols>
  <sheetData>
    <row r="1" spans="1:21" ht="15" x14ac:dyDescent="0.2">
      <c r="A1" s="58" t="str">
        <f>'12861-01'!A1</f>
        <v>W14103577-01</v>
      </c>
      <c r="B1" s="58"/>
      <c r="C1" s="58"/>
      <c r="D1" s="58"/>
      <c r="E1" s="58"/>
      <c r="F1" s="58"/>
      <c r="G1" s="58"/>
      <c r="H1" s="58"/>
      <c r="I1" s="58"/>
      <c r="J1" s="58"/>
      <c r="K1" s="58"/>
      <c r="L1" s="58"/>
      <c r="M1" s="58"/>
      <c r="N1" s="58"/>
      <c r="O1" s="58"/>
      <c r="P1" s="58"/>
      <c r="Q1" s="58"/>
      <c r="R1" s="58"/>
      <c r="S1" s="58"/>
      <c r="T1" s="80" t="s">
        <v>53</v>
      </c>
      <c r="U1" s="81">
        <f>' Piezo levels (edited)'!A3</f>
        <v>42428</v>
      </c>
    </row>
    <row r="2" spans="1:21" x14ac:dyDescent="0.2">
      <c r="A2" s="59"/>
      <c r="B2" s="59"/>
      <c r="C2" s="59"/>
      <c r="D2" s="59"/>
      <c r="E2" s="59"/>
      <c r="F2" s="59"/>
      <c r="G2" s="59"/>
      <c r="H2" s="59"/>
      <c r="I2" s="59"/>
      <c r="J2" s="59"/>
      <c r="K2" s="59"/>
      <c r="L2" s="59"/>
      <c r="M2" s="59"/>
      <c r="N2" s="59"/>
      <c r="O2" s="59"/>
      <c r="P2" s="59"/>
      <c r="Q2" s="59"/>
      <c r="R2" s="59"/>
      <c r="S2" s="59"/>
      <c r="T2" s="59"/>
      <c r="U2" s="59"/>
    </row>
    <row r="27" ht="11.25" customHeight="1" x14ac:dyDescent="0.2"/>
    <row r="49" spans="1:21" ht="18" x14ac:dyDescent="0.25">
      <c r="S49" s="60"/>
      <c r="T49" s="61" t="s">
        <v>71</v>
      </c>
    </row>
    <row r="50" spans="1:21" ht="15" x14ac:dyDescent="0.2">
      <c r="S50" s="60"/>
      <c r="T50" s="60"/>
    </row>
    <row r="51" spans="1:21" ht="15" x14ac:dyDescent="0.2">
      <c r="S51" s="60"/>
      <c r="T51" s="62" t="s">
        <v>46</v>
      </c>
    </row>
    <row r="52" spans="1:21" ht="15" x14ac:dyDescent="0.2">
      <c r="S52" s="60"/>
      <c r="T52" s="62" t="s">
        <v>13</v>
      </c>
    </row>
    <row r="54" spans="1:21" x14ac:dyDescent="0.2">
      <c r="A54" s="58"/>
      <c r="B54" s="58"/>
      <c r="C54" s="58"/>
      <c r="D54" s="58"/>
      <c r="E54" s="58"/>
      <c r="F54" s="58"/>
      <c r="G54" s="58"/>
      <c r="H54" s="58"/>
      <c r="I54" s="58"/>
      <c r="J54" s="58"/>
      <c r="K54" s="58"/>
      <c r="L54" s="58"/>
      <c r="M54" s="58"/>
      <c r="N54" s="58"/>
      <c r="O54" s="58"/>
      <c r="P54" s="58"/>
      <c r="Q54" s="58"/>
      <c r="R54" s="58"/>
      <c r="S54" s="58"/>
      <c r="T54" s="58"/>
      <c r="U54" s="59"/>
    </row>
  </sheetData>
  <phoneticPr fontId="0" type="noConversion"/>
  <printOptions horizontalCentered="1" verticalCentered="1"/>
  <pageMargins left="0.75" right="0.75" top="0.75" bottom="0.25" header="0.5" footer="0.25"/>
  <pageSetup scale="61" orientation="landscape" r:id="rId1"/>
  <headerFooter alignWithMargins="0">
    <oddHeader>&amp;CMount Nansen Tailings Dam Monitoring
Abandoned Mount Nansen Mine - Carmacks, Yukon</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4"/>
  <sheetViews>
    <sheetView view="pageLayout" topLeftCell="A15" zoomScale="70" zoomScaleNormal="55" zoomScalePageLayoutView="70" workbookViewId="0">
      <selection activeCell="O50" sqref="O50"/>
    </sheetView>
  </sheetViews>
  <sheetFormatPr defaultRowHeight="12.75" x14ac:dyDescent="0.2"/>
  <cols>
    <col min="20" max="20" width="12.7109375" customWidth="1"/>
    <col min="21" max="21" width="11.42578125" customWidth="1"/>
  </cols>
  <sheetData>
    <row r="1" spans="1:21" ht="15" x14ac:dyDescent="0.2">
      <c r="A1" s="58" t="str">
        <f>'12861-01'!A1</f>
        <v>W14103577-01</v>
      </c>
      <c r="B1" s="58"/>
      <c r="C1" s="58"/>
      <c r="D1" s="58"/>
      <c r="E1" s="58"/>
      <c r="F1" s="58"/>
      <c r="G1" s="58"/>
      <c r="H1" s="58"/>
      <c r="I1" s="58"/>
      <c r="J1" s="58"/>
      <c r="K1" s="58"/>
      <c r="L1" s="58"/>
      <c r="M1" s="58"/>
      <c r="N1" s="58"/>
      <c r="O1" s="58"/>
      <c r="P1" s="58"/>
      <c r="Q1" s="58"/>
      <c r="R1" s="58"/>
      <c r="S1" s="58"/>
      <c r="T1" s="80" t="s">
        <v>53</v>
      </c>
      <c r="U1" s="81">
        <f>' Piezo levels (edited)'!A3</f>
        <v>42428</v>
      </c>
    </row>
    <row r="2" spans="1:21" x14ac:dyDescent="0.2">
      <c r="A2" s="59"/>
      <c r="B2" s="59"/>
      <c r="C2" s="59"/>
      <c r="D2" s="59"/>
      <c r="E2" s="59"/>
      <c r="F2" s="59"/>
      <c r="G2" s="59"/>
      <c r="H2" s="59"/>
      <c r="I2" s="59"/>
      <c r="J2" s="59"/>
      <c r="K2" s="59"/>
      <c r="L2" s="59"/>
      <c r="M2" s="59"/>
      <c r="N2" s="59"/>
      <c r="O2" s="59"/>
      <c r="P2" s="59"/>
      <c r="Q2" s="59"/>
      <c r="R2" s="59"/>
      <c r="S2" s="59"/>
      <c r="T2" s="59"/>
      <c r="U2" s="59"/>
    </row>
    <row r="27" ht="11.25" customHeight="1" x14ac:dyDescent="0.2"/>
    <row r="49" spans="1:21" ht="18" x14ac:dyDescent="0.25">
      <c r="S49" s="60"/>
      <c r="T49" s="61" t="s">
        <v>72</v>
      </c>
    </row>
    <row r="50" spans="1:21" ht="15" x14ac:dyDescent="0.2">
      <c r="S50" s="60"/>
      <c r="T50" s="60"/>
    </row>
    <row r="51" spans="1:21" ht="15" x14ac:dyDescent="0.2">
      <c r="S51" s="60"/>
      <c r="T51" s="62" t="s">
        <v>46</v>
      </c>
    </row>
    <row r="52" spans="1:21" ht="15" x14ac:dyDescent="0.2">
      <c r="S52" s="60"/>
      <c r="T52" s="62" t="s">
        <v>14</v>
      </c>
    </row>
    <row r="54" spans="1:21" x14ac:dyDescent="0.2">
      <c r="A54" s="58"/>
      <c r="B54" s="58"/>
      <c r="C54" s="58"/>
      <c r="D54" s="58"/>
      <c r="E54" s="58"/>
      <c r="F54" s="58"/>
      <c r="G54" s="58"/>
      <c r="H54" s="58"/>
      <c r="I54" s="58"/>
      <c r="J54" s="58"/>
      <c r="K54" s="58"/>
      <c r="L54" s="58"/>
      <c r="M54" s="58"/>
      <c r="N54" s="58"/>
      <c r="O54" s="58"/>
      <c r="P54" s="58"/>
      <c r="Q54" s="58"/>
      <c r="R54" s="58"/>
      <c r="S54" s="58"/>
      <c r="T54" s="58"/>
      <c r="U54" s="59"/>
    </row>
  </sheetData>
  <phoneticPr fontId="0" type="noConversion"/>
  <printOptions horizontalCentered="1" verticalCentered="1"/>
  <pageMargins left="0.75" right="0.75" top="0.75" bottom="0.25" header="0.5" footer="0.25"/>
  <pageSetup scale="61" orientation="landscape" r:id="rId1"/>
  <headerFooter alignWithMargins="0">
    <oddHeader>&amp;CMount Nansen Toe Berm Monitoring
Abandoned Mount Nansen Mine - Carmacks, Yukon</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4"/>
  <sheetViews>
    <sheetView tabSelected="1" view="pageLayout" topLeftCell="A4" zoomScale="55" zoomScaleNormal="85" zoomScalePageLayoutView="55" workbookViewId="0">
      <selection activeCell="Q51" sqref="Q51"/>
    </sheetView>
  </sheetViews>
  <sheetFormatPr defaultRowHeight="12.75" x14ac:dyDescent="0.2"/>
  <cols>
    <col min="20" max="20" width="16" customWidth="1"/>
    <col min="21" max="21" width="11.28515625" customWidth="1"/>
  </cols>
  <sheetData>
    <row r="1" spans="1:21" x14ac:dyDescent="0.2">
      <c r="A1" s="58" t="str">
        <f>'12861-01'!A1</f>
        <v>W14103577-01</v>
      </c>
      <c r="B1" s="58"/>
      <c r="C1" s="58"/>
      <c r="D1" s="58"/>
      <c r="E1" s="58"/>
      <c r="F1" s="58"/>
      <c r="G1" s="58"/>
      <c r="H1" s="58"/>
      <c r="I1" s="58"/>
      <c r="J1" s="58"/>
      <c r="K1" s="58"/>
      <c r="L1" s="58"/>
      <c r="M1" s="58"/>
      <c r="N1" s="58"/>
      <c r="O1" s="58"/>
      <c r="P1" s="58"/>
      <c r="Q1" s="58"/>
      <c r="R1" s="58"/>
      <c r="S1" s="58"/>
      <c r="T1" s="82" t="s">
        <v>53</v>
      </c>
      <c r="U1" s="81">
        <f>' Piezo levels (edited)'!A3</f>
        <v>42428</v>
      </c>
    </row>
    <row r="2" spans="1:21" x14ac:dyDescent="0.2">
      <c r="A2" s="59"/>
      <c r="B2" s="59"/>
      <c r="C2" s="59"/>
      <c r="D2" s="59"/>
      <c r="E2" s="59"/>
      <c r="F2" s="59"/>
      <c r="G2" s="59"/>
      <c r="H2" s="59"/>
      <c r="I2" s="59"/>
      <c r="J2" s="59"/>
      <c r="K2" s="59"/>
      <c r="L2" s="59"/>
      <c r="M2" s="59"/>
      <c r="N2" s="59"/>
      <c r="O2" s="59"/>
      <c r="P2" s="59"/>
      <c r="Q2" s="59"/>
      <c r="R2" s="59"/>
      <c r="S2" s="59"/>
      <c r="T2" s="59"/>
      <c r="U2" s="59"/>
    </row>
    <row r="27" ht="11.25" customHeight="1" x14ac:dyDescent="0.2"/>
    <row r="49" spans="1:21" ht="18" x14ac:dyDescent="0.25">
      <c r="S49" s="60"/>
      <c r="T49" s="61" t="s">
        <v>76</v>
      </c>
    </row>
    <row r="50" spans="1:21" ht="15" x14ac:dyDescent="0.2">
      <c r="S50" s="60"/>
      <c r="T50" s="60"/>
    </row>
    <row r="51" spans="1:21" ht="15" x14ac:dyDescent="0.2">
      <c r="S51" s="60"/>
      <c r="T51" s="62" t="s">
        <v>46</v>
      </c>
    </row>
    <row r="52" spans="1:21" ht="15" x14ac:dyDescent="0.2">
      <c r="S52" s="60"/>
      <c r="T52" s="62" t="s">
        <v>15</v>
      </c>
    </row>
    <row r="53" spans="1:21" ht="15" x14ac:dyDescent="0.2">
      <c r="S53" s="62"/>
      <c r="T53" s="1"/>
    </row>
    <row r="54" spans="1:21" x14ac:dyDescent="0.2">
      <c r="A54" s="58"/>
      <c r="B54" s="58"/>
      <c r="C54" s="58"/>
      <c r="D54" s="58"/>
      <c r="E54" s="58"/>
      <c r="F54" s="58"/>
      <c r="G54" s="58"/>
      <c r="H54" s="58"/>
      <c r="I54" s="58"/>
      <c r="J54" s="58"/>
      <c r="K54" s="58"/>
      <c r="L54" s="58"/>
      <c r="M54" s="58"/>
      <c r="N54" s="58"/>
      <c r="O54" s="58"/>
      <c r="P54" s="58"/>
      <c r="Q54" s="58"/>
      <c r="R54" s="58"/>
      <c r="S54" s="58"/>
      <c r="T54" s="58"/>
      <c r="U54" s="59"/>
    </row>
  </sheetData>
  <phoneticPr fontId="0" type="noConversion"/>
  <printOptions horizontalCentered="1" verticalCentered="1"/>
  <pageMargins left="0.75" right="0.75" top="0.75" bottom="0.25" header="0.5" footer="0.25"/>
  <pageSetup scale="61" orientation="landscape" r:id="rId1"/>
  <headerFooter alignWithMargins="0">
    <oddHeader>&amp;CMount Nansen Toe Berm Monitoring
Abandoned Mount Nansen Mine - Carmacks, Yukon</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4"/>
  <sheetViews>
    <sheetView view="pageLayout" zoomScale="40" zoomScaleNormal="85" zoomScalePageLayoutView="40" workbookViewId="0">
      <selection activeCell="T52" sqref="T52"/>
    </sheetView>
  </sheetViews>
  <sheetFormatPr defaultRowHeight="12.75" x14ac:dyDescent="0.2"/>
  <cols>
    <col min="20" max="20" width="16" customWidth="1"/>
    <col min="21" max="21" width="11.28515625" customWidth="1"/>
  </cols>
  <sheetData>
    <row r="1" spans="1:21" x14ac:dyDescent="0.2">
      <c r="A1" s="58" t="str">
        <f>'12861-01'!A1</f>
        <v>W14103577-01</v>
      </c>
      <c r="B1" s="58"/>
      <c r="C1" s="58"/>
      <c r="D1" s="58"/>
      <c r="E1" s="58"/>
      <c r="F1" s="58"/>
      <c r="G1" s="58"/>
      <c r="H1" s="58"/>
      <c r="I1" s="58"/>
      <c r="J1" s="58"/>
      <c r="K1" s="58"/>
      <c r="L1" s="58"/>
      <c r="M1" s="58"/>
      <c r="N1" s="58"/>
      <c r="O1" s="58"/>
      <c r="P1" s="58"/>
      <c r="Q1" s="58"/>
      <c r="R1" s="58"/>
      <c r="S1" s="58"/>
      <c r="T1" s="82" t="s">
        <v>53</v>
      </c>
      <c r="U1" s="81">
        <f>' Piezo levels (edited)'!A3</f>
        <v>42428</v>
      </c>
    </row>
    <row r="2" spans="1:21" x14ac:dyDescent="0.2">
      <c r="A2" s="59"/>
      <c r="B2" s="59"/>
      <c r="C2" s="59"/>
      <c r="D2" s="59"/>
      <c r="E2" s="59"/>
      <c r="F2" s="59"/>
      <c r="G2" s="59"/>
      <c r="H2" s="59"/>
      <c r="I2" s="59"/>
      <c r="J2" s="59"/>
      <c r="K2" s="59"/>
      <c r="L2" s="59"/>
      <c r="M2" s="59"/>
      <c r="N2" s="59"/>
      <c r="O2" s="59"/>
      <c r="P2" s="59"/>
      <c r="Q2" s="59"/>
      <c r="R2" s="59"/>
      <c r="S2" s="59"/>
      <c r="T2" s="59"/>
      <c r="U2" s="59"/>
    </row>
    <row r="27" ht="11.25" customHeight="1" x14ac:dyDescent="0.2"/>
    <row r="49" spans="1:21" ht="18" x14ac:dyDescent="0.25">
      <c r="S49" s="60"/>
      <c r="T49" s="61"/>
    </row>
    <row r="50" spans="1:21" ht="15" x14ac:dyDescent="0.2">
      <c r="S50" s="60"/>
      <c r="T50" s="60"/>
    </row>
    <row r="51" spans="1:21" ht="15" x14ac:dyDescent="0.2">
      <c r="S51" s="60"/>
      <c r="T51" s="62"/>
    </row>
    <row r="52" spans="1:21" ht="15" x14ac:dyDescent="0.2">
      <c r="S52" s="60"/>
      <c r="T52" s="62"/>
    </row>
    <row r="53" spans="1:21" ht="15" x14ac:dyDescent="0.2">
      <c r="S53" s="62"/>
      <c r="T53" s="1"/>
    </row>
    <row r="54" spans="1:21" x14ac:dyDescent="0.2">
      <c r="A54" s="58"/>
      <c r="B54" s="58"/>
      <c r="C54" s="58"/>
      <c r="D54" s="58"/>
      <c r="E54" s="58"/>
      <c r="F54" s="58"/>
      <c r="G54" s="58"/>
      <c r="H54" s="58"/>
      <c r="I54" s="58"/>
      <c r="J54" s="58"/>
      <c r="K54" s="58"/>
      <c r="L54" s="58"/>
      <c r="M54" s="58"/>
      <c r="N54" s="58"/>
      <c r="O54" s="58"/>
      <c r="P54" s="58"/>
      <c r="Q54" s="58"/>
      <c r="R54" s="58"/>
      <c r="S54" s="58"/>
      <c r="T54" s="58"/>
      <c r="U54" s="59"/>
    </row>
  </sheetData>
  <printOptions horizontalCentered="1" verticalCentered="1"/>
  <pageMargins left="0.75" right="0.75" top="0.75" bottom="0.25" header="0.5" footer="0.25"/>
  <pageSetup scale="63" orientation="landscape" r:id="rId1"/>
  <headerFooter alignWithMargins="0">
    <oddHeader>&amp;CMount Nansen Toe Berm Monitoring
Abandoned Mount Nansen Mine - Carmacks, Yukon</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EBA.Document" ma:contentTypeID="0x010100A1CCCA6E1E3E144CB0B3F87490FD5CCA00E326CD4EBBF9DD49A8EFBF0F8B0D54F7" ma:contentTypeVersion="12" ma:contentTypeDescription="" ma:contentTypeScope="" ma:versionID="70d90e07d60de6a7b16b4440b37565c0">
  <xsd:schema xmlns:xsd="http://www.w3.org/2001/XMLSchema" xmlns:xs="http://www.w3.org/2001/XMLSchema" xmlns:p="http://schemas.microsoft.com/office/2006/metadata/properties" xmlns:ns2="9cf81d45-a9ea-4144-b627-fe3d25dc540a" targetNamespace="http://schemas.microsoft.com/office/2006/metadata/properties" ma:root="true" ma:fieldsID="bd1e9a06c59797f3a550c7795ae5039a" ns2:_="">
    <xsd:import namespace="9cf81d45-a9ea-4144-b627-fe3d25dc540a"/>
    <xsd:element name="properties">
      <xsd:complexType>
        <xsd:sequence>
          <xsd:element name="documentManagement">
            <xsd:complexType>
              <xsd:all>
                <xsd:element ref="ns2:EBA.Data_x0020_Type" minOccurs="0"/>
                <xsd:element ref="ns2:EBA.Status" minOccurs="0"/>
                <xsd:element ref="ns2:EBA.Flag_x0020_for_x0020_Review" minOccurs="0"/>
                <xsd:element ref="ns2:EBA.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f81d45-a9ea-4144-b627-fe3d25dc540a" elementFormDefault="qualified">
    <xsd:import namespace="http://schemas.microsoft.com/office/2006/documentManagement/types"/>
    <xsd:import namespace="http://schemas.microsoft.com/office/infopath/2007/PartnerControls"/>
    <xsd:element name="EBA.Data_x0020_Type" ma:index="8" nillable="true" ma:displayName="EBA.Data Type" ma:format="Dropdown" ma:internalName="EBA_x002e_Data_x0020_Type" ma:readOnly="false">
      <xsd:simpleType>
        <xsd:union memberTypes="dms:Text">
          <xsd:simpleType>
            <xsd:restriction base="dms:Choice">
              <xsd:enumeration value="Addendum"/>
              <xsd:enumeration value="Agenda"/>
              <xsd:enumeration value="Appendix"/>
              <xsd:enumeration value="Budget"/>
              <xsd:enumeration value="Calculations"/>
              <xsd:enumeration value="Change Order"/>
              <xsd:enumeration value="Contemplated Change Order"/>
              <xsd:enumeration value="Contract"/>
              <xsd:enumeration value="Drawing"/>
              <xsd:enumeration value="Email"/>
              <xsd:enumeration value="Estimate"/>
              <xsd:enumeration value="Fax"/>
              <xsd:enumeration value="Field Data"/>
              <xsd:enumeration value="Field Notes"/>
              <xsd:enumeration value="Figure"/>
              <xsd:enumeration value="Forms"/>
              <xsd:enumeration value="Inspection Report"/>
              <xsd:enumeration value="Invoice"/>
              <xsd:enumeration value="Letter"/>
              <xsd:enumeration value="Logs"/>
              <xsd:enumeration value="Manual"/>
              <xsd:enumeration value="Memo"/>
              <xsd:enumeration value="Minutes"/>
              <xsd:enumeration value="Presentation"/>
              <xsd:enumeration value="PI Sheet"/>
              <xsd:enumeration value="PMP"/>
              <xsd:enumeration value="Project Profile"/>
              <xsd:enumeration value="Project Schedule"/>
              <xsd:enumeration value="Proposal"/>
              <xsd:enumeration value="Purchase Order"/>
              <xsd:enumeration value="Reference"/>
              <xsd:enumeration value="Report"/>
              <xsd:enumeration value="Request for Proposal"/>
              <xsd:enumeration value="Resume"/>
              <xsd:enumeration value="Scope Change Info"/>
              <xsd:enumeration value="Service Agreement"/>
              <xsd:enumeration value="Specifications"/>
              <xsd:enumeration value="Statement of Qualifications"/>
              <xsd:enumeration value="Table"/>
              <xsd:enumeration value="Telephone Record"/>
              <xsd:enumeration value="Tender"/>
              <xsd:enumeration value="Test Results"/>
              <xsd:enumeration value="Transmittal"/>
              <xsd:enumeration value="Work Order"/>
            </xsd:restriction>
          </xsd:simpleType>
        </xsd:union>
      </xsd:simpleType>
    </xsd:element>
    <xsd:element name="EBA.Status" ma:index="9" nillable="true" ma:displayName="EBA.Status" ma:format="Dropdown" ma:internalName="EBA_x002e_Status">
      <xsd:simpleType>
        <xsd:union memberTypes="dms:Text">
          <xsd:simpleType>
            <xsd:restriction base="dms:Choice">
              <xsd:enumeration value="Working"/>
              <xsd:enumeration value="Draft"/>
              <xsd:enumeration value="Issued for Review"/>
              <xsd:enumeration value="Issued for Use"/>
              <xsd:enumeration value="Record"/>
              <xsd:enumeration value="Issued for Information"/>
              <xsd:enumeration value="Issued for Tender"/>
              <xsd:enumeration value="Issued for Construction"/>
            </xsd:restriction>
          </xsd:simpleType>
        </xsd:union>
      </xsd:simpleType>
    </xsd:element>
    <xsd:element name="EBA.Flag_x0020_for_x0020_Review" ma:index="10" nillable="true" ma:displayName="EBA.Flag for Review" ma:default="0" ma:internalName="EBA_x002e_Flag_x0020_for_x0020_Review">
      <xsd:simpleType>
        <xsd:restriction base="dms:Boolean"/>
      </xsd:simpleType>
    </xsd:element>
    <xsd:element name="EBA.Date" ma:index="11" nillable="true" ma:displayName="EBA.Date" ma:format="DateOnly" ma:internalName="EBA_x002e_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SharedContentType xmlns="Microsoft.SharePoint.Taxonomy.ContentTypeSync" SourceId="31095028-e09f-4839-8fbd-9a34f3a61c3b" ContentTypeId="0x010100A1CCCA6E1E3E144CB0B3F87490FD5CCA" PreviousValue="false"/>
</file>

<file path=customXml/item4.xml><?xml version="1.0" encoding="utf-8"?>
<p:properties xmlns:p="http://schemas.microsoft.com/office/2006/metadata/properties" xmlns:xsi="http://www.w3.org/2001/XMLSchema-instance" xmlns:pc="http://schemas.microsoft.com/office/infopath/2007/PartnerControls">
  <documentManagement>
    <EBA.Date xmlns="9cf81d45-a9ea-4144-b627-fe3d25dc540a" xsi:nil="true"/>
    <EBA.Data_x0020_Type xmlns="9cf81d45-a9ea-4144-b627-fe3d25dc540a">Field Data</EBA.Data_x0020_Type>
    <EBA.Status xmlns="9cf81d45-a9ea-4144-b627-fe3d25dc540a">Working</EBA.Status>
    <EBA.Flag_x0020_for_x0020_Review xmlns="9cf81d45-a9ea-4144-b627-fe3d25dc540a">false</EBA.Flag_x0020_for_x0020_Review>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EA0877-A4D8-470A-8D31-7D2E182153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f81d45-a9ea-4144-b627-fe3d25dc54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27D299-FC4E-4864-8152-37E3E8BF602C}">
  <ds:schemaRefs>
    <ds:schemaRef ds:uri="http://schemas.microsoft.com/office/2006/metadata/longProperties"/>
  </ds:schemaRefs>
</ds:datastoreItem>
</file>

<file path=customXml/itemProps3.xml><?xml version="1.0" encoding="utf-8"?>
<ds:datastoreItem xmlns:ds="http://schemas.openxmlformats.org/officeDocument/2006/customXml" ds:itemID="{B6CED6C3-4126-4658-9B34-DE69DBB13908}">
  <ds:schemaRefs>
    <ds:schemaRef ds:uri="Microsoft.SharePoint.Taxonomy.ContentTypeSync"/>
  </ds:schemaRefs>
</ds:datastoreItem>
</file>

<file path=customXml/itemProps4.xml><?xml version="1.0" encoding="utf-8"?>
<ds:datastoreItem xmlns:ds="http://schemas.openxmlformats.org/officeDocument/2006/customXml" ds:itemID="{9EB5E81A-5E1C-4062-BAE7-4B2D92E03D73}">
  <ds:schemaRefs>
    <ds:schemaRef ds:uri="http://schemas.microsoft.com/office/infopath/2007/PartnerControls"/>
    <ds:schemaRef ds:uri="http://schemas.microsoft.com/office/2006/documentManagement/types"/>
    <ds:schemaRef ds:uri="http://purl.org/dc/dcmitype/"/>
    <ds:schemaRef ds:uri="http://purl.org/dc/elements/1.1/"/>
    <ds:schemaRef ds:uri="http://purl.org/dc/terms/"/>
    <ds:schemaRef ds:uri="http://schemas.microsoft.com/office/2006/metadata/properties"/>
    <ds:schemaRef ds:uri="http://www.w3.org/XML/1998/namespace"/>
    <ds:schemaRef ds:uri="http://schemas.openxmlformats.org/package/2006/metadata/core-properties"/>
    <ds:schemaRef ds:uri="9cf81d45-a9ea-4144-b627-fe3d25dc540a"/>
  </ds:schemaRefs>
</ds:datastoreItem>
</file>

<file path=customXml/itemProps5.xml><?xml version="1.0" encoding="utf-8"?>
<ds:datastoreItem xmlns:ds="http://schemas.openxmlformats.org/officeDocument/2006/customXml" ds:itemID="{37634B72-976B-4D74-A410-A6D18F9866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pond readings</vt:lpstr>
      <vt:lpstr>Piezo readings</vt:lpstr>
      <vt:lpstr> Piezo levels (edited)</vt:lpstr>
      <vt:lpstr>12861-01</vt:lpstr>
      <vt:lpstr>12861-02</vt:lpstr>
      <vt:lpstr>12861-03</vt:lpstr>
      <vt:lpstr>12861-05</vt:lpstr>
      <vt:lpstr>12861-07</vt:lpstr>
      <vt:lpstr>Bypass Closed Readings vs Date</vt:lpstr>
      <vt:lpstr>' Piezo levels (edited)'!Print_Area</vt:lpstr>
      <vt:lpstr>'12861-01'!Print_Area</vt:lpstr>
      <vt:lpstr>'12861-02'!Print_Area</vt:lpstr>
      <vt:lpstr>'12861-03'!Print_Area</vt:lpstr>
      <vt:lpstr>'12861-05'!Print_Area</vt:lpstr>
      <vt:lpstr>'12861-07'!Print_Area</vt:lpstr>
      <vt:lpstr>'Bypass Closed Readings vs Date'!Print_Area</vt:lpstr>
      <vt:lpstr>'Piezo readings'!Print_Area</vt:lpstr>
    </vt:vector>
  </TitlesOfParts>
  <Company>EBA Engineering Consultants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Cord Hamilton</dc:creator>
  <cp:lastModifiedBy>Fuller, Ingrid</cp:lastModifiedBy>
  <cp:lastPrinted>2016-03-16T19:10:56Z</cp:lastPrinted>
  <dcterms:created xsi:type="dcterms:W3CDTF">1999-12-01T18:18:41Z</dcterms:created>
  <dcterms:modified xsi:type="dcterms:W3CDTF">2016-03-16T19:11:34Z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iews">
    <vt:lpwstr>Data Analysis and Interpretation</vt:lpwstr>
  </property>
  <property fmtid="{D5CDD505-2E9C-101B-9397-08002B2CF9AE}" pid="3" name="Flag for Review">
    <vt:lpwstr>0</vt:lpwstr>
  </property>
  <property fmtid="{D5CDD505-2E9C-101B-9397-08002B2CF9AE}" pid="4" name="Data Type">
    <vt:lpwstr/>
  </property>
  <property fmtid="{D5CDD505-2E9C-101B-9397-08002B2CF9AE}" pid="5" name="Issued">
    <vt:lpwstr/>
  </property>
  <property fmtid="{D5CDD505-2E9C-101B-9397-08002B2CF9AE}" pid="6" name="Location">
    <vt:lpwstr/>
  </property>
  <property fmtid="{D5CDD505-2E9C-101B-9397-08002B2CF9AE}" pid="7" name="Test Type">
    <vt:lpwstr/>
  </property>
  <property fmtid="{D5CDD505-2E9C-101B-9397-08002B2CF9AE}" pid="8" name="Status">
    <vt:lpwstr/>
  </property>
  <property fmtid="{D5CDD505-2E9C-101B-9397-08002B2CF9AE}" pid="9" name="ProjectNumber">
    <vt:lpwstr>704-W14103403-01</vt:lpwstr>
  </property>
  <property fmtid="{D5CDD505-2E9C-101B-9397-08002B2CF9AE}" pid="10" name="Initiative">
    <vt:lpwstr/>
  </property>
  <property fmtid="{D5CDD505-2E9C-101B-9397-08002B2CF9AE}" pid="11" name="ClientNumber">
    <vt:lpwstr>69650</vt:lpwstr>
  </property>
  <property fmtid="{D5CDD505-2E9C-101B-9397-08002B2CF9AE}" pid="12" name="ContentTypeId">
    <vt:lpwstr>0x010100A1CCCA6E1E3E144CB0B3F87490FD5CCA00E326CD4EBBF9DD49A8EFBF0F8B0D54F7</vt:lpwstr>
  </property>
</Properties>
</file>