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995" yWindow="15" windowWidth="14760" windowHeight="12315" activeTab="1"/>
  </bookViews>
  <sheets>
    <sheet name="General" sheetId="2" r:id="rId1"/>
    <sheet name="Diss. Metals" sheetId="3" r:id="rId2"/>
    <sheet name="Refs" sheetId="4" r:id="rId3"/>
  </sheets>
  <calcPr calcId="125725"/>
</workbook>
</file>

<file path=xl/calcChain.xml><?xml version="1.0" encoding="utf-8"?>
<calcChain xmlns="http://schemas.openxmlformats.org/spreadsheetml/2006/main">
  <c r="AK11" i="3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Y11" i="2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AK5" i="3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</calcChain>
</file>

<file path=xl/sharedStrings.xml><?xml version="1.0" encoding="utf-8"?>
<sst xmlns="http://schemas.openxmlformats.org/spreadsheetml/2006/main" count="232" uniqueCount="95">
  <si>
    <t>Station</t>
  </si>
  <si>
    <t>µg/L</t>
  </si>
  <si>
    <t>mg/L</t>
  </si>
  <si>
    <t>M</t>
  </si>
  <si>
    <t>&lt;0.2</t>
  </si>
  <si>
    <t>&lt;0.5</t>
  </si>
  <si>
    <t>&lt;0.1</t>
  </si>
  <si>
    <t>&lt;0.005</t>
  </si>
  <si>
    <t>RPD (%)</t>
  </si>
  <si>
    <t>Acid(pH4.5)</t>
  </si>
  <si>
    <t>Acid(pH8.3)</t>
  </si>
  <si>
    <t>CaCO3</t>
  </si>
  <si>
    <t>CaCO3-d</t>
  </si>
  <si>
    <t>CO3</t>
  </si>
  <si>
    <t>Colour</t>
  </si>
  <si>
    <t>DOC</t>
  </si>
  <si>
    <t>NH3</t>
  </si>
  <si>
    <t>S-d</t>
  </si>
  <si>
    <t>TDS</t>
  </si>
  <si>
    <t>TOC</t>
  </si>
  <si>
    <t>TSS</t>
  </si>
  <si>
    <t>TURB</t>
  </si>
  <si>
    <t>OH</t>
  </si>
  <si>
    <t>ALK</t>
  </si>
  <si>
    <t>COND</t>
  </si>
  <si>
    <t>HCO3</t>
  </si>
  <si>
    <t>pH</t>
  </si>
  <si>
    <t>SO4-d</t>
  </si>
  <si>
    <t>TCU</t>
  </si>
  <si>
    <t>NTU</t>
  </si>
  <si>
    <t>µmho/cm</t>
  </si>
  <si>
    <t>&lt;0.01</t>
  </si>
  <si>
    <t>&lt;0.05</t>
  </si>
  <si>
    <t>Ag-d</t>
  </si>
  <si>
    <t>Al-d</t>
  </si>
  <si>
    <t>As-d</t>
  </si>
  <si>
    <t>Ba-d</t>
  </si>
  <si>
    <t>B-d</t>
  </si>
  <si>
    <t>Be-d</t>
  </si>
  <si>
    <t>Bi-d</t>
  </si>
  <si>
    <t>Ca-d</t>
  </si>
  <si>
    <t>Cd-d</t>
  </si>
  <si>
    <t>Co-d</t>
  </si>
  <si>
    <t>Cr-d</t>
  </si>
  <si>
    <t>Cu-d</t>
  </si>
  <si>
    <t>Fe-d</t>
  </si>
  <si>
    <t>Hg-d</t>
  </si>
  <si>
    <t>K-d</t>
  </si>
  <si>
    <t>Li-d</t>
  </si>
  <si>
    <t>Mg-d</t>
  </si>
  <si>
    <t>Mn-d</t>
  </si>
  <si>
    <t>Mo-d</t>
  </si>
  <si>
    <t>Na-d</t>
  </si>
  <si>
    <t>Ni-d</t>
  </si>
  <si>
    <t>Pb-d</t>
  </si>
  <si>
    <t>Sb-d</t>
  </si>
  <si>
    <t>Se-d</t>
  </si>
  <si>
    <t>Si-d</t>
  </si>
  <si>
    <t>Sn-d</t>
  </si>
  <si>
    <t>Sr-d</t>
  </si>
  <si>
    <t>Ti-d</t>
  </si>
  <si>
    <t>Tl-d</t>
  </si>
  <si>
    <t>U-d</t>
  </si>
  <si>
    <t>V-d</t>
  </si>
  <si>
    <t>Zn-d</t>
  </si>
  <si>
    <t>Zr-d</t>
  </si>
  <si>
    <t>N/A</t>
  </si>
  <si>
    <t>Date</t>
  </si>
  <si>
    <t>Sample Type</t>
  </si>
  <si>
    <t>ALKPP</t>
  </si>
  <si>
    <t>CNTHIO</t>
  </si>
  <si>
    <t>RPD &gt; 50%</t>
  </si>
  <si>
    <t>Comments</t>
  </si>
  <si>
    <t>Action</t>
  </si>
  <si>
    <t>Result</t>
  </si>
  <si>
    <t>Change Value</t>
  </si>
  <si>
    <t>Let Value Stand</t>
  </si>
  <si>
    <t>CN(wad)</t>
  </si>
  <si>
    <t>Remove Value</t>
  </si>
  <si>
    <t>&lt;50</t>
  </si>
  <si>
    <t>Chloride</t>
  </si>
  <si>
    <t>Request Retest</t>
  </si>
  <si>
    <t>SPLIT</t>
  </si>
  <si>
    <t>&lt;0.002</t>
  </si>
  <si>
    <t>&lt;1</t>
  </si>
  <si>
    <t>&lt;0.04</t>
  </si>
  <si>
    <t>Discrepancy between values remains.</t>
  </si>
  <si>
    <t>P09-VC1</t>
  </si>
  <si>
    <t>&lt;3</t>
  </si>
  <si>
    <t>&lt;0.03</t>
  </si>
  <si>
    <t>&lt;300</t>
  </si>
  <si>
    <t>SRK05-9</t>
  </si>
  <si>
    <t>RPD &gt; 100%</t>
  </si>
  <si>
    <t xml:space="preserve">Both values &gt; PQL and correctly entered into emLine. </t>
  </si>
  <si>
    <t>Both values correctly entered into emLine; however, split value not &gt; PQL. Therefore, RPD analysis not valid in this case.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</si>
</sst>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6F250"/>
        <bgColor indexed="64"/>
      </patternFill>
    </fill>
    <fill>
      <patternFill patternType="solid">
        <fgColor rgb="FFE00A4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5" xfId="0" applyFill="1" applyBorder="1" applyProtection="1">
      <protection locked="0"/>
    </xf>
    <xf numFmtId="0" fontId="2" fillId="0" borderId="13" xfId="1" applyFont="1" applyBorder="1" applyAlignment="1" applyProtection="1">
      <alignment vertical="center"/>
      <protection locked="0"/>
    </xf>
    <xf numFmtId="14" fontId="2" fillId="0" borderId="6" xfId="1" applyNumberFormat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14" fontId="2" fillId="0" borderId="1" xfId="1" applyNumberFormat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0" fillId="0" borderId="0" xfId="0" applyProtection="1"/>
    <xf numFmtId="2" fontId="0" fillId="0" borderId="0" xfId="0" applyNumberFormat="1" applyFill="1" applyProtection="1"/>
    <xf numFmtId="0" fontId="0" fillId="0" borderId="0" xfId="0" applyFill="1" applyProtection="1"/>
    <xf numFmtId="0" fontId="0" fillId="2" borderId="0" xfId="0" applyFill="1" applyProtection="1"/>
    <xf numFmtId="2" fontId="1" fillId="0" borderId="1" xfId="0" applyNumberFormat="1" applyFont="1" applyFill="1" applyBorder="1" applyAlignment="1" applyProtection="1">
      <alignment horizontal="left" vertical="center" wrapText="1"/>
      <protection locked="0"/>
    </xf>
    <xf numFmtId="2" fontId="1" fillId="0" borderId="2" xfId="0" applyNumberFormat="1" applyFont="1" applyFill="1" applyBorder="1" applyAlignment="1" applyProtection="1">
      <alignment horizontal="left" vertical="center" wrapText="1"/>
      <protection locked="0"/>
    </xf>
    <xf numFmtId="2" fontId="1" fillId="0" borderId="2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1" fillId="2" borderId="11" xfId="0" applyNumberFormat="1" applyFont="1" applyFill="1" applyBorder="1" applyAlignment="1" applyProtection="1">
      <alignment horizontal="center" vertical="center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right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11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>
      <alignment horizont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right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165" fontId="1" fillId="0" borderId="2" xfId="0" applyNumberFormat="1" applyFont="1" applyFill="1" applyBorder="1" applyAlignment="1" applyProtection="1">
      <alignment horizontal="center" vertical="center"/>
      <protection locked="0"/>
    </xf>
    <xf numFmtId="164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2" fontId="1" fillId="0" borderId="13" xfId="2" applyNumberFormat="1" applyFont="1" applyBorder="1" applyAlignment="1" applyProtection="1">
      <alignment horizontal="right" vertical="center"/>
      <protection locked="0"/>
    </xf>
    <xf numFmtId="2" fontId="1" fillId="0" borderId="6" xfId="2" applyNumberFormat="1" applyFont="1" applyBorder="1" applyAlignment="1" applyProtection="1">
      <alignment horizontal="right" vertical="center"/>
      <protection locked="0"/>
    </xf>
    <xf numFmtId="2" fontId="1" fillId="0" borderId="6" xfId="3" applyNumberFormat="1" applyFont="1" applyBorder="1" applyAlignment="1" applyProtection="1">
      <alignment horizontal="right" vertical="center"/>
      <protection locked="0"/>
    </xf>
    <xf numFmtId="2" fontId="1" fillId="0" borderId="6" xfId="4" applyNumberFormat="1" applyFont="1" applyBorder="1" applyAlignment="1" applyProtection="1">
      <alignment horizontal="right" vertical="center"/>
      <protection locked="0"/>
    </xf>
    <xf numFmtId="165" fontId="1" fillId="0" borderId="6" xfId="4" applyNumberFormat="1" applyFont="1" applyBorder="1" applyAlignment="1" applyProtection="1">
      <alignment horizontal="right" vertical="center"/>
      <protection locked="0"/>
    </xf>
    <xf numFmtId="164" fontId="1" fillId="0" borderId="6" xfId="4" applyNumberFormat="1" applyFont="1" applyBorder="1" applyAlignment="1" applyProtection="1">
      <alignment horizontal="right" vertical="center"/>
      <protection locked="0"/>
    </xf>
    <xf numFmtId="2" fontId="1" fillId="0" borderId="6" xfId="10" applyNumberFormat="1" applyFont="1" applyBorder="1" applyAlignment="1" applyProtection="1">
      <alignment horizontal="right" vertical="center"/>
      <protection locked="0"/>
    </xf>
    <xf numFmtId="2" fontId="1" fillId="0" borderId="10" xfId="10" applyNumberFormat="1" applyFont="1" applyBorder="1" applyAlignment="1" applyProtection="1">
      <alignment horizontal="right" vertical="center"/>
      <protection locked="0"/>
    </xf>
    <xf numFmtId="2" fontId="1" fillId="0" borderId="9" xfId="2" applyNumberFormat="1" applyFont="1" applyBorder="1" applyAlignment="1" applyProtection="1">
      <alignment horizontal="right" vertical="center"/>
      <protection locked="0"/>
    </xf>
    <xf numFmtId="2" fontId="1" fillId="0" borderId="1" xfId="2" applyNumberFormat="1" applyFont="1" applyBorder="1" applyAlignment="1" applyProtection="1">
      <alignment horizontal="right" vertical="center"/>
      <protection locked="0"/>
    </xf>
    <xf numFmtId="2" fontId="1" fillId="0" borderId="1" xfId="3" applyNumberFormat="1" applyFont="1" applyBorder="1" applyAlignment="1" applyProtection="1">
      <alignment horizontal="right" vertical="center"/>
      <protection locked="0"/>
    </xf>
    <xf numFmtId="2" fontId="1" fillId="0" borderId="1" xfId="4" applyNumberFormat="1" applyFont="1" applyBorder="1" applyAlignment="1" applyProtection="1">
      <alignment horizontal="right" vertical="center"/>
      <protection locked="0"/>
    </xf>
    <xf numFmtId="165" fontId="1" fillId="0" borderId="1" xfId="4" applyNumberFormat="1" applyFont="1" applyBorder="1" applyAlignment="1" applyProtection="1">
      <alignment horizontal="right" vertical="center"/>
      <protection locked="0"/>
    </xf>
    <xf numFmtId="164" fontId="1" fillId="0" borderId="1" xfId="4" applyNumberFormat="1" applyFont="1" applyBorder="1" applyAlignment="1" applyProtection="1">
      <alignment horizontal="right" vertical="center"/>
      <protection locked="0"/>
    </xf>
    <xf numFmtId="2" fontId="1" fillId="0" borderId="1" xfId="10" applyNumberFormat="1" applyFont="1" applyBorder="1" applyAlignment="1" applyProtection="1">
      <alignment horizontal="right" vertical="center"/>
      <protection locked="0"/>
    </xf>
    <xf numFmtId="2" fontId="1" fillId="0" borderId="11" xfId="10" applyNumberFormat="1" applyFont="1" applyBorder="1" applyAlignment="1" applyProtection="1">
      <alignment horizontal="right" vertical="center"/>
      <protection locked="0"/>
    </xf>
    <xf numFmtId="2" fontId="1" fillId="0" borderId="11" xfId="0" applyNumberFormat="1" applyFont="1" applyFill="1" applyBorder="1" applyAlignment="1">
      <alignment horizontal="left" vertical="center" wrapText="1"/>
    </xf>
    <xf numFmtId="2" fontId="2" fillId="0" borderId="11" xfId="0" applyNumberFormat="1" applyFont="1" applyFill="1" applyBorder="1" applyAlignment="1">
      <alignment horizontal="center"/>
    </xf>
    <xf numFmtId="2" fontId="1" fillId="0" borderId="12" xfId="0" applyNumberFormat="1" applyFont="1" applyFill="1" applyBorder="1" applyAlignment="1">
      <alignment horizontal="left" vertical="center" wrapText="1"/>
    </xf>
    <xf numFmtId="2" fontId="1" fillId="0" borderId="10" xfId="4" applyNumberFormat="1" applyFont="1" applyBorder="1" applyAlignment="1" applyProtection="1">
      <alignment horizontal="right" vertical="center"/>
      <protection locked="0"/>
    </xf>
    <xf numFmtId="2" fontId="1" fillId="0" borderId="11" xfId="4" applyNumberFormat="1" applyFont="1" applyBorder="1" applyAlignment="1" applyProtection="1">
      <alignment horizontal="right" vertical="center"/>
      <protection locked="0"/>
    </xf>
    <xf numFmtId="2" fontId="1" fillId="0" borderId="11" xfId="0" applyNumberFormat="1" applyFont="1" applyFill="1" applyBorder="1" applyAlignment="1" applyProtection="1">
      <alignment horizontal="right" vertical="center"/>
      <protection locked="0"/>
    </xf>
    <xf numFmtId="2" fontId="1" fillId="0" borderId="12" xfId="0" applyNumberFormat="1" applyFont="1" applyFill="1" applyBorder="1" applyAlignment="1" applyProtection="1">
      <alignment horizontal="right" vertical="center"/>
      <protection locked="0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2" fillId="0" borderId="1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15" xfId="2" applyFont="1" applyBorder="1" applyProtection="1">
      <protection locked="0"/>
    </xf>
    <xf numFmtId="0" fontId="2" fillId="0" borderId="15" xfId="10" applyFont="1" applyBorder="1" applyProtection="1">
      <protection locked="0"/>
    </xf>
    <xf numFmtId="0" fontId="2" fillId="0" borderId="16" xfId="1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0" xfId="1" applyFont="1" applyBorder="1" applyProtection="1">
      <protection locked="0"/>
    </xf>
    <xf numFmtId="0" fontId="2" fillId="0" borderId="17" xfId="1" applyFont="1" applyBorder="1" applyProtection="1">
      <protection locked="0"/>
    </xf>
    <xf numFmtId="0" fontId="2" fillId="0" borderId="0" xfId="1" applyFont="1" applyBorder="1" applyAlignment="1" applyProtection="1">
      <alignment vertic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18" xfId="1" applyFont="1" applyBorder="1" applyProtection="1">
      <protection locked="0"/>
    </xf>
    <xf numFmtId="0" fontId="2" fillId="0" borderId="19" xfId="1" applyFont="1" applyBorder="1" applyProtection="1">
      <protection locked="0"/>
    </xf>
    <xf numFmtId="0" fontId="2" fillId="0" borderId="20" xfId="1" applyFont="1" applyBorder="1" applyProtection="1">
      <protection locked="0"/>
    </xf>
    <xf numFmtId="0" fontId="2" fillId="0" borderId="18" xfId="1" applyFont="1" applyFill="1" applyBorder="1" applyAlignment="1" applyProtection="1">
      <alignment vertical="center"/>
      <protection locked="0"/>
    </xf>
    <xf numFmtId="0" fontId="2" fillId="0" borderId="19" xfId="1" applyFont="1" applyFill="1" applyBorder="1" applyAlignment="1" applyProtection="1">
      <alignment vertical="center"/>
      <protection locked="0"/>
    </xf>
    <xf numFmtId="0" fontId="2" fillId="0" borderId="20" xfId="1" applyFont="1" applyFill="1" applyBorder="1" applyAlignment="1" applyProtection="1">
      <alignment vertical="center"/>
      <protection locked="0"/>
    </xf>
    <xf numFmtId="0" fontId="2" fillId="0" borderId="13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3" xfId="1" applyFont="1" applyBorder="1" applyProtection="1">
      <protection locked="0"/>
    </xf>
    <xf numFmtId="0" fontId="2" fillId="0" borderId="6" xfId="1" applyFont="1" applyBorder="1" applyProtection="1">
      <protection locked="0"/>
    </xf>
    <xf numFmtId="0" fontId="2" fillId="0" borderId="6" xfId="2" applyFont="1" applyBorder="1" applyProtection="1">
      <protection locked="0"/>
    </xf>
    <xf numFmtId="0" fontId="2" fillId="0" borderId="6" xfId="10" applyFont="1" applyBorder="1" applyProtection="1">
      <protection locked="0"/>
    </xf>
    <xf numFmtId="0" fontId="2" fillId="0" borderId="10" xfId="1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Protection="1"/>
    <xf numFmtId="0" fontId="0" fillId="0" borderId="0" xfId="0" applyFill="1" applyBorder="1"/>
    <xf numFmtId="0" fontId="2" fillId="2" borderId="9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</cellXfs>
  <cellStyles count="35"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0" xfId="21"/>
    <cellStyle name="Normal 21" xfId="22"/>
    <cellStyle name="Normal 22" xfId="23"/>
    <cellStyle name="Normal 23" xfId="24"/>
    <cellStyle name="Normal 24" xfId="25"/>
    <cellStyle name="Normal 25" xfId="26"/>
    <cellStyle name="Normal 26" xfId="27"/>
    <cellStyle name="Normal 27" xfId="28"/>
    <cellStyle name="Normal 28" xfId="29"/>
    <cellStyle name="Normal 3" xfId="1"/>
    <cellStyle name="Normal 3 2" xfId="6"/>
    <cellStyle name="Normal 30" xfId="30"/>
    <cellStyle name="Normal 31" xfId="31"/>
    <cellStyle name="Normal 32" xfId="32"/>
    <cellStyle name="Normal 33" xfId="33"/>
    <cellStyle name="Normal 34" xfId="34"/>
    <cellStyle name="Normal 4" xfId="2"/>
    <cellStyle name="Normal 4 2" xfId="7"/>
    <cellStyle name="Normal 5" xfId="3"/>
    <cellStyle name="Normal 5 2" xfId="8"/>
    <cellStyle name="Normal 6" xfId="4"/>
    <cellStyle name="Normal 6 2" xfId="9"/>
    <cellStyle name="Normal 7 2" xfId="10"/>
    <cellStyle name="Normal 9" xfId="5"/>
  </cellStyles>
  <dxfs count="4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CU16"/>
  <sheetViews>
    <sheetView view="pageLayout" zoomScaleNormal="80" workbookViewId="0">
      <selection activeCell="A2" sqref="A2"/>
    </sheetView>
  </sheetViews>
  <sheetFormatPr defaultRowHeight="15"/>
  <cols>
    <col min="1" max="1" width="8.42578125" bestFit="1" customWidth="1"/>
    <col min="2" max="2" width="12.85546875" customWidth="1"/>
    <col min="3" max="3" width="14" customWidth="1"/>
    <col min="4" max="5" width="11.140625" bestFit="1" customWidth="1"/>
    <col min="6" max="6" width="6.5703125" bestFit="1" customWidth="1"/>
    <col min="7" max="7" width="7.28515625" bestFit="1" customWidth="1"/>
    <col min="8" max="8" width="7.140625" bestFit="1" customWidth="1"/>
    <col min="9" max="9" width="8.85546875" bestFit="1" customWidth="1"/>
    <col min="10" max="10" width="8.7109375" bestFit="1" customWidth="1"/>
    <col min="11" max="11" width="8.5703125" bestFit="1" customWidth="1"/>
    <col min="12" max="12" width="8" bestFit="1" customWidth="1"/>
    <col min="13" max="13" width="5.5703125" bestFit="1" customWidth="1"/>
    <col min="14" max="14" width="7" bestFit="1" customWidth="1"/>
    <col min="15" max="15" width="9.28515625" bestFit="1" customWidth="1"/>
    <col min="16" max="16" width="5.5703125" bestFit="1" customWidth="1"/>
    <col min="17" max="17" width="6.5703125" bestFit="1" customWidth="1"/>
    <col min="18" max="19" width="5.5703125" bestFit="1" customWidth="1"/>
    <col min="20" max="20" width="7.140625" bestFit="1" customWidth="1"/>
    <col min="21" max="21" width="7.5703125" bestFit="1" customWidth="1"/>
    <col min="22" max="23" width="5.5703125" bestFit="1" customWidth="1"/>
    <col min="24" max="24" width="6.5703125" bestFit="1" customWidth="1"/>
    <col min="25" max="25" width="6" bestFit="1" customWidth="1"/>
    <col min="27" max="99" width="9.140625" style="92"/>
  </cols>
  <sheetData>
    <row r="1" spans="1:99" s="5" customFormat="1" ht="15.75" thickBot="1">
      <c r="A1" s="73"/>
      <c r="B1" s="73"/>
      <c r="C1" s="74"/>
      <c r="D1" s="84" t="s">
        <v>9</v>
      </c>
      <c r="E1" s="85" t="s">
        <v>10</v>
      </c>
      <c r="F1" s="85" t="s">
        <v>23</v>
      </c>
      <c r="G1" s="85" t="s">
        <v>69</v>
      </c>
      <c r="H1" s="85" t="s">
        <v>11</v>
      </c>
      <c r="I1" s="85" t="s">
        <v>12</v>
      </c>
      <c r="J1" s="85" t="s">
        <v>80</v>
      </c>
      <c r="K1" s="85" t="s">
        <v>77</v>
      </c>
      <c r="L1" s="85" t="s">
        <v>70</v>
      </c>
      <c r="M1" s="85" t="s">
        <v>13</v>
      </c>
      <c r="N1" s="85" t="s">
        <v>14</v>
      </c>
      <c r="O1" s="85" t="s">
        <v>24</v>
      </c>
      <c r="P1" s="86" t="s">
        <v>15</v>
      </c>
      <c r="Q1" s="86" t="s">
        <v>25</v>
      </c>
      <c r="R1" s="86" t="s">
        <v>16</v>
      </c>
      <c r="S1" s="86" t="s">
        <v>22</v>
      </c>
      <c r="T1" s="86" t="s">
        <v>26</v>
      </c>
      <c r="U1" s="86" t="s">
        <v>27</v>
      </c>
      <c r="V1" s="86" t="s">
        <v>18</v>
      </c>
      <c r="W1" s="86" t="s">
        <v>19</v>
      </c>
      <c r="X1" s="87" t="s">
        <v>20</v>
      </c>
      <c r="Y1" s="88" t="s">
        <v>21</v>
      </c>
      <c r="Z1" s="89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</row>
    <row r="2" spans="1:99" s="5" customFormat="1" ht="15.75" thickBot="1">
      <c r="A2" s="78" t="s">
        <v>0</v>
      </c>
      <c r="B2" s="79" t="s">
        <v>67</v>
      </c>
      <c r="C2" s="80" t="s">
        <v>68</v>
      </c>
      <c r="D2" s="63" t="s">
        <v>2</v>
      </c>
      <c r="E2" s="64" t="s">
        <v>2</v>
      </c>
      <c r="F2" s="64" t="s">
        <v>2</v>
      </c>
      <c r="G2" s="64" t="s">
        <v>2</v>
      </c>
      <c r="H2" s="64" t="s">
        <v>2</v>
      </c>
      <c r="I2" s="64" t="s">
        <v>2</v>
      </c>
      <c r="J2" s="64" t="s">
        <v>2</v>
      </c>
      <c r="K2" s="64" t="s">
        <v>2</v>
      </c>
      <c r="L2" s="64" t="s">
        <v>2</v>
      </c>
      <c r="M2" s="64" t="s">
        <v>2</v>
      </c>
      <c r="N2" s="64" t="s">
        <v>28</v>
      </c>
      <c r="O2" s="64" t="s">
        <v>30</v>
      </c>
      <c r="P2" s="65" t="s">
        <v>2</v>
      </c>
      <c r="Q2" s="65" t="s">
        <v>2</v>
      </c>
      <c r="R2" s="65" t="s">
        <v>2</v>
      </c>
      <c r="S2" s="65" t="s">
        <v>2</v>
      </c>
      <c r="T2" s="65"/>
      <c r="U2" s="65" t="s">
        <v>2</v>
      </c>
      <c r="V2" s="65" t="s">
        <v>2</v>
      </c>
      <c r="W2" s="65" t="s">
        <v>2</v>
      </c>
      <c r="X2" s="66" t="s">
        <v>2</v>
      </c>
      <c r="Y2" s="67" t="s">
        <v>29</v>
      </c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</row>
    <row r="3" spans="1:99" s="5" customFormat="1">
      <c r="A3" s="8" t="s">
        <v>87</v>
      </c>
      <c r="B3" s="9">
        <v>40441</v>
      </c>
      <c r="C3" s="10" t="s">
        <v>3</v>
      </c>
      <c r="D3" s="38" t="s">
        <v>5</v>
      </c>
      <c r="E3" s="39">
        <v>3.4</v>
      </c>
      <c r="F3" s="39">
        <v>140</v>
      </c>
      <c r="G3" s="39" t="s">
        <v>5</v>
      </c>
      <c r="H3" s="39"/>
      <c r="I3" s="40">
        <v>178</v>
      </c>
      <c r="J3" s="40" t="s">
        <v>5</v>
      </c>
      <c r="K3" s="40"/>
      <c r="L3" s="40"/>
      <c r="M3" s="40" t="s">
        <v>5</v>
      </c>
      <c r="N3" s="40"/>
      <c r="O3" s="40">
        <v>390</v>
      </c>
      <c r="P3" s="40"/>
      <c r="Q3" s="40">
        <v>170</v>
      </c>
      <c r="R3" s="40"/>
      <c r="S3" s="40" t="s">
        <v>5</v>
      </c>
      <c r="T3" s="40">
        <v>8.02</v>
      </c>
      <c r="U3" s="40">
        <v>62</v>
      </c>
      <c r="V3" s="41"/>
      <c r="W3" s="41"/>
      <c r="X3" s="41">
        <v>42</v>
      </c>
      <c r="Y3" s="57"/>
      <c r="Z3" s="6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</row>
    <row r="4" spans="1:99" s="5" customFormat="1">
      <c r="A4" s="11" t="s">
        <v>87</v>
      </c>
      <c r="B4" s="12">
        <v>40441</v>
      </c>
      <c r="C4" s="13" t="s">
        <v>82</v>
      </c>
      <c r="D4" s="46" t="s">
        <v>5</v>
      </c>
      <c r="E4" s="47">
        <v>3.3</v>
      </c>
      <c r="F4" s="47">
        <v>140</v>
      </c>
      <c r="G4" s="47" t="s">
        <v>5</v>
      </c>
      <c r="H4" s="47"/>
      <c r="I4" s="48">
        <v>175</v>
      </c>
      <c r="J4" s="48" t="s">
        <v>5</v>
      </c>
      <c r="K4" s="48"/>
      <c r="L4" s="48"/>
      <c r="M4" s="48" t="s">
        <v>5</v>
      </c>
      <c r="N4" s="48"/>
      <c r="O4" s="48">
        <v>395</v>
      </c>
      <c r="P4" s="48"/>
      <c r="Q4" s="48">
        <v>170</v>
      </c>
      <c r="R4" s="48"/>
      <c r="S4" s="48" t="s">
        <v>5</v>
      </c>
      <c r="T4" s="48">
        <v>7.99</v>
      </c>
      <c r="U4" s="48">
        <v>55</v>
      </c>
      <c r="V4" s="49"/>
      <c r="W4" s="49"/>
      <c r="X4" s="49">
        <v>39</v>
      </c>
      <c r="Y4" s="58"/>
      <c r="Z4" s="6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</row>
    <row r="5" spans="1:99" s="17" customFormat="1">
      <c r="A5" s="93" t="s">
        <v>8</v>
      </c>
      <c r="B5" s="94"/>
      <c r="C5" s="95"/>
      <c r="D5" s="21" t="str">
        <f>IFERROR((((2*(ABS((D3-D4))))/(D4+D3))*100),Refs!$B$2)</f>
        <v>N/A</v>
      </c>
      <c r="E5" s="22">
        <f>IFERROR((((2*(ABS((E3-E4))))/(E4+E3))*100),Refs!$B$2)</f>
        <v>2.9850746268656749</v>
      </c>
      <c r="F5" s="22">
        <f>IFERROR((((2*(ABS((F3-F4))))/(F4+F3))*100),Refs!$B$2)</f>
        <v>0</v>
      </c>
      <c r="G5" s="22" t="str">
        <f>IFERROR((((2*(ABS((G3-G4))))/(G4+G3))*100),Refs!$B$2)</f>
        <v>N/A</v>
      </c>
      <c r="H5" s="22" t="str">
        <f>IFERROR((((2*(ABS((H3-H4))))/(H4+H3))*100),Refs!$B$2)</f>
        <v>N/A</v>
      </c>
      <c r="I5" s="22">
        <f>IFERROR((((2*(ABS((I3-I4))))/(I4+I3))*100),Refs!$B$2)</f>
        <v>1.6997167138810201</v>
      </c>
      <c r="J5" s="22" t="str">
        <f>IFERROR((((2*(ABS((J3-J4))))/(J4+J3))*100),Refs!$B$2)</f>
        <v>N/A</v>
      </c>
      <c r="K5" s="22" t="str">
        <f>IFERROR((((2*(ABS((K3-K4))))/(K4+K3))*100),Refs!$B$2)</f>
        <v>N/A</v>
      </c>
      <c r="L5" s="22" t="str">
        <f>IFERROR((((2*(ABS((L3-L4))))/(L4+L3))*100),Refs!$B$2)</f>
        <v>N/A</v>
      </c>
      <c r="M5" s="22" t="str">
        <f>IFERROR((((2*(ABS((M3-M4))))/(M4+M3))*100),Refs!$B$2)</f>
        <v>N/A</v>
      </c>
      <c r="N5" s="22" t="str">
        <f>IFERROR((((2*(ABS((N3-N4))))/(N4+N3))*100),Refs!$B$2)</f>
        <v>N/A</v>
      </c>
      <c r="O5" s="22">
        <f>IFERROR((((2*(ABS((O3-O4))))/(O4+O3))*100),Refs!$B$2)</f>
        <v>1.2738853503184715</v>
      </c>
      <c r="P5" s="22" t="str">
        <f>IFERROR((((2*(ABS((P3-P4))))/(P4+P3))*100),Refs!$B$2)</f>
        <v>N/A</v>
      </c>
      <c r="Q5" s="22">
        <f>IFERROR((((2*(ABS((Q3-Q4))))/(Q4+Q3))*100),Refs!$B$2)</f>
        <v>0</v>
      </c>
      <c r="R5" s="22" t="str">
        <f>IFERROR((((2*(ABS((R3-R4))))/(R4+R3))*100),Refs!$B$2)</f>
        <v>N/A</v>
      </c>
      <c r="S5" s="22" t="str">
        <f>IFERROR((((2*(ABS((S3-S4))))/(S4+S3))*100),Refs!$B$2)</f>
        <v>N/A</v>
      </c>
      <c r="T5" s="22">
        <f>IFERROR((ABS(T4-T3)),Refs!$B$2)</f>
        <v>2.9999999999999361E-2</v>
      </c>
      <c r="U5" s="22">
        <f>IFERROR((((2*(ABS((U3-U4))))/(U4+U3))*100),Refs!$B$2)</f>
        <v>11.965811965811966</v>
      </c>
      <c r="V5" s="22" t="str">
        <f>IFERROR((((2*(ABS((V3-V4))))/(V4+V3))*100),Refs!$B$2)</f>
        <v>N/A</v>
      </c>
      <c r="W5" s="22" t="str">
        <f>IFERROR((((2*(ABS((W3-W4))))/(W4+W3))*100),Refs!$B$2)</f>
        <v>N/A</v>
      </c>
      <c r="X5" s="22">
        <f>IFERROR((((2*(ABS((X3-X4))))/(X4+X3))*100),Refs!$B$2)</f>
        <v>7.4074074074074066</v>
      </c>
      <c r="Y5" s="23" t="str">
        <f>IFERROR((((2*(ABS((Y3-Y4))))/(Y4+Y3))*100),Refs!$B$2)</f>
        <v>N/A</v>
      </c>
      <c r="Z5" s="16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</row>
    <row r="6" spans="1:99" s="6" customFormat="1">
      <c r="A6" s="96" t="s">
        <v>72</v>
      </c>
      <c r="B6" s="97"/>
      <c r="C6" s="98"/>
      <c r="D6" s="24"/>
      <c r="E6" s="25"/>
      <c r="F6" s="25"/>
      <c r="G6" s="26"/>
      <c r="H6" s="26"/>
      <c r="I6" s="25"/>
      <c r="J6" s="26"/>
      <c r="K6" s="25"/>
      <c r="L6" s="26"/>
      <c r="M6" s="26"/>
      <c r="N6" s="26"/>
      <c r="O6" s="25"/>
      <c r="P6" s="25"/>
      <c r="Q6" s="26"/>
      <c r="R6" s="25"/>
      <c r="S6" s="26"/>
      <c r="T6" s="26"/>
      <c r="U6" s="25"/>
      <c r="V6" s="25"/>
      <c r="W6" s="25"/>
      <c r="X6" s="26"/>
      <c r="Y6" s="59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</row>
    <row r="7" spans="1:99" s="6" customFormat="1">
      <c r="A7" s="96" t="s">
        <v>73</v>
      </c>
      <c r="B7" s="97"/>
      <c r="C7" s="98"/>
      <c r="D7" s="2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3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</row>
    <row r="8" spans="1:99" s="7" customFormat="1" ht="15.75" thickBot="1">
      <c r="A8" s="99" t="s">
        <v>74</v>
      </c>
      <c r="B8" s="100"/>
      <c r="C8" s="101"/>
      <c r="D8" s="32"/>
      <c r="E8" s="33"/>
      <c r="F8" s="33"/>
      <c r="G8" s="34"/>
      <c r="H8" s="34"/>
      <c r="I8" s="33"/>
      <c r="J8" s="34"/>
      <c r="K8" s="33"/>
      <c r="L8" s="34"/>
      <c r="M8" s="34"/>
      <c r="N8" s="34"/>
      <c r="O8" s="33"/>
      <c r="P8" s="33"/>
      <c r="Q8" s="34"/>
      <c r="R8" s="33"/>
      <c r="S8" s="34"/>
      <c r="T8" s="34"/>
      <c r="U8" s="33"/>
      <c r="V8" s="33"/>
      <c r="W8" s="33"/>
      <c r="X8" s="34"/>
      <c r="Y8" s="60"/>
      <c r="Z8" s="6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</row>
    <row r="9" spans="1:99" s="5" customFormat="1">
      <c r="A9" s="8" t="s">
        <v>91</v>
      </c>
      <c r="B9" s="9">
        <v>40486</v>
      </c>
      <c r="C9" s="10" t="s">
        <v>3</v>
      </c>
      <c r="D9" s="38" t="s">
        <v>5</v>
      </c>
      <c r="E9" s="39">
        <v>22.3</v>
      </c>
      <c r="F9" s="39">
        <v>340</v>
      </c>
      <c r="G9" s="39" t="s">
        <v>5</v>
      </c>
      <c r="H9" s="39"/>
      <c r="I9" s="40">
        <v>1560</v>
      </c>
      <c r="J9" s="40" t="s">
        <v>5</v>
      </c>
      <c r="K9" s="40"/>
      <c r="L9" s="40"/>
      <c r="M9" s="40" t="s">
        <v>5</v>
      </c>
      <c r="N9" s="40"/>
      <c r="O9" s="40">
        <v>2300</v>
      </c>
      <c r="P9" s="40"/>
      <c r="Q9" s="40">
        <v>420</v>
      </c>
      <c r="R9" s="40"/>
      <c r="S9" s="40" t="s">
        <v>5</v>
      </c>
      <c r="T9" s="40">
        <v>8.23</v>
      </c>
      <c r="U9" s="40">
        <v>1200</v>
      </c>
      <c r="V9" s="41"/>
      <c r="W9" s="41"/>
      <c r="X9" s="41">
        <v>360</v>
      </c>
      <c r="Y9" s="57"/>
      <c r="Z9" s="6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</row>
    <row r="10" spans="1:99" s="5" customFormat="1">
      <c r="A10" s="11" t="s">
        <v>91</v>
      </c>
      <c r="B10" s="12">
        <v>40486</v>
      </c>
      <c r="C10" s="13" t="s">
        <v>82</v>
      </c>
      <c r="D10" s="46" t="s">
        <v>5</v>
      </c>
      <c r="E10" s="47">
        <v>17.100000000000001</v>
      </c>
      <c r="F10" s="47">
        <v>350</v>
      </c>
      <c r="G10" s="47" t="s">
        <v>5</v>
      </c>
      <c r="H10" s="47"/>
      <c r="I10" s="48">
        <v>1580</v>
      </c>
      <c r="J10" s="48">
        <v>0.7</v>
      </c>
      <c r="K10" s="48"/>
      <c r="L10" s="48"/>
      <c r="M10" s="48" t="s">
        <v>5</v>
      </c>
      <c r="N10" s="48"/>
      <c r="O10" s="48">
        <v>2300</v>
      </c>
      <c r="P10" s="48"/>
      <c r="Q10" s="48">
        <v>430</v>
      </c>
      <c r="R10" s="48"/>
      <c r="S10" s="48" t="s">
        <v>5</v>
      </c>
      <c r="T10" s="48">
        <v>8.11</v>
      </c>
      <c r="U10" s="48">
        <v>1200</v>
      </c>
      <c r="V10" s="49"/>
      <c r="W10" s="49"/>
      <c r="X10" s="49">
        <v>320</v>
      </c>
      <c r="Y10" s="58"/>
      <c r="Z10" s="6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</row>
    <row r="11" spans="1:99" s="17" customFormat="1">
      <c r="A11" s="93" t="s">
        <v>8</v>
      </c>
      <c r="B11" s="94"/>
      <c r="C11" s="95"/>
      <c r="D11" s="21" t="str">
        <f>IFERROR((((2*(ABS((D9-D10))))/(D10+D9))*100),Refs!$B$2)</f>
        <v>N/A</v>
      </c>
      <c r="E11" s="22">
        <f>IFERROR((((2*(ABS((E9-E10))))/(E10+E9))*100),Refs!$B$2)</f>
        <v>26.395939086294405</v>
      </c>
      <c r="F11" s="22">
        <f>IFERROR((((2*(ABS((F9-F10))))/(F10+F9))*100),Refs!$B$2)</f>
        <v>2.8985507246376812</v>
      </c>
      <c r="G11" s="22" t="str">
        <f>IFERROR((((2*(ABS((G9-G10))))/(G10+G9))*100),Refs!$B$2)</f>
        <v>N/A</v>
      </c>
      <c r="H11" s="22" t="str">
        <f>IFERROR((((2*(ABS((H9-H10))))/(H10+H9))*100),Refs!$B$2)</f>
        <v>N/A</v>
      </c>
      <c r="I11" s="22">
        <f>IFERROR((((2*(ABS((I9-I10))))/(I10+I9))*100),Refs!$B$2)</f>
        <v>1.2738853503184715</v>
      </c>
      <c r="J11" s="22" t="str">
        <f>IFERROR((((2*(ABS((J9-J10))))/(J10+J9))*100),Refs!$B$2)</f>
        <v>N/A</v>
      </c>
      <c r="K11" s="22" t="str">
        <f>IFERROR((((2*(ABS((K9-K10))))/(K10+K9))*100),Refs!$B$2)</f>
        <v>N/A</v>
      </c>
      <c r="L11" s="22" t="str">
        <f>IFERROR((((2*(ABS((L9-L10))))/(L10+L9))*100),Refs!$B$2)</f>
        <v>N/A</v>
      </c>
      <c r="M11" s="22" t="str">
        <f>IFERROR((((2*(ABS((M9-M10))))/(M10+M9))*100),Refs!$B$2)</f>
        <v>N/A</v>
      </c>
      <c r="N11" s="22" t="str">
        <f>IFERROR((((2*(ABS((N9-N10))))/(N10+N9))*100),Refs!$B$2)</f>
        <v>N/A</v>
      </c>
      <c r="O11" s="22">
        <f>IFERROR((((2*(ABS((O9-O10))))/(O10+O9))*100),Refs!$B$2)</f>
        <v>0</v>
      </c>
      <c r="P11" s="22" t="str">
        <f>IFERROR((((2*(ABS((P9-P10))))/(P10+P9))*100),Refs!$B$2)</f>
        <v>N/A</v>
      </c>
      <c r="Q11" s="22">
        <f>IFERROR((((2*(ABS((Q9-Q10))))/(Q10+Q9))*100),Refs!$B$2)</f>
        <v>2.3529411764705883</v>
      </c>
      <c r="R11" s="22" t="str">
        <f>IFERROR((((2*(ABS((R9-R10))))/(R10+R9))*100),Refs!$B$2)</f>
        <v>N/A</v>
      </c>
      <c r="S11" s="22" t="str">
        <f>IFERROR((((2*(ABS((S9-S10))))/(S10+S9))*100),Refs!$B$2)</f>
        <v>N/A</v>
      </c>
      <c r="T11" s="22">
        <f>IFERROR((ABS(T10-T9)),Refs!$B$2)</f>
        <v>0.12000000000000099</v>
      </c>
      <c r="U11" s="22">
        <f>IFERROR((((2*(ABS((U9-U10))))/(U10+U9))*100),Refs!$B$2)</f>
        <v>0</v>
      </c>
      <c r="V11" s="22" t="str">
        <f>IFERROR((((2*(ABS((V9-V10))))/(V10+V9))*100),Refs!$B$2)</f>
        <v>N/A</v>
      </c>
      <c r="W11" s="22" t="str">
        <f>IFERROR((((2*(ABS((W9-W10))))/(W10+W9))*100),Refs!$B$2)</f>
        <v>N/A</v>
      </c>
      <c r="X11" s="22">
        <f>IFERROR((((2*(ABS((X9-X10))))/(X10+X9))*100),Refs!$B$2)</f>
        <v>11.76470588235294</v>
      </c>
      <c r="Y11" s="23" t="str">
        <f>IFERROR((((2*(ABS((Y9-Y10))))/(Y10+Y9))*100),Refs!$B$2)</f>
        <v>N/A</v>
      </c>
      <c r="Z11" s="16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</row>
    <row r="12" spans="1:99" s="6" customFormat="1">
      <c r="A12" s="96" t="s">
        <v>72</v>
      </c>
      <c r="B12" s="97"/>
      <c r="C12" s="98"/>
      <c r="D12" s="24"/>
      <c r="E12" s="25"/>
      <c r="F12" s="25"/>
      <c r="G12" s="26"/>
      <c r="H12" s="26"/>
      <c r="I12" s="25"/>
      <c r="J12" s="26"/>
      <c r="K12" s="25"/>
      <c r="L12" s="26"/>
      <c r="M12" s="26"/>
      <c r="N12" s="26"/>
      <c r="O12" s="27"/>
      <c r="P12" s="25"/>
      <c r="Q12" s="26"/>
      <c r="R12" s="25"/>
      <c r="S12" s="26"/>
      <c r="T12" s="26"/>
      <c r="U12" s="25"/>
      <c r="V12" s="25"/>
      <c r="W12" s="25"/>
      <c r="X12" s="26"/>
      <c r="Y12" s="54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</row>
    <row r="13" spans="1:99" s="6" customFormat="1">
      <c r="A13" s="96" t="s">
        <v>73</v>
      </c>
      <c r="B13" s="97"/>
      <c r="C13" s="98"/>
      <c r="D13" s="24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31"/>
      <c r="P13" s="26"/>
      <c r="Q13" s="26"/>
      <c r="R13" s="26"/>
      <c r="S13" s="26"/>
      <c r="T13" s="26"/>
      <c r="U13" s="26"/>
      <c r="V13" s="26"/>
      <c r="W13" s="26"/>
      <c r="X13" s="26"/>
      <c r="Y13" s="55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</row>
    <row r="14" spans="1:99" s="7" customFormat="1" ht="15.75" thickBot="1">
      <c r="A14" s="99" t="s">
        <v>74</v>
      </c>
      <c r="B14" s="100"/>
      <c r="C14" s="101"/>
      <c r="D14" s="32"/>
      <c r="E14" s="33"/>
      <c r="F14" s="33"/>
      <c r="G14" s="34"/>
      <c r="H14" s="34"/>
      <c r="I14" s="33"/>
      <c r="J14" s="34"/>
      <c r="K14" s="33"/>
      <c r="L14" s="34"/>
      <c r="M14" s="34"/>
      <c r="N14" s="34"/>
      <c r="O14" s="20"/>
      <c r="P14" s="33"/>
      <c r="Q14" s="34"/>
      <c r="R14" s="33"/>
      <c r="S14" s="34"/>
      <c r="T14" s="34"/>
      <c r="U14" s="33"/>
      <c r="V14" s="33"/>
      <c r="W14" s="33"/>
      <c r="X14" s="34"/>
      <c r="Y14" s="56"/>
      <c r="Z14" s="6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</row>
    <row r="15" spans="1:99" s="1" customFormat="1">
      <c r="D15" s="62"/>
      <c r="E15" s="5" t="s">
        <v>71</v>
      </c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</row>
    <row r="16" spans="1:99" s="1" customFormat="1"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</row>
  </sheetData>
  <sheetProtection formatCells="0" formatColumns="0" formatRows="0" insertColumns="0" insertRows="0" deleteColumns="0" deleteRows="0" sort="0" autoFilter="0"/>
  <mergeCells count="8">
    <mergeCell ref="A5:C5"/>
    <mergeCell ref="A12:C12"/>
    <mergeCell ref="A8:C8"/>
    <mergeCell ref="A13:C13"/>
    <mergeCell ref="A14:C14"/>
    <mergeCell ref="A11:C11"/>
    <mergeCell ref="A6:C6"/>
    <mergeCell ref="A7:C7"/>
  </mergeCells>
  <conditionalFormatting sqref="D11:Y11 D5:Y5">
    <cfRule type="expression" dxfId="3" priority="1">
      <formula>AND(IF(D5&gt;=50,TRUE),IF(D5="N/A",FALSE,TRUE))</formula>
    </cfRule>
    <cfRule type="expression" dxfId="2" priority="2">
      <formula>AND(IF(D5&gt;=50,TRUE),IF(D5="N/A",FALSE,TRUE))</formula>
    </cfRule>
  </conditionalFormatting>
  <dataValidations disablePrompts="1" count="1">
    <dataValidation type="list" allowBlank="1" showInputMessage="1" showErrorMessage="1" sqref="D13:Y13 D7:Y7">
      <formula1>#REF!</formula1>
    </dataValidation>
  </dataValidations>
  <pageMargins left="0.7" right="0.7" top="1.4479166666666667" bottom="0.75" header="0.3" footer="0.3"/>
  <pageSetup paperSize="17" orientation="landscape" r:id="rId1"/>
  <headerFooter>
    <oddHeader>&amp;L&amp;G&amp;C&amp;"Arial,Regular"&amp;18Table D-28: Vangorda Creek Drainage Groundwater Quality
2010 QA/QC Splits - General Parameters&amp;R&amp;G</oddHeader>
    <oddFooter>&amp;L&amp;"Arial,Regular"&amp;8&amp;Z&amp;F\&amp;A&amp;R&amp;"Arial,Regular"&amp;10Pg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DF17"/>
  <sheetViews>
    <sheetView tabSelected="1" view="pageLayout" zoomScaleNormal="80" workbookViewId="0">
      <selection activeCell="A2" sqref="A2"/>
    </sheetView>
  </sheetViews>
  <sheetFormatPr defaultRowHeight="15"/>
  <cols>
    <col min="1" max="1" width="11.28515625" customWidth="1"/>
    <col min="2" max="2" width="13.140625" customWidth="1"/>
    <col min="3" max="3" width="12.28515625" customWidth="1"/>
    <col min="4" max="4" width="6.7109375" bestFit="1" customWidth="1"/>
    <col min="5" max="5" width="11" bestFit="1" customWidth="1"/>
    <col min="6" max="7" width="5.5703125" bestFit="1" customWidth="1"/>
    <col min="8" max="8" width="5.140625" bestFit="1" customWidth="1"/>
    <col min="9" max="9" width="5.7109375" bestFit="1" customWidth="1"/>
    <col min="10" max="10" width="6.7109375" bestFit="1" customWidth="1"/>
    <col min="11" max="11" width="6.5703125" bestFit="1" customWidth="1"/>
    <col min="12" max="12" width="5.5703125" bestFit="1" customWidth="1"/>
    <col min="13" max="13" width="25.7109375" customWidth="1"/>
    <col min="14" max="14" width="4.85546875" bestFit="1" customWidth="1"/>
    <col min="15" max="15" width="5.5703125" bestFit="1" customWidth="1"/>
    <col min="16" max="16" width="25.7109375" customWidth="1"/>
    <col min="17" max="17" width="5.140625" bestFit="1" customWidth="1"/>
    <col min="18" max="19" width="5.5703125" bestFit="1" customWidth="1"/>
    <col min="20" max="20" width="6.5703125" bestFit="1" customWidth="1"/>
    <col min="21" max="21" width="24.85546875" bestFit="1" customWidth="1"/>
    <col min="22" max="22" width="5.42578125" bestFit="1" customWidth="1"/>
    <col min="23" max="26" width="5.5703125" bestFit="1" customWidth="1"/>
    <col min="27" max="27" width="6.5703125" bestFit="1" customWidth="1"/>
    <col min="28" max="28" width="5.7109375" bestFit="1" customWidth="1"/>
    <col min="29" max="29" width="7.5703125" bestFit="1" customWidth="1"/>
    <col min="30" max="30" width="5.7109375" bestFit="1" customWidth="1"/>
    <col min="31" max="31" width="5.5703125" bestFit="1" customWidth="1"/>
    <col min="32" max="32" width="4.85546875" bestFit="1" customWidth="1"/>
    <col min="33" max="33" width="6.7109375" style="3" bestFit="1" customWidth="1"/>
    <col min="34" max="34" width="5.5703125" bestFit="1" customWidth="1"/>
    <col min="35" max="35" width="4.85546875" bestFit="1" customWidth="1"/>
    <col min="36" max="36" width="5.5703125" bestFit="1" customWidth="1"/>
    <col min="37" max="37" width="4.85546875" bestFit="1" customWidth="1"/>
    <col min="39" max="110" width="9.140625" style="92"/>
  </cols>
  <sheetData>
    <row r="1" spans="1:110" s="5" customFormat="1" ht="15.75" thickBot="1">
      <c r="A1" s="71"/>
      <c r="B1" s="71"/>
      <c r="C1" s="72"/>
      <c r="D1" s="81" t="s">
        <v>33</v>
      </c>
      <c r="E1" s="82" t="s">
        <v>34</v>
      </c>
      <c r="F1" s="82" t="s">
        <v>35</v>
      </c>
      <c r="G1" s="82" t="s">
        <v>36</v>
      </c>
      <c r="H1" s="82" t="s">
        <v>37</v>
      </c>
      <c r="I1" s="82" t="s">
        <v>38</v>
      </c>
      <c r="J1" s="82" t="s">
        <v>39</v>
      </c>
      <c r="K1" s="82" t="s">
        <v>40</v>
      </c>
      <c r="L1" s="82" t="s">
        <v>41</v>
      </c>
      <c r="M1" s="82" t="s">
        <v>42</v>
      </c>
      <c r="N1" s="82" t="s">
        <v>43</v>
      </c>
      <c r="O1" s="82" t="s">
        <v>44</v>
      </c>
      <c r="P1" s="82" t="s">
        <v>45</v>
      </c>
      <c r="Q1" s="82" t="s">
        <v>46</v>
      </c>
      <c r="R1" s="82" t="s">
        <v>47</v>
      </c>
      <c r="S1" s="82" t="s">
        <v>48</v>
      </c>
      <c r="T1" s="82" t="s">
        <v>49</v>
      </c>
      <c r="U1" s="82" t="s">
        <v>50</v>
      </c>
      <c r="V1" s="82" t="s">
        <v>51</v>
      </c>
      <c r="W1" s="82" t="s">
        <v>52</v>
      </c>
      <c r="X1" s="82" t="s">
        <v>53</v>
      </c>
      <c r="Y1" s="82" t="s">
        <v>54</v>
      </c>
      <c r="Z1" s="82" t="s">
        <v>55</v>
      </c>
      <c r="AA1" s="82" t="s">
        <v>17</v>
      </c>
      <c r="AB1" s="82" t="s">
        <v>56</v>
      </c>
      <c r="AC1" s="82" t="s">
        <v>57</v>
      </c>
      <c r="AD1" s="82" t="s">
        <v>58</v>
      </c>
      <c r="AE1" s="82" t="s">
        <v>59</v>
      </c>
      <c r="AF1" s="82" t="s">
        <v>60</v>
      </c>
      <c r="AG1" s="82" t="s">
        <v>61</v>
      </c>
      <c r="AH1" s="82" t="s">
        <v>62</v>
      </c>
      <c r="AI1" s="82" t="s">
        <v>63</v>
      </c>
      <c r="AJ1" s="82" t="s">
        <v>64</v>
      </c>
      <c r="AK1" s="83" t="s">
        <v>65</v>
      </c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</row>
    <row r="2" spans="1:110" s="5" customFormat="1" ht="15.75" thickBot="1">
      <c r="A2" s="75" t="s">
        <v>0</v>
      </c>
      <c r="B2" s="76" t="s">
        <v>67</v>
      </c>
      <c r="C2" s="77" t="s">
        <v>68</v>
      </c>
      <c r="D2" s="68" t="s">
        <v>1</v>
      </c>
      <c r="E2" s="69" t="s">
        <v>1</v>
      </c>
      <c r="F2" s="69" t="s">
        <v>1</v>
      </c>
      <c r="G2" s="69" t="s">
        <v>1</v>
      </c>
      <c r="H2" s="69" t="s">
        <v>1</v>
      </c>
      <c r="I2" s="69" t="s">
        <v>1</v>
      </c>
      <c r="J2" s="69" t="s">
        <v>1</v>
      </c>
      <c r="K2" s="69" t="s">
        <v>2</v>
      </c>
      <c r="L2" s="69" t="s">
        <v>1</v>
      </c>
      <c r="M2" s="69" t="s">
        <v>1</v>
      </c>
      <c r="N2" s="69" t="s">
        <v>1</v>
      </c>
      <c r="O2" s="69" t="s">
        <v>1</v>
      </c>
      <c r="P2" s="69" t="s">
        <v>1</v>
      </c>
      <c r="Q2" s="69" t="s">
        <v>1</v>
      </c>
      <c r="R2" s="69" t="s">
        <v>2</v>
      </c>
      <c r="S2" s="69" t="s">
        <v>2</v>
      </c>
      <c r="T2" s="69" t="s">
        <v>2</v>
      </c>
      <c r="U2" s="69" t="s">
        <v>1</v>
      </c>
      <c r="V2" s="69" t="s">
        <v>1</v>
      </c>
      <c r="W2" s="69" t="s">
        <v>2</v>
      </c>
      <c r="X2" s="69" t="s">
        <v>1</v>
      </c>
      <c r="Y2" s="69" t="s">
        <v>1</v>
      </c>
      <c r="Z2" s="69" t="s">
        <v>1</v>
      </c>
      <c r="AA2" s="69" t="s">
        <v>2</v>
      </c>
      <c r="AB2" s="69" t="s">
        <v>1</v>
      </c>
      <c r="AC2" s="69" t="s">
        <v>1</v>
      </c>
      <c r="AD2" s="69" t="s">
        <v>1</v>
      </c>
      <c r="AE2" s="69" t="s">
        <v>1</v>
      </c>
      <c r="AF2" s="69" t="s">
        <v>1</v>
      </c>
      <c r="AG2" s="69" t="s">
        <v>1</v>
      </c>
      <c r="AH2" s="69" t="s">
        <v>1</v>
      </c>
      <c r="AI2" s="69" t="s">
        <v>1</v>
      </c>
      <c r="AJ2" s="69" t="s">
        <v>1</v>
      </c>
      <c r="AK2" s="70" t="s">
        <v>1</v>
      </c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</row>
    <row r="3" spans="1:110" s="5" customFormat="1">
      <c r="A3" s="8" t="s">
        <v>87</v>
      </c>
      <c r="B3" s="9">
        <v>40441</v>
      </c>
      <c r="C3" s="10" t="s">
        <v>3</v>
      </c>
      <c r="D3" s="38" t="s">
        <v>7</v>
      </c>
      <c r="E3" s="39">
        <v>3.7</v>
      </c>
      <c r="F3" s="39">
        <v>18.3</v>
      </c>
      <c r="G3" s="39">
        <v>20</v>
      </c>
      <c r="H3" s="39" t="s">
        <v>79</v>
      </c>
      <c r="I3" s="40" t="s">
        <v>31</v>
      </c>
      <c r="J3" s="40" t="s">
        <v>7</v>
      </c>
      <c r="K3" s="40">
        <v>53.6</v>
      </c>
      <c r="L3" s="40">
        <v>6.0000000000000001E-3</v>
      </c>
      <c r="M3" s="40">
        <v>4.2000000000000003E-2</v>
      </c>
      <c r="N3" s="40" t="s">
        <v>6</v>
      </c>
      <c r="O3" s="40">
        <v>0.16</v>
      </c>
      <c r="P3" s="40">
        <v>741</v>
      </c>
      <c r="Q3" s="40"/>
      <c r="R3" s="40">
        <v>1.25</v>
      </c>
      <c r="S3" s="40">
        <v>6.0000000000000001E-3</v>
      </c>
      <c r="T3" s="40">
        <v>10.8</v>
      </c>
      <c r="U3" s="40">
        <v>33</v>
      </c>
      <c r="V3" s="41">
        <v>2.54</v>
      </c>
      <c r="W3" s="41">
        <v>13.5</v>
      </c>
      <c r="X3" s="41">
        <v>0.27</v>
      </c>
      <c r="Y3" s="41">
        <v>0.156</v>
      </c>
      <c r="Z3" s="41">
        <v>0.05</v>
      </c>
      <c r="AA3" s="41">
        <v>22</v>
      </c>
      <c r="AB3" s="41" t="s">
        <v>85</v>
      </c>
      <c r="AC3" s="41">
        <v>5750</v>
      </c>
      <c r="AD3" s="41" t="s">
        <v>31</v>
      </c>
      <c r="AE3" s="42">
        <v>714</v>
      </c>
      <c r="AF3" s="41" t="s">
        <v>5</v>
      </c>
      <c r="AG3" s="43" t="s">
        <v>83</v>
      </c>
      <c r="AH3" s="44">
        <v>5.32</v>
      </c>
      <c r="AI3" s="44" t="s">
        <v>4</v>
      </c>
      <c r="AJ3" s="44">
        <v>9.1</v>
      </c>
      <c r="AK3" s="45" t="s">
        <v>6</v>
      </c>
      <c r="AL3" s="6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</row>
    <row r="4" spans="1:110" s="5" customFormat="1">
      <c r="A4" s="11" t="s">
        <v>87</v>
      </c>
      <c r="B4" s="12">
        <v>40441</v>
      </c>
      <c r="C4" s="13" t="s">
        <v>82</v>
      </c>
      <c r="D4" s="46" t="s">
        <v>7</v>
      </c>
      <c r="E4" s="47">
        <v>5.0999999999999996</v>
      </c>
      <c r="F4" s="47">
        <v>17.899999999999999</v>
      </c>
      <c r="G4" s="47">
        <v>21</v>
      </c>
      <c r="H4" s="47" t="s">
        <v>79</v>
      </c>
      <c r="I4" s="48" t="s">
        <v>31</v>
      </c>
      <c r="J4" s="48" t="s">
        <v>7</v>
      </c>
      <c r="K4" s="48">
        <v>53</v>
      </c>
      <c r="L4" s="48">
        <v>6.0000000000000001E-3</v>
      </c>
      <c r="M4" s="48">
        <v>0.04</v>
      </c>
      <c r="N4" s="48" t="s">
        <v>6</v>
      </c>
      <c r="O4" s="48">
        <v>0.15</v>
      </c>
      <c r="P4" s="48">
        <v>743</v>
      </c>
      <c r="Q4" s="48"/>
      <c r="R4" s="48">
        <v>1.23</v>
      </c>
      <c r="S4" s="48">
        <v>6.1000000000000004E-3</v>
      </c>
      <c r="T4" s="48">
        <v>10.4</v>
      </c>
      <c r="U4" s="48">
        <v>32.9</v>
      </c>
      <c r="V4" s="49">
        <v>2.4</v>
      </c>
      <c r="W4" s="49">
        <v>12.9</v>
      </c>
      <c r="X4" s="49">
        <v>0.27</v>
      </c>
      <c r="Y4" s="49">
        <v>0.155</v>
      </c>
      <c r="Z4" s="49">
        <v>7.0000000000000007E-2</v>
      </c>
      <c r="AA4" s="49">
        <v>22</v>
      </c>
      <c r="AB4" s="49" t="s">
        <v>85</v>
      </c>
      <c r="AC4" s="49">
        <v>5730</v>
      </c>
      <c r="AD4" s="49" t="s">
        <v>31</v>
      </c>
      <c r="AE4" s="50">
        <v>736</v>
      </c>
      <c r="AF4" s="49" t="s">
        <v>5</v>
      </c>
      <c r="AG4" s="51" t="s">
        <v>83</v>
      </c>
      <c r="AH4" s="52">
        <v>5.47</v>
      </c>
      <c r="AI4" s="52" t="s">
        <v>4</v>
      </c>
      <c r="AJ4" s="52">
        <v>9.4</v>
      </c>
      <c r="AK4" s="53" t="s">
        <v>6</v>
      </c>
      <c r="AL4" s="6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</row>
    <row r="5" spans="1:110" s="17" customFormat="1">
      <c r="A5" s="93" t="s">
        <v>8</v>
      </c>
      <c r="B5" s="94"/>
      <c r="C5" s="95"/>
      <c r="D5" s="21" t="str">
        <f>IFERROR((((2*(ABS((D3-D4))))/(D4+D3))*100),Refs!$C$8)</f>
        <v>N/A</v>
      </c>
      <c r="E5" s="22">
        <f>IFERROR((((2*(ABS((E3-E4))))/(E4+E3))*100),Refs!$C$8)</f>
        <v>31.818181818181802</v>
      </c>
      <c r="F5" s="22">
        <f>IFERROR((((2*(ABS((F3-F4))))/(F4+F3))*100),Refs!$C$8)</f>
        <v>2.2099447513812271</v>
      </c>
      <c r="G5" s="22">
        <f>IFERROR((((2*(ABS((G3-G4))))/(G4+G3))*100),Refs!$C$8)</f>
        <v>4.8780487804878048</v>
      </c>
      <c r="H5" s="22" t="str">
        <f>IFERROR((((2*(ABS((H3-H4))))/(H4+H3))*100),Refs!$C$8)</f>
        <v>N/A</v>
      </c>
      <c r="I5" s="22" t="str">
        <f>IFERROR((((2*(ABS((I3-I4))))/(I4+I3))*100),Refs!$C$8)</f>
        <v>N/A</v>
      </c>
      <c r="J5" s="22" t="str">
        <f>IFERROR((((2*(ABS((J3-J4))))/(J4+J3))*100),Refs!$C$8)</f>
        <v>N/A</v>
      </c>
      <c r="K5" s="22">
        <f>IFERROR((((2*(ABS((K3-K4))))/(K4+K3))*100),Refs!$C$8)</f>
        <v>1.1257035647279579</v>
      </c>
      <c r="L5" s="22">
        <f>IFERROR((((2*(ABS((L3-L4))))/(L4+L3))*100),Refs!$C$8)</f>
        <v>0</v>
      </c>
      <c r="M5" s="22">
        <f>IFERROR((((2*(ABS((M3-M4))))/(M4+M3))*100),Refs!$C$8)</f>
        <v>4.8780487804878092</v>
      </c>
      <c r="N5" s="22" t="str">
        <f>IFERROR((((2*(ABS((N3-N4))))/(N4+N3))*100),Refs!$C$8)</f>
        <v>N/A</v>
      </c>
      <c r="O5" s="22">
        <f>IFERROR((((2*(ABS((O3-O4))))/(O4+O3))*100),Refs!$C$8)</f>
        <v>6.4516129032258114</v>
      </c>
      <c r="P5" s="22">
        <f>IFERROR((((2*(ABS((P3-P4))))/(P4+P3))*100),Refs!$C$8)</f>
        <v>0.26954177897574128</v>
      </c>
      <c r="Q5" s="22" t="str">
        <f>IFERROR((((2*(ABS((Q3-Q4))))/(Q4+Q3))*100),Refs!$C$8)</f>
        <v>N/A</v>
      </c>
      <c r="R5" s="22">
        <f>IFERROR((((2*(ABS((R3-R4))))/(R4+R3))*100),Refs!$C$8)</f>
        <v>1.6129032258064528</v>
      </c>
      <c r="S5" s="22">
        <f>IFERROR((((2*(ABS((S3-S4))))/(S4+S3))*100),Refs!$C$8)</f>
        <v>1.6528925619834756</v>
      </c>
      <c r="T5" s="22">
        <f>IFERROR((((2*(ABS((T3-T4))))/(T4+T3))*100),Refs!$C$8)</f>
        <v>3.7735849056603801</v>
      </c>
      <c r="U5" s="22">
        <f>IFERROR((((2*(ABS((U3-U4))))/(U4+U3))*100),Refs!$C$8)</f>
        <v>0.30349013657056578</v>
      </c>
      <c r="V5" s="22">
        <f>IFERROR((((2*(ABS((V3-V4))))/(V4+V3))*100),Refs!$C$8)</f>
        <v>5.6680161943319893</v>
      </c>
      <c r="W5" s="22">
        <f>IFERROR((((2*(ABS((W3-W4))))/(W4+W3))*100),Refs!$C$8)</f>
        <v>4.5454545454545432</v>
      </c>
      <c r="X5" s="22">
        <f>IFERROR((((2*(ABS((X3-X4))))/(X4+X3))*100),Refs!$C$8)</f>
        <v>0</v>
      </c>
      <c r="Y5" s="22">
        <f>IFERROR((((2*(ABS((Y3-Y4))))/(Y4+Y3))*100),Refs!$C$8)</f>
        <v>0.6430868167202578</v>
      </c>
      <c r="Z5" s="22">
        <f>IFERROR((((2*(ABS((Z3-Z4))))/(Z4+Z3))*100),Refs!$C$8)</f>
        <v>33.333333333333336</v>
      </c>
      <c r="AA5" s="22">
        <f>IFERROR((((2*(ABS((AA3-AA4))))/(AA4+AA3))*100),Refs!$C$8)</f>
        <v>0</v>
      </c>
      <c r="AB5" s="22" t="str">
        <f>IFERROR((((2*(ABS((AB3-AB4))))/(AB4+AB3))*100),Refs!$C$8)</f>
        <v>N/A</v>
      </c>
      <c r="AC5" s="22">
        <f>IFERROR((((2*(ABS((AC3-AC4))))/(AC4+AC3))*100),Refs!$C$8)</f>
        <v>0.34843205574912894</v>
      </c>
      <c r="AD5" s="22" t="str">
        <f>IFERROR((((2*(ABS((AD3-AD4))))/(AD4+AD3))*100),Refs!$C$8)</f>
        <v>N/A</v>
      </c>
      <c r="AE5" s="22">
        <f>IFERROR((((2*(ABS((AE3-AE4))))/(AE4+AE3))*100),Refs!$C$8)</f>
        <v>3.0344827586206895</v>
      </c>
      <c r="AF5" s="22" t="str">
        <f>IFERROR((((2*(ABS((AF3-AF4))))/(AF4+AF3))*100),Refs!$C$8)</f>
        <v>N/A</v>
      </c>
      <c r="AG5" s="22" t="str">
        <f>IFERROR((((2*(ABS((AG3-AG4))))/(AG4+AG3))*100),Refs!$C$8)</f>
        <v>N/A</v>
      </c>
      <c r="AH5" s="22">
        <f>IFERROR((((2*(ABS((AH3-AH4))))/(AH4+AH3))*100),Refs!$C$8)</f>
        <v>2.7803521779425298</v>
      </c>
      <c r="AI5" s="22" t="str">
        <f>IFERROR((((2*(ABS((AI3-AI4))))/(AI4+AI3))*100),Refs!$C$8)</f>
        <v>N/A</v>
      </c>
      <c r="AJ5" s="22">
        <f>IFERROR((((2*(ABS((AJ3-AJ4))))/(AJ4+AJ3))*100),Refs!$C$8)</f>
        <v>3.243243243243251</v>
      </c>
      <c r="AK5" s="23" t="str">
        <f>IFERROR((((2*(ABS((AK3-AK4))))/(AK4+AK3))*100),Refs!$C$8)</f>
        <v>N/A</v>
      </c>
      <c r="AL5" s="16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</row>
    <row r="6" spans="1:110" s="6" customFormat="1">
      <c r="A6" s="96" t="s">
        <v>72</v>
      </c>
      <c r="B6" s="97"/>
      <c r="C6" s="98"/>
      <c r="D6" s="24"/>
      <c r="E6" s="25"/>
      <c r="F6" s="25"/>
      <c r="G6" s="26"/>
      <c r="H6" s="26"/>
      <c r="I6" s="25"/>
      <c r="J6" s="26"/>
      <c r="K6" s="25"/>
      <c r="L6" s="26"/>
      <c r="M6" s="26"/>
      <c r="N6" s="26"/>
      <c r="O6" s="25"/>
      <c r="P6" s="25"/>
      <c r="Q6" s="26"/>
      <c r="R6" s="25"/>
      <c r="S6" s="26"/>
      <c r="T6" s="26"/>
      <c r="U6" s="25"/>
      <c r="V6" s="25"/>
      <c r="W6" s="25"/>
      <c r="X6" s="26"/>
      <c r="Y6" s="25"/>
      <c r="Z6" s="25"/>
      <c r="AA6" s="26"/>
      <c r="AB6" s="25"/>
      <c r="AC6" s="26"/>
      <c r="AD6" s="25"/>
      <c r="AE6" s="28"/>
      <c r="AF6" s="26"/>
      <c r="AG6" s="29"/>
      <c r="AH6" s="26"/>
      <c r="AI6" s="26"/>
      <c r="AJ6" s="26"/>
      <c r="AK6" s="3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</row>
    <row r="7" spans="1:110" s="6" customFormat="1">
      <c r="A7" s="96" t="s">
        <v>73</v>
      </c>
      <c r="B7" s="97"/>
      <c r="C7" s="98"/>
      <c r="D7" s="24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8"/>
      <c r="AF7" s="26"/>
      <c r="AG7" s="29"/>
      <c r="AH7" s="26"/>
      <c r="AI7" s="26"/>
      <c r="AJ7" s="26"/>
      <c r="AK7" s="3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</row>
    <row r="8" spans="1:110" s="7" customFormat="1" ht="15.75" thickBot="1">
      <c r="A8" s="99" t="s">
        <v>74</v>
      </c>
      <c r="B8" s="100"/>
      <c r="C8" s="101"/>
      <c r="D8" s="32"/>
      <c r="E8" s="33"/>
      <c r="F8" s="33"/>
      <c r="G8" s="34"/>
      <c r="H8" s="34"/>
      <c r="I8" s="33"/>
      <c r="J8" s="34"/>
      <c r="K8" s="33"/>
      <c r="L8" s="34"/>
      <c r="M8" s="34"/>
      <c r="N8" s="34"/>
      <c r="O8" s="33"/>
      <c r="P8" s="33"/>
      <c r="Q8" s="34"/>
      <c r="R8" s="33"/>
      <c r="S8" s="34"/>
      <c r="T8" s="34"/>
      <c r="U8" s="33"/>
      <c r="V8" s="33"/>
      <c r="W8" s="33"/>
      <c r="X8" s="34"/>
      <c r="Y8" s="33"/>
      <c r="Z8" s="33"/>
      <c r="AA8" s="34"/>
      <c r="AB8" s="33"/>
      <c r="AC8" s="34"/>
      <c r="AD8" s="33"/>
      <c r="AE8" s="35"/>
      <c r="AF8" s="34"/>
      <c r="AG8" s="36"/>
      <c r="AH8" s="34"/>
      <c r="AI8" s="34"/>
      <c r="AJ8" s="34"/>
      <c r="AK8" s="37"/>
      <c r="AL8" s="6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</row>
    <row r="9" spans="1:110" s="5" customFormat="1">
      <c r="A9" s="8" t="s">
        <v>91</v>
      </c>
      <c r="B9" s="9">
        <v>40486</v>
      </c>
      <c r="C9" s="10" t="s">
        <v>3</v>
      </c>
      <c r="D9" s="38" t="s">
        <v>89</v>
      </c>
      <c r="E9" s="39">
        <v>4</v>
      </c>
      <c r="F9" s="39">
        <v>0.6</v>
      </c>
      <c r="G9" s="39">
        <v>38.700000000000003</v>
      </c>
      <c r="H9" s="39" t="s">
        <v>90</v>
      </c>
      <c r="I9" s="40" t="s">
        <v>32</v>
      </c>
      <c r="J9" s="40" t="s">
        <v>89</v>
      </c>
      <c r="K9" s="40">
        <v>290</v>
      </c>
      <c r="L9" s="40">
        <v>0.28000000000000003</v>
      </c>
      <c r="M9" s="40">
        <v>0.17</v>
      </c>
      <c r="N9" s="40" t="s">
        <v>5</v>
      </c>
      <c r="O9" s="40">
        <v>2.1</v>
      </c>
      <c r="P9" s="40">
        <v>26</v>
      </c>
      <c r="Q9" s="40"/>
      <c r="R9" s="40">
        <v>5.0999999999999996</v>
      </c>
      <c r="S9" s="40">
        <v>8.9999999999999993E-3</v>
      </c>
      <c r="T9" s="40">
        <v>204</v>
      </c>
      <c r="U9" s="40">
        <v>27.6</v>
      </c>
      <c r="V9" s="41">
        <v>1.1000000000000001</v>
      </c>
      <c r="W9" s="41">
        <v>11.7</v>
      </c>
      <c r="X9" s="41">
        <v>2.4</v>
      </c>
      <c r="Y9" s="41">
        <v>0.66</v>
      </c>
      <c r="Z9" s="41" t="s">
        <v>6</v>
      </c>
      <c r="AA9" s="41">
        <v>424</v>
      </c>
      <c r="AB9" s="41">
        <v>0.6</v>
      </c>
      <c r="AC9" s="41">
        <v>4940</v>
      </c>
      <c r="AD9" s="41">
        <v>0.1</v>
      </c>
      <c r="AE9" s="42">
        <v>904</v>
      </c>
      <c r="AF9" s="41" t="s">
        <v>88</v>
      </c>
      <c r="AG9" s="43" t="s">
        <v>31</v>
      </c>
      <c r="AH9" s="44">
        <v>31.9</v>
      </c>
      <c r="AI9" s="44" t="s">
        <v>84</v>
      </c>
      <c r="AJ9" s="44">
        <v>81.2</v>
      </c>
      <c r="AK9" s="45" t="s">
        <v>5</v>
      </c>
      <c r="AL9" s="6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</row>
    <row r="10" spans="1:110" s="5" customFormat="1">
      <c r="A10" s="11" t="s">
        <v>91</v>
      </c>
      <c r="B10" s="12">
        <v>40486</v>
      </c>
      <c r="C10" s="13" t="s">
        <v>82</v>
      </c>
      <c r="D10" s="46" t="s">
        <v>89</v>
      </c>
      <c r="E10" s="47">
        <v>4</v>
      </c>
      <c r="F10" s="47">
        <v>0.7</v>
      </c>
      <c r="G10" s="47">
        <v>38.299999999999997</v>
      </c>
      <c r="H10" s="47" t="s">
        <v>90</v>
      </c>
      <c r="I10" s="48" t="s">
        <v>32</v>
      </c>
      <c r="J10" s="48" t="s">
        <v>89</v>
      </c>
      <c r="K10" s="48">
        <v>291</v>
      </c>
      <c r="L10" s="48">
        <v>0.25</v>
      </c>
      <c r="M10" s="48">
        <v>0.1</v>
      </c>
      <c r="N10" s="48" t="s">
        <v>5</v>
      </c>
      <c r="O10" s="48">
        <v>1.8</v>
      </c>
      <c r="P10" s="48">
        <v>12</v>
      </c>
      <c r="Q10" s="48"/>
      <c r="R10" s="48">
        <v>5.2</v>
      </c>
      <c r="S10" s="48">
        <v>8.9999999999999993E-3</v>
      </c>
      <c r="T10" s="48">
        <v>207</v>
      </c>
      <c r="U10" s="48">
        <v>12.8</v>
      </c>
      <c r="V10" s="49">
        <v>1</v>
      </c>
      <c r="W10" s="49">
        <v>11.8</v>
      </c>
      <c r="X10" s="49">
        <v>1.5</v>
      </c>
      <c r="Y10" s="49">
        <v>0.53</v>
      </c>
      <c r="Z10" s="49" t="s">
        <v>6</v>
      </c>
      <c r="AA10" s="49">
        <v>435</v>
      </c>
      <c r="AB10" s="49">
        <v>0.6</v>
      </c>
      <c r="AC10" s="49">
        <v>4990</v>
      </c>
      <c r="AD10" s="49">
        <v>0.09</v>
      </c>
      <c r="AE10" s="50">
        <v>891</v>
      </c>
      <c r="AF10" s="49" t="s">
        <v>88</v>
      </c>
      <c r="AG10" s="51" t="s">
        <v>31</v>
      </c>
      <c r="AH10" s="52">
        <v>31.4</v>
      </c>
      <c r="AI10" s="52" t="s">
        <v>84</v>
      </c>
      <c r="AJ10" s="52">
        <v>87.9</v>
      </c>
      <c r="AK10" s="53" t="s">
        <v>5</v>
      </c>
      <c r="AL10" s="6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</row>
    <row r="11" spans="1:110" s="17" customFormat="1">
      <c r="A11" s="93" t="s">
        <v>8</v>
      </c>
      <c r="B11" s="94"/>
      <c r="C11" s="95"/>
      <c r="D11" s="21" t="str">
        <f>IFERROR((((2*(ABS((D9-D10))))/(D10+D9))*100),Refs!$C$8)</f>
        <v>N/A</v>
      </c>
      <c r="E11" s="22">
        <f>IFERROR((((2*(ABS((E9-E10))))/(E10+E9))*100),Refs!$C$8)</f>
        <v>0</v>
      </c>
      <c r="F11" s="22">
        <f>IFERROR((((2*(ABS((F9-F10))))/(F10+F9))*100),Refs!$C$8)</f>
        <v>15.384615384615383</v>
      </c>
      <c r="G11" s="22">
        <f>IFERROR((((2*(ABS((G9-G10))))/(G10+G9))*100),Refs!$C$8)</f>
        <v>1.0389610389610537</v>
      </c>
      <c r="H11" s="22" t="str">
        <f>IFERROR((((2*(ABS((H9-H10))))/(H10+H9))*100),Refs!$C$8)</f>
        <v>N/A</v>
      </c>
      <c r="I11" s="22" t="str">
        <f>IFERROR((((2*(ABS((I9-I10))))/(I10+I9))*100),Refs!$C$8)</f>
        <v>N/A</v>
      </c>
      <c r="J11" s="22" t="str">
        <f>IFERROR((((2*(ABS((J9-J10))))/(J10+J9))*100),Refs!$C$8)</f>
        <v>N/A</v>
      </c>
      <c r="K11" s="22">
        <f>IFERROR((((2*(ABS((K9-K10))))/(K10+K9))*100),Refs!$C$8)</f>
        <v>0.34423407917383825</v>
      </c>
      <c r="L11" s="22">
        <f>IFERROR((((2*(ABS((L9-L10))))/(L10+L9))*100),Refs!$C$8)</f>
        <v>11.320754716981142</v>
      </c>
      <c r="M11" s="22">
        <f>IFERROR((((2*(ABS((M9-M10))))/(M10+M9))*100),Refs!$C$8)</f>
        <v>51.851851851851848</v>
      </c>
      <c r="N11" s="22" t="str">
        <f>IFERROR((((2*(ABS((N9-N10))))/(N10+N9))*100),Refs!$C$8)</f>
        <v>N/A</v>
      </c>
      <c r="O11" s="22">
        <f>IFERROR((((2*(ABS((O9-O10))))/(O10+O9))*100),Refs!$C$8)</f>
        <v>15.384615384615385</v>
      </c>
      <c r="P11" s="22">
        <f>IFERROR((((2*(ABS((P9-P10))))/(P10+P9))*100),Refs!$C$8)</f>
        <v>73.68421052631578</v>
      </c>
      <c r="Q11" s="22" t="str">
        <f>IFERROR((((2*(ABS((Q9-Q10))))/(Q10+Q9))*100),Refs!$C$8)</f>
        <v>N/A</v>
      </c>
      <c r="R11" s="22">
        <f>IFERROR((((2*(ABS((R9-R10))))/(R10+R9))*100),Refs!$C$8)</f>
        <v>1.9417475728155442</v>
      </c>
      <c r="S11" s="22">
        <f>IFERROR((((2*(ABS((S9-S10))))/(S10+S9))*100),Refs!$C$8)</f>
        <v>0</v>
      </c>
      <c r="T11" s="22">
        <f>IFERROR((((2*(ABS((T9-T10))))/(T10+T9))*100),Refs!$C$8)</f>
        <v>1.4598540145985401</v>
      </c>
      <c r="U11" s="22">
        <f>IFERROR((((2*(ABS((U9-U10))))/(U10+U9))*100),Refs!$C$8)</f>
        <v>73.267326732673268</v>
      </c>
      <c r="V11" s="22">
        <f>IFERROR((((2*(ABS((V9-V10))))/(V10+V9))*100),Refs!$C$8)</f>
        <v>9.5238095238095308</v>
      </c>
      <c r="W11" s="22">
        <f>IFERROR((((2*(ABS((W9-W10))))/(W10+W9))*100),Refs!$C$8)</f>
        <v>0.85106382978724615</v>
      </c>
      <c r="X11" s="22">
        <f>IFERROR((((2*(ABS((X9-X10))))/(X10+X9))*100),Refs!$C$8)</f>
        <v>46.153846153846153</v>
      </c>
      <c r="Y11" s="22">
        <f>IFERROR((((2*(ABS((Y9-Y10))))/(Y10+Y9))*100),Refs!$C$8)</f>
        <v>21.848739495798323</v>
      </c>
      <c r="Z11" s="22" t="str">
        <f>IFERROR((((2*(ABS((Z9-Z10))))/(Z10+Z9))*100),Refs!$C$8)</f>
        <v>N/A</v>
      </c>
      <c r="AA11" s="22">
        <f>IFERROR((((2*(ABS((AA9-AA10))))/(AA10+AA9))*100),Refs!$C$8)</f>
        <v>2.5611175785797435</v>
      </c>
      <c r="AB11" s="22">
        <f>IFERROR((((2*(ABS((AB9-AB10))))/(AB10+AB9))*100),Refs!$C$8)</f>
        <v>0</v>
      </c>
      <c r="AC11" s="22">
        <f>IFERROR((((2*(ABS((AC9-AC10))))/(AC10+AC9))*100),Refs!$C$8)</f>
        <v>1.0070493454179255</v>
      </c>
      <c r="AD11" s="22">
        <f>IFERROR((((2*(ABS((AD9-AD10))))/(AD10+AD9))*100),Refs!$C$8)</f>
        <v>10.526315789473694</v>
      </c>
      <c r="AE11" s="22">
        <f>IFERROR((((2*(ABS((AE9-AE10))))/(AE10+AE9))*100),Refs!$C$8)</f>
        <v>1.448467966573816</v>
      </c>
      <c r="AF11" s="22" t="str">
        <f>IFERROR((((2*(ABS((AF9-AF10))))/(AF10+AF9))*100),Refs!$C$8)</f>
        <v>N/A</v>
      </c>
      <c r="AG11" s="22" t="str">
        <f>IFERROR((((2*(ABS((AG9-AG10))))/(AG10+AG9))*100),Refs!$C$8)</f>
        <v>N/A</v>
      </c>
      <c r="AH11" s="22">
        <f>IFERROR((((2*(ABS((AH9-AH10))))/(AH10+AH9))*100),Refs!$C$8)</f>
        <v>1.5797788309636653</v>
      </c>
      <c r="AI11" s="22" t="str">
        <f>IFERROR((((2*(ABS((AI9-AI10))))/(AI10+AI9))*100),Refs!$C$8)</f>
        <v>N/A</v>
      </c>
      <c r="AJ11" s="22">
        <f>IFERROR((((2*(ABS((AJ9-AJ10))))/(AJ10+AJ9))*100),Refs!$C$8)</f>
        <v>7.924305144884686</v>
      </c>
      <c r="AK11" s="23" t="str">
        <f>IFERROR((((2*(ABS((AK9-AK10))))/(AK10+AK9))*100),Refs!$C$8)</f>
        <v>N/A</v>
      </c>
      <c r="AL11" s="16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</row>
    <row r="12" spans="1:110" s="6" customFormat="1" ht="79.5" customHeight="1">
      <c r="A12" s="96" t="s">
        <v>72</v>
      </c>
      <c r="B12" s="97"/>
      <c r="C12" s="98"/>
      <c r="D12" s="24"/>
      <c r="E12" s="27"/>
      <c r="F12" s="25"/>
      <c r="G12" s="26"/>
      <c r="H12" s="26"/>
      <c r="I12" s="25"/>
      <c r="J12" s="26"/>
      <c r="K12" s="25"/>
      <c r="L12" s="26"/>
      <c r="M12" s="27" t="s">
        <v>94</v>
      </c>
      <c r="N12" s="26"/>
      <c r="O12" s="25"/>
      <c r="P12" s="27" t="s">
        <v>94</v>
      </c>
      <c r="Q12" s="26"/>
      <c r="R12" s="25"/>
      <c r="S12" s="26"/>
      <c r="T12" s="18"/>
      <c r="U12" s="27" t="s">
        <v>93</v>
      </c>
      <c r="V12" s="25"/>
      <c r="W12" s="25"/>
      <c r="X12" s="26"/>
      <c r="Y12" s="27"/>
      <c r="Z12" s="25"/>
      <c r="AA12" s="26"/>
      <c r="AB12" s="25"/>
      <c r="AC12" s="26"/>
      <c r="AD12" s="25"/>
      <c r="AE12" s="28"/>
      <c r="AF12" s="26"/>
      <c r="AG12" s="29"/>
      <c r="AH12" s="26"/>
      <c r="AI12" s="26"/>
      <c r="AJ12" s="26"/>
      <c r="AK12" s="3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</row>
    <row r="13" spans="1:110" s="6" customFormat="1">
      <c r="A13" s="96" t="s">
        <v>73</v>
      </c>
      <c r="B13" s="97"/>
      <c r="C13" s="98"/>
      <c r="D13" s="24"/>
      <c r="E13" s="31"/>
      <c r="F13" s="26"/>
      <c r="G13" s="26"/>
      <c r="H13" s="26"/>
      <c r="I13" s="26"/>
      <c r="J13" s="26"/>
      <c r="K13" s="26"/>
      <c r="L13" s="26"/>
      <c r="M13" s="31" t="s">
        <v>76</v>
      </c>
      <c r="N13" s="26"/>
      <c r="O13" s="26"/>
      <c r="P13" s="31" t="s">
        <v>76</v>
      </c>
      <c r="Q13" s="26"/>
      <c r="R13" s="26"/>
      <c r="S13" s="26"/>
      <c r="T13" s="26"/>
      <c r="U13" s="31" t="s">
        <v>76</v>
      </c>
      <c r="V13" s="26"/>
      <c r="W13" s="26"/>
      <c r="X13" s="26"/>
      <c r="Y13" s="31"/>
      <c r="Z13" s="26"/>
      <c r="AA13" s="26"/>
      <c r="AB13" s="26"/>
      <c r="AC13" s="26"/>
      <c r="AD13" s="26"/>
      <c r="AE13" s="28"/>
      <c r="AF13" s="26"/>
      <c r="AG13" s="29"/>
      <c r="AH13" s="26"/>
      <c r="AI13" s="26"/>
      <c r="AJ13" s="26"/>
      <c r="AK13" s="3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</row>
    <row r="14" spans="1:110" s="7" customFormat="1" ht="26.25" thickBot="1">
      <c r="A14" s="99" t="s">
        <v>74</v>
      </c>
      <c r="B14" s="100"/>
      <c r="C14" s="101"/>
      <c r="D14" s="32"/>
      <c r="E14" s="20"/>
      <c r="F14" s="33"/>
      <c r="G14" s="34"/>
      <c r="H14" s="34"/>
      <c r="I14" s="33"/>
      <c r="J14" s="34"/>
      <c r="K14" s="33"/>
      <c r="L14" s="34"/>
      <c r="M14" s="20" t="s">
        <v>86</v>
      </c>
      <c r="N14" s="34"/>
      <c r="O14" s="33"/>
      <c r="P14" s="20" t="s">
        <v>86</v>
      </c>
      <c r="Q14" s="34"/>
      <c r="R14" s="33"/>
      <c r="S14" s="34"/>
      <c r="T14" s="19"/>
      <c r="U14" s="20" t="s">
        <v>86</v>
      </c>
      <c r="V14" s="33"/>
      <c r="W14" s="33"/>
      <c r="X14" s="34"/>
      <c r="Y14" s="20"/>
      <c r="Z14" s="33"/>
      <c r="AA14" s="34"/>
      <c r="AB14" s="33"/>
      <c r="AC14" s="34"/>
      <c r="AD14" s="33"/>
      <c r="AE14" s="35"/>
      <c r="AF14" s="34"/>
      <c r="AG14" s="36"/>
      <c r="AH14" s="34"/>
      <c r="AI14" s="34"/>
      <c r="AJ14" s="34"/>
      <c r="AK14" s="37"/>
      <c r="AL14" s="6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</row>
    <row r="15" spans="1:110" s="1" customFormat="1">
      <c r="D15" s="61"/>
      <c r="E15" s="5" t="s">
        <v>71</v>
      </c>
      <c r="AG15" s="3"/>
      <c r="AL15" s="4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</row>
    <row r="16" spans="1:110" s="1" customFormat="1">
      <c r="D16" s="62"/>
      <c r="E16" s="5" t="s">
        <v>92</v>
      </c>
      <c r="AG16" s="3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</row>
    <row r="17" spans="33:110" s="1" customFormat="1">
      <c r="AG17" s="3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</row>
  </sheetData>
  <sheetProtection formatCells="0" formatColumns="0" formatRows="0" insertColumns="0" insertRows="0" deleteColumns="0" deleteRows="0" sort="0" autoFilter="0"/>
  <mergeCells count="8">
    <mergeCell ref="A6:C6"/>
    <mergeCell ref="A5:C5"/>
    <mergeCell ref="A11:C11"/>
    <mergeCell ref="A14:C14"/>
    <mergeCell ref="A13:C13"/>
    <mergeCell ref="A7:C7"/>
    <mergeCell ref="A8:C8"/>
    <mergeCell ref="A12:C12"/>
  </mergeCells>
  <conditionalFormatting sqref="D11:AK11 D5:AK5">
    <cfRule type="expression" dxfId="1" priority="1">
      <formula>AND(IF(D5&gt;=100,TRUE),IF(D5="N/A",FALSE,TRUE))</formula>
    </cfRule>
    <cfRule type="expression" dxfId="0" priority="2">
      <formula>AND(IF(D5&gt;=50,TRUE),IF(D5="N/A",FALSE,TRUE))</formula>
    </cfRule>
  </conditionalFormatting>
  <dataValidations disablePrompts="1" count="1">
    <dataValidation type="list" allowBlank="1" showInputMessage="1" showErrorMessage="1" sqref="V13:AK13 D7:AK7 Q13:T13 N13:O13 D13:L13">
      <formula1>#REF!</formula1>
    </dataValidation>
  </dataValidations>
  <pageMargins left="0.7" right="0.7" top="1.0608333333333333" bottom="0.75" header="0.3" footer="0.3"/>
  <pageSetup paperSize="17" scale="67" orientation="landscape" r:id="rId1"/>
  <headerFooter>
    <oddHeader>&amp;L&amp;G&amp;C&amp;"Arial,Regular"&amp;18Table D-29: Vangorda Creek Drainage Groundwater Quality
2010 QA/QC Splits -Dissolved Metals&amp;R&amp;G</oddHeader>
    <oddFooter>&amp;L&amp;"Arial,Regular"&amp;8&amp;Z&amp;F\&amp;A&amp;R&amp;"Arial,Regular"&amp;10Pg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A7" sqref="A7:C10"/>
    </sheetView>
  </sheetViews>
  <sheetFormatPr defaultRowHeight="15"/>
  <cols>
    <col min="2" max="2" width="12.28515625" customWidth="1"/>
    <col min="3" max="3" width="14.85546875" customWidth="1"/>
  </cols>
  <sheetData>
    <row r="1" spans="1:3">
      <c r="A1" s="5" t="s">
        <v>81</v>
      </c>
      <c r="B1" s="5"/>
    </row>
    <row r="2" spans="1:3">
      <c r="A2" s="14" t="s">
        <v>75</v>
      </c>
      <c r="B2" s="14" t="s">
        <v>66</v>
      </c>
    </row>
    <row r="3" spans="1:3">
      <c r="A3" s="14" t="s">
        <v>76</v>
      </c>
      <c r="B3" s="14"/>
    </row>
    <row r="4" spans="1:3" s="2" customFormat="1">
      <c r="A4" s="14" t="s">
        <v>78</v>
      </c>
      <c r="B4" s="14"/>
    </row>
    <row r="5" spans="1:3" s="2" customFormat="1" ht="12.75"/>
    <row r="6" spans="1:3" s="2" customFormat="1" ht="12.75"/>
    <row r="7" spans="1:3" s="2" customFormat="1">
      <c r="A7" s="5" t="s">
        <v>81</v>
      </c>
      <c r="B7" s="5"/>
      <c r="C7" s="6"/>
    </row>
    <row r="8" spans="1:3" s="2" customFormat="1">
      <c r="A8" s="14" t="s">
        <v>75</v>
      </c>
      <c r="B8" s="5"/>
      <c r="C8" s="15" t="s">
        <v>66</v>
      </c>
    </row>
    <row r="9" spans="1:3" s="2" customFormat="1">
      <c r="A9" s="14" t="s">
        <v>76</v>
      </c>
      <c r="B9" s="5"/>
      <c r="C9" s="6"/>
    </row>
    <row r="10" spans="1:3" s="2" customFormat="1">
      <c r="A10" s="14" t="s">
        <v>78</v>
      </c>
      <c r="B10" s="5"/>
      <c r="C10" s="6"/>
    </row>
    <row r="11" spans="1:3" s="2" customFormat="1" ht="12.75"/>
    <row r="12" spans="1:3" s="2" customFormat="1" ht="12.75"/>
    <row r="13" spans="1:3" s="2" customFormat="1" ht="12.75"/>
    <row r="14" spans="1:3" s="2" customFormat="1" ht="12.75"/>
    <row r="15" spans="1:3" s="2" customFormat="1" ht="12.7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</vt:lpstr>
      <vt:lpstr>Diss. Metals</vt:lpstr>
      <vt:lpstr>Refs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Karen Meawasige</cp:lastModifiedBy>
  <cp:lastPrinted>2011-02-21T21:11:17Z</cp:lastPrinted>
  <dcterms:created xsi:type="dcterms:W3CDTF">2010-01-27T15:58:34Z</dcterms:created>
  <dcterms:modified xsi:type="dcterms:W3CDTF">2011-02-21T21:12:26Z</dcterms:modified>
</cp:coreProperties>
</file>