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Override2.xml" ContentType="application/vnd.openxmlformats-officedocument.themeOverrid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theme/themeOverride3.xml" ContentType="application/vnd.openxmlformats-officedocument.themeOverrid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theme/themeOverride4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theme/themeOverride5.xml" ContentType="application/vnd.openxmlformats-officedocument.themeOverrid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theme/themeOverride8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checkCompatibility="1" defaultThemeVersion="124226"/>
  <bookViews>
    <workbookView xWindow="120" yWindow="120" windowWidth="15135" windowHeight="9300" activeTab="5"/>
  </bookViews>
  <sheets>
    <sheet name="P03-06Wells" sheetId="62" r:id="rId1"/>
    <sheet name="P03-06-1T2-20" sheetId="45" r:id="rId2"/>
    <sheet name="P03-06-2T2-21" sheetId="46" r:id="rId3"/>
    <sheet name="P03-06-3T2-22" sheetId="47" r:id="rId4"/>
    <sheet name="P03-06-4T2-23" sheetId="48" r:id="rId5"/>
    <sheet name="P03-06-5T2-24" sheetId="49" r:id="rId6"/>
    <sheet name="Sheet 4" sheetId="66" r:id="rId7"/>
  </sheets>
  <definedNames>
    <definedName name="_xlnm._FilterDatabase" localSheetId="1" hidden="1">'P03-06-1T2-20'!#REF!</definedName>
    <definedName name="_xlnm._FilterDatabase" localSheetId="2" hidden="1">'P03-06-2T2-21'!#REF!</definedName>
    <definedName name="_xlnm._FilterDatabase" localSheetId="3" hidden="1">'P03-06-3T2-22'!#REF!</definedName>
    <definedName name="_xlnm._FilterDatabase" localSheetId="4" hidden="1">'P03-06-4T2-23'!#REF!</definedName>
    <definedName name="_xlnm._FilterDatabase" localSheetId="5" hidden="1">'P03-06-5T2-24'!#REF!</definedName>
    <definedName name="data" localSheetId="0">#REF!</definedName>
    <definedName name="data">#REF!</definedName>
    <definedName name="hlhlkhkh">#REF!</definedName>
    <definedName name="_xlnm.Print_Area" localSheetId="1">'P03-06-1T2-20'!$A$4:$D$24</definedName>
    <definedName name="_xlnm.Print_Area" localSheetId="2">'P03-06-2T2-21'!$A$4:$D$24</definedName>
    <definedName name="_xlnm.Print_Area" localSheetId="3">'P03-06-3T2-22'!$A$4:$D$24</definedName>
    <definedName name="_xlnm.Print_Area" localSheetId="4">'P03-06-4T2-23'!$A$4:$D$24</definedName>
    <definedName name="_xlnm.Print_Area" localSheetId="5">'P03-06-5T2-24'!$A$4:$D$24</definedName>
    <definedName name="_xlnm.Print_Area" localSheetId="0">'P03-06Wells'!$A$1:$AD$78</definedName>
  </definedNames>
  <calcPr calcId="144525"/>
</workbook>
</file>

<file path=xl/calcChain.xml><?xml version="1.0" encoding="utf-8"?>
<calcChain xmlns="http://schemas.openxmlformats.org/spreadsheetml/2006/main">
  <c r="F9" i="45" l="1" a="1"/>
  <c r="G9" i="45" s="1"/>
  <c r="F16" i="45" a="1"/>
  <c r="F16" i="45" s="1"/>
  <c r="M8" i="66"/>
  <c r="N8" i="66"/>
  <c r="O8" i="66"/>
  <c r="P8" i="66"/>
  <c r="L8" i="66"/>
  <c r="M6" i="66"/>
  <c r="N6" i="66"/>
  <c r="O6" i="66"/>
  <c r="P6" i="66"/>
  <c r="L6" i="66"/>
  <c r="M4" i="66"/>
  <c r="N4" i="66"/>
  <c r="O4" i="66"/>
  <c r="P4" i="66"/>
  <c r="L4" i="66"/>
  <c r="M11" i="66"/>
  <c r="N11" i="66"/>
  <c r="O11" i="66"/>
  <c r="P11" i="66"/>
  <c r="L11" i="66"/>
  <c r="G13" i="45" l="1"/>
  <c r="F13" i="45"/>
  <c r="F12" i="45"/>
  <c r="F11" i="45"/>
  <c r="F10" i="45"/>
  <c r="F9" i="45"/>
  <c r="G12" i="45"/>
  <c r="G11" i="45"/>
  <c r="G10" i="45"/>
  <c r="G19" i="45"/>
  <c r="G18" i="45"/>
  <c r="G17" i="45"/>
  <c r="G16" i="45"/>
  <c r="G20" i="45"/>
  <c r="F20" i="45"/>
  <c r="F19" i="45"/>
  <c r="F18" i="45"/>
  <c r="F17" i="45"/>
  <c r="K16" i="45" l="1"/>
  <c r="F16" i="46" a="1"/>
  <c r="F17" i="46" s="1"/>
  <c r="F9" i="46" a="1"/>
  <c r="F9" i="46" s="1"/>
  <c r="K9" i="46" s="1"/>
  <c r="F16" i="47" a="1"/>
  <c r="F16" i="47" s="1"/>
  <c r="K16" i="47" s="1"/>
  <c r="F9" i="47" a="1"/>
  <c r="F10" i="47" s="1"/>
  <c r="F16" i="48" a="1"/>
  <c r="F16" i="48" s="1"/>
  <c r="K16" i="48" s="1"/>
  <c r="F9" i="48" a="1"/>
  <c r="F9" i="48" s="1"/>
  <c r="K9" i="48" s="1"/>
  <c r="F16" i="49" a="1"/>
  <c r="F16" i="49" s="1"/>
  <c r="K16" i="49" s="1"/>
  <c r="F9" i="49" a="1"/>
  <c r="F9" i="49" s="1"/>
  <c r="K9" i="49" s="1"/>
  <c r="K17" i="45" l="1"/>
  <c r="K9" i="45"/>
  <c r="K10" i="45"/>
  <c r="G20" i="46"/>
  <c r="G18" i="46"/>
  <c r="G16" i="46"/>
  <c r="F20" i="46"/>
  <c r="F18" i="46"/>
  <c r="F16" i="46"/>
  <c r="K16" i="46" s="1"/>
  <c r="G19" i="46"/>
  <c r="K17" i="46" s="1"/>
  <c r="G17" i="46"/>
  <c r="F19" i="46"/>
  <c r="G12" i="46"/>
  <c r="K10" i="46" s="1"/>
  <c r="G10" i="46"/>
  <c r="F12" i="46"/>
  <c r="F10" i="46"/>
  <c r="G13" i="46"/>
  <c r="G11" i="46"/>
  <c r="G9" i="46"/>
  <c r="F13" i="46"/>
  <c r="F11" i="46"/>
  <c r="G19" i="47"/>
  <c r="K17" i="47" s="1"/>
  <c r="G17" i="47"/>
  <c r="F19" i="47"/>
  <c r="F17" i="47"/>
  <c r="G20" i="47"/>
  <c r="G18" i="47"/>
  <c r="G16" i="47"/>
  <c r="F20" i="47"/>
  <c r="F18" i="47"/>
  <c r="G13" i="47"/>
  <c r="G11" i="47"/>
  <c r="G9" i="47"/>
  <c r="F13" i="47"/>
  <c r="F11" i="47"/>
  <c r="F9" i="47"/>
  <c r="K9" i="47" s="1"/>
  <c r="G12" i="47"/>
  <c r="K10" i="47" s="1"/>
  <c r="G10" i="47"/>
  <c r="F12" i="47"/>
  <c r="G19" i="48"/>
  <c r="K17" i="48" s="1"/>
  <c r="G17" i="48"/>
  <c r="F19" i="48"/>
  <c r="F17" i="48"/>
  <c r="G20" i="48"/>
  <c r="G18" i="48"/>
  <c r="G16" i="48"/>
  <c r="F20" i="48"/>
  <c r="F18" i="48"/>
  <c r="G12" i="48"/>
  <c r="K10" i="48" s="1"/>
  <c r="G10" i="48"/>
  <c r="F12" i="48"/>
  <c r="F10" i="48"/>
  <c r="G13" i="48"/>
  <c r="G11" i="48"/>
  <c r="G9" i="48"/>
  <c r="F13" i="48"/>
  <c r="F11" i="48"/>
  <c r="G19" i="49"/>
  <c r="K17" i="49" s="1"/>
  <c r="G17" i="49"/>
  <c r="F19" i="49"/>
  <c r="F17" i="49"/>
  <c r="G20" i="49"/>
  <c r="G18" i="49"/>
  <c r="G16" i="49"/>
  <c r="F20" i="49"/>
  <c r="F18" i="49"/>
  <c r="G12" i="49"/>
  <c r="K10" i="49" s="1"/>
  <c r="G10" i="49"/>
  <c r="F12" i="49"/>
  <c r="F10" i="49"/>
  <c r="G13" i="49"/>
  <c r="G11" i="49"/>
  <c r="G9" i="49"/>
  <c r="F13" i="49"/>
  <c r="F11" i="49"/>
  <c r="K11" i="49" l="1"/>
  <c r="K12" i="49" s="1"/>
  <c r="K11" i="48"/>
  <c r="K12" i="48" s="1"/>
  <c r="K11" i="47"/>
  <c r="K12" i="47" s="1"/>
  <c r="K18" i="49"/>
  <c r="K19" i="49" s="1"/>
  <c r="K18" i="48"/>
  <c r="K19" i="48" s="1"/>
  <c r="K18" i="46"/>
  <c r="K19" i="46" s="1"/>
  <c r="K18" i="45"/>
  <c r="K19" i="45" s="1"/>
  <c r="K11" i="46"/>
  <c r="K12" i="46" s="1"/>
  <c r="K11" i="45"/>
  <c r="K12" i="45" s="1"/>
  <c r="K18" i="47"/>
  <c r="K19" i="47" s="1"/>
</calcChain>
</file>

<file path=xl/sharedStrings.xml><?xml version="1.0" encoding="utf-8"?>
<sst xmlns="http://schemas.openxmlformats.org/spreadsheetml/2006/main" count="216" uniqueCount="55">
  <si>
    <t>mg/L</t>
  </si>
  <si>
    <t>X25-96B</t>
  </si>
  <si>
    <t>X25-96A</t>
  </si>
  <si>
    <t>X24-96D</t>
  </si>
  <si>
    <t>P03-04-2</t>
  </si>
  <si>
    <t>P03-04-4</t>
  </si>
  <si>
    <t>P03-04-6</t>
  </si>
  <si>
    <t>P03-04-8</t>
  </si>
  <si>
    <t>P03-09-9</t>
  </si>
  <si>
    <t>P03-09-6</t>
  </si>
  <si>
    <t>P03-09-2</t>
  </si>
  <si>
    <t>P03-09-4</t>
  </si>
  <si>
    <t>P03-09-8</t>
  </si>
  <si>
    <t>ZN-D</t>
  </si>
  <si>
    <t>DATE</t>
  </si>
  <si>
    <t>FMC AMP Analysis to Dec 2010</t>
  </si>
  <si>
    <t>SO4</t>
  </si>
  <si>
    <t>slope</t>
  </si>
  <si>
    <t>r2</t>
  </si>
  <si>
    <t>f</t>
  </si>
  <si>
    <t>intercept</t>
  </si>
  <si>
    <t>dfr</t>
  </si>
  <si>
    <t>Positive Slope (Y/N):</t>
  </si>
  <si>
    <t>Action Triggered Under AMP Event 1 (Y/N):</t>
  </si>
  <si>
    <t>F-Value at 0.05 Level of Significance:</t>
  </si>
  <si>
    <t>F-Stat &gt; 0.05 Level of Significance (Y/N):</t>
  </si>
  <si>
    <t>a)</t>
  </si>
  <si>
    <t>b)</t>
  </si>
  <si>
    <t>c)</t>
  </si>
  <si>
    <t>d)</t>
  </si>
  <si>
    <t>e)</t>
  </si>
  <si>
    <t>f)</t>
  </si>
  <si>
    <t>g)</t>
  </si>
  <si>
    <t>h)</t>
  </si>
  <si>
    <t>i)</t>
  </si>
  <si>
    <t>j)</t>
  </si>
  <si>
    <t>k)</t>
  </si>
  <si>
    <t>Top of casing elevation (m asl)</t>
  </si>
  <si>
    <t>Piezometric Elev (m bgs)</t>
  </si>
  <si>
    <t>Water Level (m asl))</t>
  </si>
  <si>
    <t>Top of Screen(m bgs)</t>
  </si>
  <si>
    <t>ToS (m asl)</t>
  </si>
  <si>
    <t>Bottom of Screen(m bgs)</t>
  </si>
  <si>
    <t>BoS (m asl)</t>
  </si>
  <si>
    <t>Elevation (m asl)</t>
  </si>
  <si>
    <t>P03-06-1</t>
  </si>
  <si>
    <t>P03-06-2</t>
  </si>
  <si>
    <t>P03-06-3</t>
  </si>
  <si>
    <t>P03-06-5</t>
  </si>
  <si>
    <t>P03-06-04</t>
  </si>
  <si>
    <t>P03-06-5, Intermediate Tailings, North, South of ETA</t>
  </si>
  <si>
    <t>P03-06-1, Intermediate Tailings, North, South of ETA</t>
  </si>
  <si>
    <t>P03-06-2, Intermediate Tailings, North, South of ETA</t>
  </si>
  <si>
    <t>P03-06-3, Intermediate Tailings, North, South of ETA</t>
  </si>
  <si>
    <t>P03-06-4, Intermediate Tailings, North, South of 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</si>
</sst>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2">
      <alignment vertical="top"/>
    </xf>
    <xf numFmtId="0" fontId="3" fillId="2" borderId="0" xfId="2" applyFill="1">
      <alignment vertical="top"/>
    </xf>
    <xf numFmtId="0" fontId="3" fillId="0" borderId="0" xfId="2" applyNumberFormat="1">
      <alignment vertical="top"/>
    </xf>
    <xf numFmtId="0" fontId="3" fillId="0" borderId="0" xfId="2" applyFont="1">
      <alignment vertical="top"/>
    </xf>
    <xf numFmtId="0" fontId="1" fillId="0" borderId="1" xfId="0" applyFont="1" applyBorder="1"/>
    <xf numFmtId="14" fontId="1" fillId="0" borderId="1" xfId="0" applyNumberFormat="1" applyFont="1" applyBorder="1"/>
    <xf numFmtId="164" fontId="1" fillId="0" borderId="1" xfId="0" applyNumberFormat="1" applyFont="1" applyBorder="1" applyAlignment="1">
      <alignment horizontal="right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14" fontId="1" fillId="0" borderId="6" xfId="0" applyNumberFormat="1" applyFont="1" applyBorder="1"/>
    <xf numFmtId="165" fontId="1" fillId="0" borderId="7" xfId="0" applyNumberFormat="1" applyFont="1" applyBorder="1" applyAlignment="1">
      <alignment horizontal="right"/>
    </xf>
    <xf numFmtId="14" fontId="1" fillId="0" borderId="8" xfId="0" applyNumberFormat="1" applyFont="1" applyBorder="1"/>
    <xf numFmtId="164" fontId="1" fillId="0" borderId="9" xfId="0" applyNumberFormat="1" applyFont="1" applyBorder="1" applyAlignment="1">
      <alignment horizontal="right"/>
    </xf>
    <xf numFmtId="0" fontId="1" fillId="0" borderId="9" xfId="0" applyFont="1" applyBorder="1"/>
    <xf numFmtId="0" fontId="1" fillId="0" borderId="10" xfId="0" applyFont="1" applyBorder="1"/>
    <xf numFmtId="14" fontId="1" fillId="0" borderId="9" xfId="0" applyNumberFormat="1" applyFont="1" applyBorder="1"/>
    <xf numFmtId="14" fontId="1" fillId="0" borderId="11" xfId="0" applyNumberFormat="1" applyFont="1" applyBorder="1"/>
    <xf numFmtId="164" fontId="1" fillId="0" borderId="12" xfId="0" applyNumberFormat="1" applyFont="1" applyBorder="1" applyAlignment="1">
      <alignment horizontal="right"/>
    </xf>
    <xf numFmtId="14" fontId="1" fillId="0" borderId="12" xfId="0" applyNumberFormat="1" applyFont="1" applyBorder="1"/>
    <xf numFmtId="0" fontId="1" fillId="0" borderId="13" xfId="0" applyFont="1" applyBorder="1"/>
    <xf numFmtId="0" fontId="1" fillId="0" borderId="0" xfId="0" applyFont="1" applyBorder="1" applyAlignment="1"/>
    <xf numFmtId="0" fontId="1" fillId="0" borderId="7" xfId="0" applyFont="1" applyFill="1" applyBorder="1"/>
    <xf numFmtId="14" fontId="1" fillId="0" borderId="6" xfId="0" applyNumberFormat="1" applyFont="1" applyFill="1" applyBorder="1"/>
    <xf numFmtId="164" fontId="1" fillId="0" borderId="1" xfId="0" applyNumberFormat="1" applyFont="1" applyFill="1" applyBorder="1" applyAlignment="1">
      <alignment horizontal="right"/>
    </xf>
    <xf numFmtId="14" fontId="1" fillId="0" borderId="1" xfId="0" applyNumberFormat="1" applyFont="1" applyFill="1" applyBorder="1"/>
    <xf numFmtId="0" fontId="1" fillId="0" borderId="12" xfId="0" applyFont="1" applyBorder="1"/>
    <xf numFmtId="165" fontId="1" fillId="0" borderId="13" xfId="0" applyNumberFormat="1" applyFont="1" applyBorder="1" applyAlignment="1">
      <alignment horizontal="right"/>
    </xf>
    <xf numFmtId="0" fontId="3" fillId="0" borderId="0" xfId="2" applyFill="1">
      <alignment vertical="top"/>
    </xf>
    <xf numFmtId="165" fontId="1" fillId="0" borderId="10" xfId="0" applyNumberFormat="1" applyFont="1" applyBorder="1" applyAlignment="1">
      <alignment horizontal="right"/>
    </xf>
  </cellXfs>
  <cellStyles count="4">
    <cellStyle name="Normal" xfId="0" builtinId="0"/>
    <cellStyle name="Normal 2" xfId="1"/>
    <cellStyle name="Normal 2 2" xfId="3"/>
    <cellStyle name="Normal 3" xfId="2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485734844677341"/>
          <c:y val="1.6583443479634953E-2"/>
          <c:w val="0.81890543191335263"/>
          <c:h val="0.95445120864911126"/>
        </c:manualLayout>
      </c:layout>
      <c:scatterChart>
        <c:scatterStyle val="lineMarker"/>
        <c:varyColors val="0"/>
        <c:ser>
          <c:idx val="0"/>
          <c:order val="0"/>
          <c:tx>
            <c:strRef>
              <c:f>'Sheet 4'!$L$11</c:f>
              <c:strCache>
                <c:ptCount val="1"/>
                <c:pt idx="0">
                  <c:v>P03-06-1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dash"/>
            <c:size val="16"/>
            <c:spPr>
              <a:solidFill>
                <a:srgbClr val="FFFF00"/>
              </a:solidFill>
              <a:ln w="6350">
                <a:solidFill>
                  <a:schemeClr val="tx1"/>
                </a:solidFill>
              </a:ln>
            </c:spPr>
          </c:marker>
          <c:dPt>
            <c:idx val="0"/>
            <c:marker>
              <c:spPr>
                <a:solidFill>
                  <a:schemeClr val="tx1"/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00B0F0"/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Pt>
            <c:idx val="2"/>
            <c:marker>
              <c:spPr>
                <a:solidFill>
                  <a:srgbClr val="FF0000"/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Pt>
            <c:idx val="3"/>
            <c:marker>
              <c:spPr>
                <a:solidFill>
                  <a:srgbClr val="FF0000"/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10700270498750625"/>
                  <c:y val="-1.803235216123044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"/>
              <c:layout>
                <c:manualLayout>
                  <c:x val="-4.1025899178706707E-2"/>
                  <c:y val="2.54542701393095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0940167995109264"/>
                  <c:y val="2.00837876034728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9.9145272455677461E-2"/>
                  <c:y val="2.76896998452116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 rot="0"/>
              <a:lstStyle/>
              <a:p>
                <a:pPr>
                  <a:defRPr/>
                </a:pPr>
                <a:endParaRPr lang="en-US"/>
              </a:p>
            </c:txPr>
            <c:dLblPos val="r"/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xVal>
            <c:numRef>
              <c:f>'Sheet 4'!$D$14:$D$17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xVal>
          <c:yVal>
            <c:numRef>
              <c:f>'Sheet 4'!$L$14:$L$17</c:f>
              <c:numCache>
                <c:formatCode>General</c:formatCode>
                <c:ptCount val="4"/>
                <c:pt idx="0">
                  <c:v>1062.79</c:v>
                </c:pt>
                <c:pt idx="1">
                  <c:v>1050.577</c:v>
                </c:pt>
                <c:pt idx="2">
                  <c:v>1037.19</c:v>
                </c:pt>
                <c:pt idx="3">
                  <c:v>1036.8799999999999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'Sheet 4'!$M$11</c:f>
              <c:strCache>
                <c:ptCount val="1"/>
                <c:pt idx="0">
                  <c:v>P03-06-2</c:v>
                </c:pt>
              </c:strCache>
            </c:strRef>
          </c:tx>
          <c:spPr>
            <a:ln w="28575">
              <a:solidFill>
                <a:schemeClr val="tx1"/>
              </a:solidFill>
              <a:prstDash val="solid"/>
            </a:ln>
          </c:spPr>
          <c:marker>
            <c:symbol val="dash"/>
            <c:size val="16"/>
            <c:spPr>
              <a:solidFill>
                <a:srgbClr val="FF0000"/>
              </a:solidFill>
              <a:ln w="6350">
                <a:solidFill>
                  <a:prstClr val="black"/>
                </a:solidFill>
              </a:ln>
            </c:spPr>
          </c:marker>
          <c:dPt>
            <c:idx val="0"/>
            <c:marker>
              <c:spPr>
                <a:solidFill>
                  <a:schemeClr val="tx1"/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Pt>
            <c:idx val="1"/>
            <c:marker>
              <c:spPr>
                <a:solidFill>
                  <a:srgbClr val="00B0F0"/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Pt>
            <c:idx val="2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Pt>
            <c:idx val="3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11253863314122536"/>
                  <c:y val="-1.5887929874150351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"/>
              <c:layout>
                <c:manualLayout>
                  <c:x val="-0.16068371742816667"/>
                  <c:y val="-1.81623931623931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0256407495414939"/>
                  <c:y val="2.002633084325999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10256407495414939"/>
                  <c:y val="2.65727841712094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xVal>
            <c:numRef>
              <c:f>'Sheet 4'!$F$19:$F$22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</c:numCache>
            </c:numRef>
          </c:xVal>
          <c:yVal>
            <c:numRef>
              <c:f>'Sheet 4'!$M$19:$M$22</c:f>
              <c:numCache>
                <c:formatCode>General</c:formatCode>
                <c:ptCount val="4"/>
                <c:pt idx="0">
                  <c:v>1062.79</c:v>
                </c:pt>
                <c:pt idx="1">
                  <c:v>1050.4189999999999</c:v>
                </c:pt>
                <c:pt idx="2">
                  <c:v>1039.93</c:v>
                </c:pt>
                <c:pt idx="3">
                  <c:v>1039.6299999999999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'Sheet 4'!$N$11</c:f>
              <c:strCache>
                <c:ptCount val="1"/>
                <c:pt idx="0">
                  <c:v>P03-06-3</c:v>
                </c:pt>
              </c:strCache>
            </c:strRef>
          </c:tx>
          <c:spPr>
            <a:ln w="28575">
              <a:solidFill>
                <a:schemeClr val="tx1"/>
              </a:solidFill>
            </a:ln>
          </c:spPr>
          <c:marker>
            <c:symbol val="dash"/>
            <c:size val="16"/>
            <c:spPr>
              <a:solidFill>
                <a:schemeClr val="tx1"/>
              </a:solidFill>
              <a:ln w="6350">
                <a:solidFill>
                  <a:prstClr val="black"/>
                </a:solidFill>
              </a:ln>
            </c:spPr>
          </c:marker>
          <c:dPt>
            <c:idx val="1"/>
            <c:marker>
              <c:spPr>
                <a:solidFill>
                  <a:srgbClr val="00B0F0"/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Pt>
            <c:idx val="2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Pt>
            <c:idx val="3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prstClr val="black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11601978686847533"/>
                  <c:y val="-1.5910898965791568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"/>
              <c:layout>
                <c:manualLayout>
                  <c:x val="-4.1025899178706707E-2"/>
                  <c:y val="-1.26482202941525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0598314664966775"/>
                  <c:y val="1.94211420687799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10256407495414939"/>
                  <c:y val="2.56971364156404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xVal>
            <c:numRef>
              <c:f>'Sheet 4'!$H$24:$H$27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</c:numCache>
            </c:numRef>
          </c:xVal>
          <c:yVal>
            <c:numRef>
              <c:f>'Sheet 4'!$N$24:$N$27</c:f>
              <c:numCache>
                <c:formatCode>General</c:formatCode>
                <c:ptCount val="4"/>
                <c:pt idx="0">
                  <c:v>1062.79</c:v>
                </c:pt>
                <c:pt idx="1">
                  <c:v>1051.037</c:v>
                </c:pt>
                <c:pt idx="2">
                  <c:v>1042.98</c:v>
                </c:pt>
                <c:pt idx="3">
                  <c:v>1042.67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'Sheet 4'!$O$11</c:f>
              <c:strCache>
                <c:ptCount val="1"/>
                <c:pt idx="0">
                  <c:v>P03-06-04</c:v>
                </c:pt>
              </c:strCache>
            </c:strRef>
          </c:tx>
          <c:spPr>
            <a:ln w="28575">
              <a:solidFill>
                <a:schemeClr val="tx1"/>
              </a:solidFill>
            </a:ln>
          </c:spPr>
          <c:marker>
            <c:symbol val="dash"/>
            <c:size val="16"/>
            <c:spPr>
              <a:solidFill>
                <a:srgbClr val="00B0F0"/>
              </a:solidFill>
              <a:ln w="6350">
                <a:solidFill>
                  <a:schemeClr val="tx1"/>
                </a:solidFill>
              </a:ln>
            </c:spPr>
          </c:marker>
          <c:dPt>
            <c:idx val="0"/>
            <c:marker>
              <c:spPr>
                <a:solidFill>
                  <a:schemeClr val="tx1"/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Pt>
            <c:idx val="2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Pt>
            <c:idx val="3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schemeClr val="tx1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12707742726228488"/>
                  <c:y val="-1.5895585167238751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"/>
              <c:layout>
                <c:manualLayout>
                  <c:x val="-5.1282037477074487E-2"/>
                  <c:y val="-1.16085369136550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0598287745262069"/>
                  <c:y val="2.01465441819772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0.10803738931626912"/>
                  <c:y val="2.5653307759607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r"/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xVal>
            <c:numRef>
              <c:f>'Sheet 4'!$J$29:$J$32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</c:numCache>
            </c:numRef>
          </c:xVal>
          <c:yVal>
            <c:numRef>
              <c:f>'Sheet 4'!$O$29:$O$32</c:f>
              <c:numCache>
                <c:formatCode>General</c:formatCode>
                <c:ptCount val="4"/>
                <c:pt idx="0">
                  <c:v>1062.79</c:v>
                </c:pt>
                <c:pt idx="1">
                  <c:v>1050.3389999999999</c:v>
                </c:pt>
                <c:pt idx="2">
                  <c:v>1046.03</c:v>
                </c:pt>
                <c:pt idx="3">
                  <c:v>1045.72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'Sheet 4'!$P$11</c:f>
              <c:strCache>
                <c:ptCount val="1"/>
                <c:pt idx="0">
                  <c:v>P03-06-5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dash"/>
            <c:size val="16"/>
            <c:spPr>
              <a:solidFill>
                <a:sysClr val="windowText" lastClr="000000"/>
              </a:solidFill>
              <a:ln w="6350">
                <a:solidFill>
                  <a:sysClr val="windowText" lastClr="000000"/>
                </a:solidFill>
              </a:ln>
            </c:spPr>
          </c:marker>
          <c:dPt>
            <c:idx val="1"/>
            <c:marker>
              <c:spPr>
                <a:solidFill>
                  <a:srgbClr val="00B0F0"/>
                </a:solidFill>
                <a:ln w="6350">
                  <a:solidFill>
                    <a:sysClr val="windowText" lastClr="000000"/>
                  </a:solidFill>
                </a:ln>
              </c:spPr>
            </c:marker>
            <c:bubble3D val="0"/>
          </c:dPt>
          <c:dPt>
            <c:idx val="2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sysClr val="windowText" lastClr="000000"/>
                  </a:solidFill>
                </a:ln>
              </c:spPr>
            </c:marker>
            <c:bubble3D val="0"/>
          </c:dPt>
          <c:dPt>
            <c:idx val="3"/>
            <c:marker>
              <c:spPr>
                <a:solidFill>
                  <a:schemeClr val="bg1">
                    <a:lumMod val="85000"/>
                  </a:schemeClr>
                </a:solidFill>
                <a:ln w="6350">
                  <a:solidFill>
                    <a:sysClr val="windowText" lastClr="000000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3.4188024984716341E-2"/>
                  <c:y val="-1.581036745406824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1"/>
              <c:layout>
                <c:manualLayout>
                  <c:x val="-0.10940167995109239"/>
                  <c:y val="-1.05258597483007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07692224862448E-2"/>
                  <c:y val="2.2134396661955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4188024984716341E-2"/>
                  <c:y val="2.8458509993943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1"/>
            <c:showPercent val="0"/>
            <c:showBubbleSize val="0"/>
            <c:showLeaderLines val="0"/>
          </c:dLbls>
          <c:xVal>
            <c:numRef>
              <c:f>'Sheet 4'!$Q$35:$Q$38</c:f>
              <c:numCache>
                <c:formatCode>General</c:formatCode>
                <c:ptCount val="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</c:numCache>
            </c:numRef>
          </c:xVal>
          <c:yVal>
            <c:numRef>
              <c:f>'Sheet 4'!$P$35:$P$38</c:f>
              <c:numCache>
                <c:formatCode>General</c:formatCode>
                <c:ptCount val="4"/>
                <c:pt idx="0">
                  <c:v>1062.79</c:v>
                </c:pt>
                <c:pt idx="1">
                  <c:v>1049.2349999999999</c:v>
                </c:pt>
                <c:pt idx="2">
                  <c:v>1049.07</c:v>
                </c:pt>
                <c:pt idx="3">
                  <c:v>1048.77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283200"/>
        <c:axId val="107284736"/>
      </c:scatterChart>
      <c:valAx>
        <c:axId val="107283200"/>
        <c:scaling>
          <c:orientation val="minMax"/>
          <c:max val="5.5"/>
          <c:min val="0.5"/>
        </c:scaling>
        <c:delete val="1"/>
        <c:axPos val="b"/>
        <c:numFmt formatCode="General" sourceLinked="1"/>
        <c:majorTickMark val="out"/>
        <c:minorTickMark val="none"/>
        <c:tickLblPos val="none"/>
        <c:crossAx val="107284736"/>
        <c:crosses val="autoZero"/>
        <c:crossBetween val="midCat"/>
        <c:majorUnit val="0.5"/>
      </c:valAx>
      <c:valAx>
        <c:axId val="1072847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Elevationi</a:t>
                </a:r>
                <a:r>
                  <a:rPr lang="en-CA" baseline="0"/>
                  <a:t> (m asl)</a:t>
                </a:r>
                <a:endParaRPr lang="en-CA"/>
              </a:p>
            </c:rich>
          </c:tx>
          <c:overlay val="0"/>
        </c:title>
        <c:numFmt formatCode="0.00" sourceLinked="0"/>
        <c:majorTickMark val="out"/>
        <c:minorTickMark val="none"/>
        <c:tickLblPos val="nextTo"/>
        <c:crossAx val="107283200"/>
        <c:crosses val="autoZero"/>
        <c:crossBetween val="midCat"/>
        <c:majorUnit val="5"/>
        <c:minorUnit val="1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solidFill>
        <a:prstClr val="black"/>
      </a:solidFill>
    </a:ln>
  </c:spPr>
  <c:printSettings>
    <c:headerFooter>
      <c:oddHeader>&amp;L&amp;G&amp;C&amp;"Arial,Bold"&amp;14Figure 2-5: Intermediate Tailings Impoundment 
Zinc and Sulfate Concentrations
P03-06-1, 2, 3, 4 + 5 (1998-2010)&amp;R&amp;G</c:oddHeader>
    </c:headerFooter>
    <c:pageMargins b="0.74803149606299446" l="0.70866141732283738" r="0.70866141732283738" t="0.74803149606299446" header="0.31496062992126211" footer="0.31496062992126211"/>
    <c:pageSetup paperSize="17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P03-06-05 - SO4</a:t>
            </a:r>
          </a:p>
        </c:rich>
      </c:tx>
      <c:layout>
        <c:manualLayout>
          <c:xMode val="edge"/>
          <c:yMode val="edge"/>
          <c:x val="0.31832594069846243"/>
          <c:y val="1.08843537414966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524205307670156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'P03-06-5T2-24'!$A$10:$A$28</c:f>
              <c:numCache>
                <c:formatCode>m/d/yyyy</c:formatCode>
                <c:ptCount val="19"/>
                <c:pt idx="0">
                  <c:v>38148</c:v>
                </c:pt>
                <c:pt idx="1">
                  <c:v>38252</c:v>
                </c:pt>
                <c:pt idx="2">
                  <c:v>38475</c:v>
                </c:pt>
                <c:pt idx="3">
                  <c:v>38605</c:v>
                </c:pt>
                <c:pt idx="4">
                  <c:v>38875</c:v>
                </c:pt>
                <c:pt idx="5">
                  <c:v>38981</c:v>
                </c:pt>
                <c:pt idx="6">
                  <c:v>39232</c:v>
                </c:pt>
                <c:pt idx="7">
                  <c:v>39359</c:v>
                </c:pt>
                <c:pt idx="8">
                  <c:v>39596</c:v>
                </c:pt>
                <c:pt idx="9">
                  <c:v>39965</c:v>
                </c:pt>
                <c:pt idx="10">
                  <c:v>40030</c:v>
                </c:pt>
                <c:pt idx="11">
                  <c:v>40065</c:v>
                </c:pt>
                <c:pt idx="12">
                  <c:v>40120</c:v>
                </c:pt>
                <c:pt idx="13">
                  <c:v>40343</c:v>
                </c:pt>
                <c:pt idx="14">
                  <c:v>40443</c:v>
                </c:pt>
              </c:numCache>
            </c:numRef>
          </c:xVal>
          <c:yVal>
            <c:numRef>
              <c:f>'P03-06-5T2-24'!$B$10:$B$28</c:f>
              <c:numCache>
                <c:formatCode>0.0</c:formatCode>
                <c:ptCount val="19"/>
                <c:pt idx="0">
                  <c:v>331</c:v>
                </c:pt>
                <c:pt idx="1">
                  <c:v>1160</c:v>
                </c:pt>
                <c:pt idx="2">
                  <c:v>1560</c:v>
                </c:pt>
                <c:pt idx="3">
                  <c:v>613</c:v>
                </c:pt>
                <c:pt idx="4">
                  <c:v>851</c:v>
                </c:pt>
                <c:pt idx="5">
                  <c:v>1340</c:v>
                </c:pt>
                <c:pt idx="6">
                  <c:v>2740</c:v>
                </c:pt>
                <c:pt idx="7">
                  <c:v>886</c:v>
                </c:pt>
                <c:pt idx="8">
                  <c:v>805</c:v>
                </c:pt>
                <c:pt idx="9">
                  <c:v>1000</c:v>
                </c:pt>
                <c:pt idx="10">
                  <c:v>1600</c:v>
                </c:pt>
                <c:pt idx="11">
                  <c:v>940</c:v>
                </c:pt>
                <c:pt idx="12">
                  <c:v>940</c:v>
                </c:pt>
                <c:pt idx="13">
                  <c:v>840</c:v>
                </c:pt>
                <c:pt idx="14">
                  <c:v>2800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117120"/>
        <c:axId val="120118656"/>
      </c:scatterChart>
      <c:valAx>
        <c:axId val="120117120"/>
        <c:scaling>
          <c:orientation val="minMax"/>
          <c:max val="40543.01"/>
          <c:min val="37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0118656"/>
        <c:crosses val="autoZero"/>
        <c:crossBetween val="midCat"/>
      </c:valAx>
      <c:valAx>
        <c:axId val="120118656"/>
        <c:scaling>
          <c:orientation val="minMax"/>
          <c:max val="5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2011712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P03-06-05 - 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987168270633088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'P03-06-5T2-24'!$C$10:$C$24</c:f>
              <c:numCache>
                <c:formatCode>m/d/yyyy</c:formatCode>
                <c:ptCount val="15"/>
                <c:pt idx="0">
                  <c:v>38148</c:v>
                </c:pt>
                <c:pt idx="1">
                  <c:v>38252</c:v>
                </c:pt>
                <c:pt idx="2">
                  <c:v>38475</c:v>
                </c:pt>
                <c:pt idx="3">
                  <c:v>38605</c:v>
                </c:pt>
                <c:pt idx="4">
                  <c:v>38875</c:v>
                </c:pt>
                <c:pt idx="5">
                  <c:v>38981</c:v>
                </c:pt>
                <c:pt idx="6">
                  <c:v>39232</c:v>
                </c:pt>
                <c:pt idx="7">
                  <c:v>39359</c:v>
                </c:pt>
                <c:pt idx="8">
                  <c:v>39596</c:v>
                </c:pt>
                <c:pt idx="9">
                  <c:v>39965</c:v>
                </c:pt>
                <c:pt idx="10">
                  <c:v>40030</c:v>
                </c:pt>
                <c:pt idx="11">
                  <c:v>40065</c:v>
                </c:pt>
                <c:pt idx="12">
                  <c:v>40120</c:v>
                </c:pt>
                <c:pt idx="13">
                  <c:v>40343</c:v>
                </c:pt>
                <c:pt idx="14">
                  <c:v>40443</c:v>
                </c:pt>
              </c:numCache>
            </c:numRef>
          </c:xVal>
          <c:yVal>
            <c:numRef>
              <c:f>'P03-06-5T2-24'!$D$10:$D$24</c:f>
              <c:numCache>
                <c:formatCode>General</c:formatCode>
                <c:ptCount val="15"/>
                <c:pt idx="0">
                  <c:v>7.4499999999999997E-2</c:v>
                </c:pt>
                <c:pt idx="1">
                  <c:v>9.77</c:v>
                </c:pt>
                <c:pt idx="2">
                  <c:v>242</c:v>
                </c:pt>
                <c:pt idx="3">
                  <c:v>4.49</c:v>
                </c:pt>
                <c:pt idx="4">
                  <c:v>42.3</c:v>
                </c:pt>
                <c:pt idx="5">
                  <c:v>34.700000000000003</c:v>
                </c:pt>
                <c:pt idx="6">
                  <c:v>57.5</c:v>
                </c:pt>
                <c:pt idx="7">
                  <c:v>16.3</c:v>
                </c:pt>
                <c:pt idx="8" formatCode="0.000">
                  <c:v>28.5</c:v>
                </c:pt>
                <c:pt idx="9" formatCode="0.000">
                  <c:v>27.8</c:v>
                </c:pt>
                <c:pt idx="10" formatCode="0.000">
                  <c:v>46.1</c:v>
                </c:pt>
                <c:pt idx="11" formatCode="0.000">
                  <c:v>15.3</c:v>
                </c:pt>
                <c:pt idx="12" formatCode="0.000">
                  <c:v>20.399999999999999</c:v>
                </c:pt>
                <c:pt idx="13" formatCode="0.000">
                  <c:v>14.3</c:v>
                </c:pt>
                <c:pt idx="14" formatCode="0.000">
                  <c:v>215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716096"/>
        <c:axId val="121730176"/>
      </c:scatterChart>
      <c:valAx>
        <c:axId val="121716096"/>
        <c:scaling>
          <c:orientation val="minMax"/>
          <c:max val="40543.01"/>
          <c:min val="37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1730176"/>
        <c:crosses val="autoZero"/>
        <c:crossBetween val="midCat"/>
      </c:valAx>
      <c:valAx>
        <c:axId val="121730176"/>
        <c:scaling>
          <c:orientation val="minMax"/>
          <c:max val="3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217160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52420530767009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'P03-06-1T2-20'!$A$9:$A$26</c:f>
              <c:numCache>
                <c:formatCode>m/d/yyyy</c:formatCode>
                <c:ptCount val="18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'P03-06-1T2-20'!$B$9:$B$26</c:f>
              <c:numCache>
                <c:formatCode>0.0</c:formatCode>
                <c:ptCount val="18"/>
                <c:pt idx="0">
                  <c:v>492</c:v>
                </c:pt>
                <c:pt idx="1">
                  <c:v>705</c:v>
                </c:pt>
                <c:pt idx="2">
                  <c:v>746</c:v>
                </c:pt>
                <c:pt idx="3">
                  <c:v>775</c:v>
                </c:pt>
                <c:pt idx="4">
                  <c:v>804</c:v>
                </c:pt>
                <c:pt idx="5">
                  <c:v>959</c:v>
                </c:pt>
                <c:pt idx="6">
                  <c:v>932</c:v>
                </c:pt>
                <c:pt idx="7">
                  <c:v>1460</c:v>
                </c:pt>
                <c:pt idx="8">
                  <c:v>1390</c:v>
                </c:pt>
                <c:pt idx="9">
                  <c:v>1740</c:v>
                </c:pt>
                <c:pt idx="10">
                  <c:v>2800</c:v>
                </c:pt>
                <c:pt idx="11">
                  <c:v>2800</c:v>
                </c:pt>
                <c:pt idx="12">
                  <c:v>2800</c:v>
                </c:pt>
                <c:pt idx="13">
                  <c:v>2700</c:v>
                </c:pt>
                <c:pt idx="14">
                  <c:v>3100</c:v>
                </c:pt>
                <c:pt idx="15">
                  <c:v>2900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800576"/>
        <c:axId val="121802112"/>
      </c:scatterChart>
      <c:valAx>
        <c:axId val="121800576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1802112"/>
        <c:crosses val="autoZero"/>
        <c:crossBetween val="midCat"/>
      </c:valAx>
      <c:valAx>
        <c:axId val="121802112"/>
        <c:scaling>
          <c:orientation val="minMax"/>
          <c:max val="1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218005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987168270633021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'P03-06-1T2-20'!$C$9:$C$26</c:f>
              <c:numCache>
                <c:formatCode>m/d/yyyy</c:formatCode>
                <c:ptCount val="18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'P03-06-1T2-20'!$D$9:$D$26</c:f>
              <c:numCache>
                <c:formatCode>General</c:formatCode>
                <c:ptCount val="18"/>
                <c:pt idx="0">
                  <c:v>7.0000000000000001E-3</c:v>
                </c:pt>
                <c:pt idx="1">
                  <c:v>0.10299999999999999</c:v>
                </c:pt>
                <c:pt idx="2">
                  <c:v>0.13700000000000001</c:v>
                </c:pt>
                <c:pt idx="3">
                  <c:v>0.17599999999999999</c:v>
                </c:pt>
                <c:pt idx="4">
                  <c:v>0.19900000000000001</c:v>
                </c:pt>
                <c:pt idx="5">
                  <c:v>1.55</c:v>
                </c:pt>
                <c:pt idx="6">
                  <c:v>0.9</c:v>
                </c:pt>
                <c:pt idx="7">
                  <c:v>0.83699999999999997</c:v>
                </c:pt>
                <c:pt idx="8">
                  <c:v>1.33</c:v>
                </c:pt>
                <c:pt idx="9">
                  <c:v>1.89</c:v>
                </c:pt>
                <c:pt idx="10">
                  <c:v>3.19</c:v>
                </c:pt>
                <c:pt idx="11">
                  <c:v>4.21</c:v>
                </c:pt>
                <c:pt idx="12">
                  <c:v>4.49</c:v>
                </c:pt>
                <c:pt idx="13">
                  <c:v>5.8</c:v>
                </c:pt>
                <c:pt idx="14">
                  <c:v>6.68</c:v>
                </c:pt>
                <c:pt idx="15" formatCode="0.000">
                  <c:v>8.26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759296"/>
        <c:axId val="110789760"/>
      </c:scatterChart>
      <c:valAx>
        <c:axId val="110759296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0789760"/>
        <c:crosses val="autoZero"/>
        <c:crossBetween val="midCat"/>
      </c:valAx>
      <c:valAx>
        <c:axId val="110789760"/>
        <c:scaling>
          <c:orientation val="minMax"/>
          <c:max val="4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07592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52420530767009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'P03-06-2T2-21'!$A$9:$A$25</c:f>
              <c:numCache>
                <c:formatCode>m/d/yyyy</c:formatCode>
                <c:ptCount val="17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'P03-06-2T2-21'!$B$9:$B$25</c:f>
              <c:numCache>
                <c:formatCode>0.0</c:formatCode>
                <c:ptCount val="17"/>
                <c:pt idx="0">
                  <c:v>586</c:v>
                </c:pt>
                <c:pt idx="1">
                  <c:v>763</c:v>
                </c:pt>
                <c:pt idx="2">
                  <c:v>780</c:v>
                </c:pt>
                <c:pt idx="3">
                  <c:v>810</c:v>
                </c:pt>
                <c:pt idx="4">
                  <c:v>734</c:v>
                </c:pt>
                <c:pt idx="5">
                  <c:v>921</c:v>
                </c:pt>
                <c:pt idx="6">
                  <c:v>1020</c:v>
                </c:pt>
                <c:pt idx="7">
                  <c:v>2120</c:v>
                </c:pt>
                <c:pt idx="8">
                  <c:v>1730</c:v>
                </c:pt>
                <c:pt idx="9">
                  <c:v>2260</c:v>
                </c:pt>
                <c:pt idx="10">
                  <c:v>3800</c:v>
                </c:pt>
                <c:pt idx="11">
                  <c:v>2700</c:v>
                </c:pt>
                <c:pt idx="12">
                  <c:v>2900</c:v>
                </c:pt>
                <c:pt idx="13">
                  <c:v>2800</c:v>
                </c:pt>
                <c:pt idx="14">
                  <c:v>3200</c:v>
                </c:pt>
                <c:pt idx="15">
                  <c:v>3000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18816"/>
        <c:axId val="110820352"/>
      </c:scatterChart>
      <c:valAx>
        <c:axId val="110818816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0820352"/>
        <c:crosses val="autoZero"/>
        <c:crossBetween val="midCat"/>
      </c:valAx>
      <c:valAx>
        <c:axId val="110820352"/>
        <c:scaling>
          <c:orientation val="minMax"/>
          <c:max val="1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108188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987168270633021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'P03-06-2T2-21'!$C$9:$C$25</c:f>
              <c:numCache>
                <c:formatCode>m/d/yyyy</c:formatCode>
                <c:ptCount val="17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'P03-06-2T2-21'!$D$9:$D$25</c:f>
              <c:numCache>
                <c:formatCode>General</c:formatCode>
                <c:ptCount val="17"/>
                <c:pt idx="0">
                  <c:v>4.4999999999999998E-2</c:v>
                </c:pt>
                <c:pt idx="1">
                  <c:v>0.17899999999999999</c:v>
                </c:pt>
                <c:pt idx="2">
                  <c:v>0.2</c:v>
                </c:pt>
                <c:pt idx="3">
                  <c:v>0.23899999999999999</c:v>
                </c:pt>
                <c:pt idx="4">
                  <c:v>0.28799999999999998</c:v>
                </c:pt>
                <c:pt idx="5">
                  <c:v>0.35799999999999998</c:v>
                </c:pt>
                <c:pt idx="6">
                  <c:v>0.73099999999999998</c:v>
                </c:pt>
                <c:pt idx="7">
                  <c:v>1.99</c:v>
                </c:pt>
                <c:pt idx="8">
                  <c:v>2.23</c:v>
                </c:pt>
                <c:pt idx="9">
                  <c:v>3.98</c:v>
                </c:pt>
                <c:pt idx="10">
                  <c:v>5.91</c:v>
                </c:pt>
                <c:pt idx="11">
                  <c:v>3.84</c:v>
                </c:pt>
                <c:pt idx="12">
                  <c:v>4.47</c:v>
                </c:pt>
                <c:pt idx="13">
                  <c:v>4.8499999999999996</c:v>
                </c:pt>
                <c:pt idx="14">
                  <c:v>8.01</c:v>
                </c:pt>
                <c:pt idx="15" formatCode="0.000">
                  <c:v>7.5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753728"/>
        <c:axId val="119776000"/>
      </c:scatterChart>
      <c:valAx>
        <c:axId val="119753728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9776000"/>
        <c:crosses val="autoZero"/>
        <c:crossBetween val="midCat"/>
      </c:valAx>
      <c:valAx>
        <c:axId val="119776000"/>
        <c:scaling>
          <c:orientation val="minMax"/>
          <c:max val="4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97537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52420530767009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'P03-06-3T2-22'!$A$9:$A$33</c:f>
              <c:numCache>
                <c:formatCode>m/d/yyyy</c:formatCode>
                <c:ptCount val="25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'P03-06-3T2-22'!$B$9:$B$33</c:f>
              <c:numCache>
                <c:formatCode>0.0</c:formatCode>
                <c:ptCount val="25"/>
                <c:pt idx="0">
                  <c:v>967</c:v>
                </c:pt>
                <c:pt idx="1">
                  <c:v>907</c:v>
                </c:pt>
                <c:pt idx="2">
                  <c:v>386</c:v>
                </c:pt>
                <c:pt idx="3">
                  <c:v>643</c:v>
                </c:pt>
                <c:pt idx="4">
                  <c:v>1170</c:v>
                </c:pt>
                <c:pt idx="5">
                  <c:v>1070</c:v>
                </c:pt>
                <c:pt idx="6">
                  <c:v>1460</c:v>
                </c:pt>
                <c:pt idx="7">
                  <c:v>1900</c:v>
                </c:pt>
                <c:pt idx="8">
                  <c:v>2150</c:v>
                </c:pt>
                <c:pt idx="9">
                  <c:v>2610</c:v>
                </c:pt>
                <c:pt idx="10">
                  <c:v>4400</c:v>
                </c:pt>
                <c:pt idx="11" formatCode="General">
                  <c:v>3600</c:v>
                </c:pt>
                <c:pt idx="12" formatCode="General">
                  <c:v>3800</c:v>
                </c:pt>
                <c:pt idx="13" formatCode="General">
                  <c:v>3200</c:v>
                </c:pt>
                <c:pt idx="14" formatCode="General">
                  <c:v>4200</c:v>
                </c:pt>
                <c:pt idx="15" formatCode="General">
                  <c:v>4100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846016"/>
        <c:axId val="119847552"/>
      </c:scatterChart>
      <c:valAx>
        <c:axId val="119846016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9847552"/>
        <c:crosses val="autoZero"/>
        <c:crossBetween val="midCat"/>
      </c:valAx>
      <c:valAx>
        <c:axId val="119847552"/>
        <c:scaling>
          <c:orientation val="minMax"/>
          <c:max val="1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198460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987168270633021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'P03-06-3T2-22'!$C$9:$C$33</c:f>
              <c:numCache>
                <c:formatCode>m/d/yyyy</c:formatCode>
                <c:ptCount val="25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'P03-06-3T2-22'!$D$9:$D$33</c:f>
              <c:numCache>
                <c:formatCode>General</c:formatCode>
                <c:ptCount val="25"/>
                <c:pt idx="0">
                  <c:v>0.16500000000000001</c:v>
                </c:pt>
                <c:pt idx="1">
                  <c:v>0.436</c:v>
                </c:pt>
                <c:pt idx="2">
                  <c:v>1.24</c:v>
                </c:pt>
                <c:pt idx="3">
                  <c:v>0.34799999999999998</c:v>
                </c:pt>
                <c:pt idx="4">
                  <c:v>1.41</c:v>
                </c:pt>
                <c:pt idx="5">
                  <c:v>0.93</c:v>
                </c:pt>
                <c:pt idx="6">
                  <c:v>1.81</c:v>
                </c:pt>
                <c:pt idx="7">
                  <c:v>2.2400000000000002</c:v>
                </c:pt>
                <c:pt idx="8">
                  <c:v>3.77</c:v>
                </c:pt>
                <c:pt idx="9">
                  <c:v>5.24</c:v>
                </c:pt>
                <c:pt idx="10" formatCode="0.000">
                  <c:v>9.49</c:v>
                </c:pt>
                <c:pt idx="11">
                  <c:v>9.4</c:v>
                </c:pt>
                <c:pt idx="12">
                  <c:v>11</c:v>
                </c:pt>
                <c:pt idx="13">
                  <c:v>11.1</c:v>
                </c:pt>
                <c:pt idx="14">
                  <c:v>14</c:v>
                </c:pt>
                <c:pt idx="15">
                  <c:v>14.6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701184"/>
        <c:axId val="110735744"/>
      </c:scatterChart>
      <c:valAx>
        <c:axId val="110701184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0735744"/>
        <c:crosses val="autoZero"/>
        <c:crossBetween val="midCat"/>
      </c:valAx>
      <c:valAx>
        <c:axId val="110735744"/>
        <c:scaling>
          <c:orientation val="minMax"/>
          <c:max val="4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0701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52420530767009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'P03-06-4T2-23'!$A$9:$A$32</c:f>
              <c:numCache>
                <c:formatCode>m/d/yyyy</c:formatCode>
                <c:ptCount val="24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'P03-06-4T2-23'!$B$9:$B$32</c:f>
              <c:numCache>
                <c:formatCode>0.0</c:formatCode>
                <c:ptCount val="24"/>
                <c:pt idx="0">
                  <c:v>428</c:v>
                </c:pt>
                <c:pt idx="1">
                  <c:v>336</c:v>
                </c:pt>
                <c:pt idx="2">
                  <c:v>399</c:v>
                </c:pt>
                <c:pt idx="3">
                  <c:v>685</c:v>
                </c:pt>
                <c:pt idx="4">
                  <c:v>451</c:v>
                </c:pt>
                <c:pt idx="5">
                  <c:v>538</c:v>
                </c:pt>
                <c:pt idx="6">
                  <c:v>609</c:v>
                </c:pt>
                <c:pt idx="7">
                  <c:v>904</c:v>
                </c:pt>
                <c:pt idx="8">
                  <c:v>731</c:v>
                </c:pt>
                <c:pt idx="9">
                  <c:v>1090</c:v>
                </c:pt>
                <c:pt idx="10">
                  <c:v>1400</c:v>
                </c:pt>
                <c:pt idx="11">
                  <c:v>1100</c:v>
                </c:pt>
                <c:pt idx="12" formatCode="General">
                  <c:v>1100</c:v>
                </c:pt>
                <c:pt idx="13" formatCode="General">
                  <c:v>1200</c:v>
                </c:pt>
                <c:pt idx="14" formatCode="General">
                  <c:v>1400</c:v>
                </c:pt>
                <c:pt idx="15" formatCode="General">
                  <c:v>1700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968128"/>
        <c:axId val="121969664"/>
      </c:scatterChart>
      <c:valAx>
        <c:axId val="121968128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1969664"/>
        <c:crosses val="autoZero"/>
        <c:crossBetween val="midCat"/>
      </c:valAx>
      <c:valAx>
        <c:axId val="121969664"/>
        <c:scaling>
          <c:orientation val="minMax"/>
          <c:max val="1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219681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987168270633021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'P03-06-4T2-23'!$C$9:$C$32</c:f>
              <c:numCache>
                <c:formatCode>m/d/yyyy</c:formatCode>
                <c:ptCount val="24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'P03-06-4T2-23'!$D$9:$D$32</c:f>
              <c:numCache>
                <c:formatCode>General</c:formatCode>
                <c:ptCount val="24"/>
                <c:pt idx="0">
                  <c:v>0.77400000000000002</c:v>
                </c:pt>
                <c:pt idx="1">
                  <c:v>1.49</c:v>
                </c:pt>
                <c:pt idx="2">
                  <c:v>1.3</c:v>
                </c:pt>
                <c:pt idx="3">
                  <c:v>6.66</c:v>
                </c:pt>
                <c:pt idx="4">
                  <c:v>1.77</c:v>
                </c:pt>
                <c:pt idx="5">
                  <c:v>3.36</c:v>
                </c:pt>
                <c:pt idx="6">
                  <c:v>2.11</c:v>
                </c:pt>
                <c:pt idx="7">
                  <c:v>3.26</c:v>
                </c:pt>
                <c:pt idx="8">
                  <c:v>3.4</c:v>
                </c:pt>
                <c:pt idx="9">
                  <c:v>4.8099999999999996</c:v>
                </c:pt>
                <c:pt idx="10" formatCode="0.000">
                  <c:v>5.47</c:v>
                </c:pt>
                <c:pt idx="11" formatCode="0.000">
                  <c:v>4.3600000000000003</c:v>
                </c:pt>
                <c:pt idx="12">
                  <c:v>4.46</c:v>
                </c:pt>
                <c:pt idx="13">
                  <c:v>4.47</c:v>
                </c:pt>
                <c:pt idx="14">
                  <c:v>3.46</c:v>
                </c:pt>
                <c:pt idx="15">
                  <c:v>4.1399999999999997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002432"/>
        <c:axId val="122004224"/>
      </c:scatterChart>
      <c:valAx>
        <c:axId val="122002432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2004224"/>
        <c:crosses val="autoZero"/>
        <c:crossBetween val="midCat"/>
      </c:valAx>
      <c:valAx>
        <c:axId val="122004224"/>
        <c:scaling>
          <c:orientation val="minMax"/>
          <c:max val="4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220024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P03-06-01 - 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524205307670156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'P03-06-1T2-20'!$A$9:$A$26</c:f>
              <c:numCache>
                <c:formatCode>m/d/yyyy</c:formatCode>
                <c:ptCount val="18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'P03-06-1T2-20'!$B$9:$B$26</c:f>
              <c:numCache>
                <c:formatCode>0.0</c:formatCode>
                <c:ptCount val="18"/>
                <c:pt idx="0">
                  <c:v>492</c:v>
                </c:pt>
                <c:pt idx="1">
                  <c:v>705</c:v>
                </c:pt>
                <c:pt idx="2">
                  <c:v>746</c:v>
                </c:pt>
                <c:pt idx="3">
                  <c:v>775</c:v>
                </c:pt>
                <c:pt idx="4">
                  <c:v>804</c:v>
                </c:pt>
                <c:pt idx="5">
                  <c:v>959</c:v>
                </c:pt>
                <c:pt idx="6">
                  <c:v>932</c:v>
                </c:pt>
                <c:pt idx="7">
                  <c:v>1460</c:v>
                </c:pt>
                <c:pt idx="8">
                  <c:v>1390</c:v>
                </c:pt>
                <c:pt idx="9">
                  <c:v>1740</c:v>
                </c:pt>
                <c:pt idx="10">
                  <c:v>2800</c:v>
                </c:pt>
                <c:pt idx="11">
                  <c:v>2800</c:v>
                </c:pt>
                <c:pt idx="12">
                  <c:v>2800</c:v>
                </c:pt>
                <c:pt idx="13">
                  <c:v>2700</c:v>
                </c:pt>
                <c:pt idx="14">
                  <c:v>3100</c:v>
                </c:pt>
                <c:pt idx="15">
                  <c:v>2900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334656"/>
        <c:axId val="107340544"/>
      </c:scatterChart>
      <c:valAx>
        <c:axId val="107334656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07340544"/>
        <c:crosses val="autoZero"/>
        <c:crossBetween val="midCat"/>
      </c:valAx>
      <c:valAx>
        <c:axId val="107340544"/>
        <c:scaling>
          <c:orientation val="minMax"/>
          <c:max val="5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073346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52420530767009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'P03-06-5T2-24'!$A$9:$A$35</c:f>
              <c:numCache>
                <c:formatCode>m/d/yyyy</c:formatCode>
                <c:ptCount val="27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'P03-06-5T2-24'!$B$9:$B$35</c:f>
              <c:numCache>
                <c:formatCode>0.0</c:formatCode>
                <c:ptCount val="27"/>
                <c:pt idx="0">
                  <c:v>1030</c:v>
                </c:pt>
                <c:pt idx="1">
                  <c:v>331</c:v>
                </c:pt>
                <c:pt idx="2">
                  <c:v>1160</c:v>
                </c:pt>
                <c:pt idx="3">
                  <c:v>1560</c:v>
                </c:pt>
                <c:pt idx="4">
                  <c:v>613</c:v>
                </c:pt>
                <c:pt idx="5">
                  <c:v>851</c:v>
                </c:pt>
                <c:pt idx="6">
                  <c:v>1340</c:v>
                </c:pt>
                <c:pt idx="7">
                  <c:v>2740</c:v>
                </c:pt>
                <c:pt idx="8">
                  <c:v>886</c:v>
                </c:pt>
                <c:pt idx="9">
                  <c:v>805</c:v>
                </c:pt>
                <c:pt idx="10">
                  <c:v>1000</c:v>
                </c:pt>
                <c:pt idx="11">
                  <c:v>1600</c:v>
                </c:pt>
                <c:pt idx="12">
                  <c:v>940</c:v>
                </c:pt>
                <c:pt idx="13">
                  <c:v>940</c:v>
                </c:pt>
                <c:pt idx="14">
                  <c:v>840</c:v>
                </c:pt>
                <c:pt idx="15">
                  <c:v>2800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081664"/>
        <c:axId val="122083200"/>
      </c:scatterChart>
      <c:valAx>
        <c:axId val="122081664"/>
        <c:scaling>
          <c:orientation val="minMax"/>
          <c:max val="40543.01"/>
          <c:min val="37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2083200"/>
        <c:crosses val="autoZero"/>
        <c:crossBetween val="midCat"/>
      </c:valAx>
      <c:valAx>
        <c:axId val="122083200"/>
        <c:scaling>
          <c:orientation val="minMax"/>
          <c:max val="150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220816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63"/>
          <c:y val="0.19480351414406533"/>
          <c:w val="0.74577515310586451"/>
          <c:h val="0.63987168270633021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'P03-06-5T2-24'!$C$10:$C$24</c:f>
              <c:numCache>
                <c:formatCode>m/d/yyyy</c:formatCode>
                <c:ptCount val="15"/>
                <c:pt idx="0">
                  <c:v>38148</c:v>
                </c:pt>
                <c:pt idx="1">
                  <c:v>38252</c:v>
                </c:pt>
                <c:pt idx="2">
                  <c:v>38475</c:v>
                </c:pt>
                <c:pt idx="3">
                  <c:v>38605</c:v>
                </c:pt>
                <c:pt idx="4">
                  <c:v>38875</c:v>
                </c:pt>
                <c:pt idx="5">
                  <c:v>38981</c:v>
                </c:pt>
                <c:pt idx="6">
                  <c:v>39232</c:v>
                </c:pt>
                <c:pt idx="7">
                  <c:v>39359</c:v>
                </c:pt>
                <c:pt idx="8">
                  <c:v>39596</c:v>
                </c:pt>
                <c:pt idx="9">
                  <c:v>39965</c:v>
                </c:pt>
                <c:pt idx="10">
                  <c:v>40030</c:v>
                </c:pt>
                <c:pt idx="11">
                  <c:v>40065</c:v>
                </c:pt>
                <c:pt idx="12">
                  <c:v>40120</c:v>
                </c:pt>
                <c:pt idx="13">
                  <c:v>40343</c:v>
                </c:pt>
                <c:pt idx="14">
                  <c:v>40443</c:v>
                </c:pt>
              </c:numCache>
            </c:numRef>
          </c:xVal>
          <c:yVal>
            <c:numRef>
              <c:f>'P03-06-5T2-24'!$D$10:$D$24</c:f>
              <c:numCache>
                <c:formatCode>General</c:formatCode>
                <c:ptCount val="15"/>
                <c:pt idx="0">
                  <c:v>7.4499999999999997E-2</c:v>
                </c:pt>
                <c:pt idx="1">
                  <c:v>9.77</c:v>
                </c:pt>
                <c:pt idx="2">
                  <c:v>242</c:v>
                </c:pt>
                <c:pt idx="3">
                  <c:v>4.49</c:v>
                </c:pt>
                <c:pt idx="4">
                  <c:v>42.3</c:v>
                </c:pt>
                <c:pt idx="5">
                  <c:v>34.700000000000003</c:v>
                </c:pt>
                <c:pt idx="6">
                  <c:v>57.5</c:v>
                </c:pt>
                <c:pt idx="7">
                  <c:v>16.3</c:v>
                </c:pt>
                <c:pt idx="8" formatCode="0.000">
                  <c:v>28.5</c:v>
                </c:pt>
                <c:pt idx="9" formatCode="0.000">
                  <c:v>27.8</c:v>
                </c:pt>
                <c:pt idx="10" formatCode="0.000">
                  <c:v>46.1</c:v>
                </c:pt>
                <c:pt idx="11" formatCode="0.000">
                  <c:v>15.3</c:v>
                </c:pt>
                <c:pt idx="12" formatCode="0.000">
                  <c:v>20.399999999999999</c:v>
                </c:pt>
                <c:pt idx="13" formatCode="0.000">
                  <c:v>14.3</c:v>
                </c:pt>
                <c:pt idx="14" formatCode="0.000">
                  <c:v>215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136448"/>
        <c:axId val="122137984"/>
      </c:scatterChart>
      <c:valAx>
        <c:axId val="122136448"/>
        <c:scaling>
          <c:orientation val="minMax"/>
          <c:max val="40543.01"/>
          <c:min val="37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2137984"/>
        <c:crosses val="autoZero"/>
        <c:crossBetween val="midCat"/>
      </c:valAx>
      <c:valAx>
        <c:axId val="122137984"/>
        <c:scaling>
          <c:orientation val="minMax"/>
          <c:max val="4.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221364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P03-06-01 - 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987168270633088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'P03-06-1T2-20'!$C$9:$C$26</c:f>
              <c:numCache>
                <c:formatCode>m/d/yyyy</c:formatCode>
                <c:ptCount val="18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'P03-06-1T2-20'!$D$9:$D$26</c:f>
              <c:numCache>
                <c:formatCode>General</c:formatCode>
                <c:ptCount val="18"/>
                <c:pt idx="0">
                  <c:v>7.0000000000000001E-3</c:v>
                </c:pt>
                <c:pt idx="1">
                  <c:v>0.10299999999999999</c:v>
                </c:pt>
                <c:pt idx="2">
                  <c:v>0.13700000000000001</c:v>
                </c:pt>
                <c:pt idx="3">
                  <c:v>0.17599999999999999</c:v>
                </c:pt>
                <c:pt idx="4">
                  <c:v>0.19900000000000001</c:v>
                </c:pt>
                <c:pt idx="5">
                  <c:v>1.55</c:v>
                </c:pt>
                <c:pt idx="6">
                  <c:v>0.9</c:v>
                </c:pt>
                <c:pt idx="7">
                  <c:v>0.83699999999999997</c:v>
                </c:pt>
                <c:pt idx="8">
                  <c:v>1.33</c:v>
                </c:pt>
                <c:pt idx="9">
                  <c:v>1.89</c:v>
                </c:pt>
                <c:pt idx="10">
                  <c:v>3.19</c:v>
                </c:pt>
                <c:pt idx="11">
                  <c:v>4.21</c:v>
                </c:pt>
                <c:pt idx="12">
                  <c:v>4.49</c:v>
                </c:pt>
                <c:pt idx="13">
                  <c:v>5.8</c:v>
                </c:pt>
                <c:pt idx="14">
                  <c:v>6.68</c:v>
                </c:pt>
                <c:pt idx="15" formatCode="0.000">
                  <c:v>8.26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04064"/>
        <c:axId val="110905600"/>
      </c:scatterChart>
      <c:valAx>
        <c:axId val="110904064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0905600"/>
        <c:crosses val="autoZero"/>
        <c:crossBetween val="midCat"/>
      </c:valAx>
      <c:valAx>
        <c:axId val="110905600"/>
        <c:scaling>
          <c:orientation val="minMax"/>
          <c:max val="5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09040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P03-06-02</a:t>
            </a:r>
            <a:r>
              <a:rPr lang="en-CA" baseline="0"/>
              <a:t> - </a:t>
            </a:r>
            <a:r>
              <a:rPr lang="en-CA"/>
              <a:t>SO4</a:t>
            </a:r>
          </a:p>
        </c:rich>
      </c:tx>
      <c:layout>
        <c:manualLayout>
          <c:xMode val="edge"/>
          <c:yMode val="edge"/>
          <c:x val="0.32162672476398096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524205307670156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'P03-06-2T2-21'!$A$9:$A$25</c:f>
              <c:numCache>
                <c:formatCode>m/d/yyyy</c:formatCode>
                <c:ptCount val="17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'P03-06-2T2-21'!$B$9:$B$25</c:f>
              <c:numCache>
                <c:formatCode>0.0</c:formatCode>
                <c:ptCount val="17"/>
                <c:pt idx="0">
                  <c:v>586</c:v>
                </c:pt>
                <c:pt idx="1">
                  <c:v>763</c:v>
                </c:pt>
                <c:pt idx="2">
                  <c:v>780</c:v>
                </c:pt>
                <c:pt idx="3">
                  <c:v>810</c:v>
                </c:pt>
                <c:pt idx="4">
                  <c:v>734</c:v>
                </c:pt>
                <c:pt idx="5">
                  <c:v>921</c:v>
                </c:pt>
                <c:pt idx="6">
                  <c:v>1020</c:v>
                </c:pt>
                <c:pt idx="7">
                  <c:v>2120</c:v>
                </c:pt>
                <c:pt idx="8">
                  <c:v>1730</c:v>
                </c:pt>
                <c:pt idx="9">
                  <c:v>2260</c:v>
                </c:pt>
                <c:pt idx="10">
                  <c:v>3800</c:v>
                </c:pt>
                <c:pt idx="11">
                  <c:v>2700</c:v>
                </c:pt>
                <c:pt idx="12">
                  <c:v>2900</c:v>
                </c:pt>
                <c:pt idx="13">
                  <c:v>2800</c:v>
                </c:pt>
                <c:pt idx="14">
                  <c:v>3200</c:v>
                </c:pt>
                <c:pt idx="15">
                  <c:v>3000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921984"/>
        <c:axId val="110936064"/>
      </c:scatterChart>
      <c:valAx>
        <c:axId val="110921984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0936064"/>
        <c:crosses val="autoZero"/>
        <c:crossBetween val="midCat"/>
      </c:valAx>
      <c:valAx>
        <c:axId val="110936064"/>
        <c:scaling>
          <c:orientation val="minMax"/>
          <c:max val="5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109219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P03-06-02 - ZN-D</a:t>
            </a:r>
          </a:p>
        </c:rich>
      </c:tx>
      <c:layout>
        <c:manualLayout>
          <c:xMode val="edge"/>
          <c:yMode val="edge"/>
          <c:x val="0.30992124891810291"/>
          <c:y val="5.706003344526700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987168270633088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'P03-06-2T2-21'!$C$9:$C$25</c:f>
              <c:numCache>
                <c:formatCode>m/d/yyyy</c:formatCode>
                <c:ptCount val="17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'P03-06-2T2-21'!$D$9:$D$25</c:f>
              <c:numCache>
                <c:formatCode>General</c:formatCode>
                <c:ptCount val="17"/>
                <c:pt idx="0">
                  <c:v>4.4999999999999998E-2</c:v>
                </c:pt>
                <c:pt idx="1">
                  <c:v>0.17899999999999999</c:v>
                </c:pt>
                <c:pt idx="2">
                  <c:v>0.2</c:v>
                </c:pt>
                <c:pt idx="3">
                  <c:v>0.23899999999999999</c:v>
                </c:pt>
                <c:pt idx="4">
                  <c:v>0.28799999999999998</c:v>
                </c:pt>
                <c:pt idx="5">
                  <c:v>0.35799999999999998</c:v>
                </c:pt>
                <c:pt idx="6">
                  <c:v>0.73099999999999998</c:v>
                </c:pt>
                <c:pt idx="7">
                  <c:v>1.99</c:v>
                </c:pt>
                <c:pt idx="8">
                  <c:v>2.23</c:v>
                </c:pt>
                <c:pt idx="9">
                  <c:v>3.98</c:v>
                </c:pt>
                <c:pt idx="10">
                  <c:v>5.91</c:v>
                </c:pt>
                <c:pt idx="11">
                  <c:v>3.84</c:v>
                </c:pt>
                <c:pt idx="12">
                  <c:v>4.47</c:v>
                </c:pt>
                <c:pt idx="13">
                  <c:v>4.8499999999999996</c:v>
                </c:pt>
                <c:pt idx="14">
                  <c:v>8.01</c:v>
                </c:pt>
                <c:pt idx="15" formatCode="0.000">
                  <c:v>7.5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50144"/>
        <c:axId val="111351680"/>
      </c:scatterChart>
      <c:valAx>
        <c:axId val="111350144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1351680"/>
        <c:crosses val="autoZero"/>
        <c:crossBetween val="midCat"/>
      </c:valAx>
      <c:valAx>
        <c:axId val="111351680"/>
        <c:scaling>
          <c:orientation val="minMax"/>
          <c:max val="5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13501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P03-06-03 - SO4</a:t>
            </a:r>
          </a:p>
        </c:rich>
      </c:tx>
      <c:layout>
        <c:manualLayout>
          <c:xMode val="edge"/>
          <c:yMode val="edge"/>
          <c:x val="0.31872185911401724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524205307670156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'P03-06-3T2-22'!$A$9:$A$33</c:f>
              <c:numCache>
                <c:formatCode>m/d/yyyy</c:formatCode>
                <c:ptCount val="25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'P03-06-3T2-22'!$B$9:$B$33</c:f>
              <c:numCache>
                <c:formatCode>0.0</c:formatCode>
                <c:ptCount val="25"/>
                <c:pt idx="0">
                  <c:v>967</c:v>
                </c:pt>
                <c:pt idx="1">
                  <c:v>907</c:v>
                </c:pt>
                <c:pt idx="2">
                  <c:v>386</c:v>
                </c:pt>
                <c:pt idx="3">
                  <c:v>643</c:v>
                </c:pt>
                <c:pt idx="4">
                  <c:v>1170</c:v>
                </c:pt>
                <c:pt idx="5">
                  <c:v>1070</c:v>
                </c:pt>
                <c:pt idx="6">
                  <c:v>1460</c:v>
                </c:pt>
                <c:pt idx="7">
                  <c:v>1900</c:v>
                </c:pt>
                <c:pt idx="8">
                  <c:v>2150</c:v>
                </c:pt>
                <c:pt idx="9">
                  <c:v>2610</c:v>
                </c:pt>
                <c:pt idx="10">
                  <c:v>4400</c:v>
                </c:pt>
                <c:pt idx="11" formatCode="General">
                  <c:v>3600</c:v>
                </c:pt>
                <c:pt idx="12" formatCode="General">
                  <c:v>3800</c:v>
                </c:pt>
                <c:pt idx="13" formatCode="General">
                  <c:v>3200</c:v>
                </c:pt>
                <c:pt idx="14" formatCode="General">
                  <c:v>4200</c:v>
                </c:pt>
                <c:pt idx="15" formatCode="General">
                  <c:v>4100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8544"/>
        <c:axId val="111390080"/>
      </c:scatterChart>
      <c:valAx>
        <c:axId val="111388544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11390080"/>
        <c:crosses val="autoZero"/>
        <c:crossBetween val="midCat"/>
      </c:valAx>
      <c:valAx>
        <c:axId val="111390080"/>
        <c:scaling>
          <c:orientation val="minMax"/>
          <c:max val="5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113885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P03-06-03 - ZN-D</a:t>
            </a:r>
          </a:p>
        </c:rich>
      </c:tx>
      <c:layout>
        <c:manualLayout>
          <c:xMode val="edge"/>
          <c:yMode val="edge"/>
          <c:x val="0.30622786855982947"/>
          <c:y val="5.7129284921287622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987168270633088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'P03-06-3T2-22'!$C$9:$C$33</c:f>
              <c:numCache>
                <c:formatCode>m/d/yyyy</c:formatCode>
                <c:ptCount val="25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'P03-06-3T2-22'!$D$9:$D$33</c:f>
              <c:numCache>
                <c:formatCode>General</c:formatCode>
                <c:ptCount val="25"/>
                <c:pt idx="0">
                  <c:v>0.16500000000000001</c:v>
                </c:pt>
                <c:pt idx="1">
                  <c:v>0.436</c:v>
                </c:pt>
                <c:pt idx="2">
                  <c:v>1.24</c:v>
                </c:pt>
                <c:pt idx="3">
                  <c:v>0.34799999999999998</c:v>
                </c:pt>
                <c:pt idx="4">
                  <c:v>1.41</c:v>
                </c:pt>
                <c:pt idx="5">
                  <c:v>0.93</c:v>
                </c:pt>
                <c:pt idx="6">
                  <c:v>1.81</c:v>
                </c:pt>
                <c:pt idx="7">
                  <c:v>2.2400000000000002</c:v>
                </c:pt>
                <c:pt idx="8">
                  <c:v>3.77</c:v>
                </c:pt>
                <c:pt idx="9">
                  <c:v>5.24</c:v>
                </c:pt>
                <c:pt idx="10" formatCode="0.000">
                  <c:v>9.49</c:v>
                </c:pt>
                <c:pt idx="11">
                  <c:v>9.4</c:v>
                </c:pt>
                <c:pt idx="12">
                  <c:v>11</c:v>
                </c:pt>
                <c:pt idx="13">
                  <c:v>11.1</c:v>
                </c:pt>
                <c:pt idx="14">
                  <c:v>14</c:v>
                </c:pt>
                <c:pt idx="15">
                  <c:v>14.6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98272"/>
        <c:axId val="120022144"/>
      </c:scatterChart>
      <c:valAx>
        <c:axId val="111398272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0022144"/>
        <c:crosses val="autoZero"/>
        <c:crossBetween val="midCat"/>
      </c:valAx>
      <c:valAx>
        <c:axId val="120022144"/>
        <c:scaling>
          <c:orientation val="minMax"/>
          <c:max val="5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13982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P03-06-04 - SO4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524205307670156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'P03-06-4T2-23'!$A$9:$A$32</c:f>
              <c:numCache>
                <c:formatCode>m/d/yyyy</c:formatCode>
                <c:ptCount val="24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'P03-06-4T2-23'!$B$9:$B$32</c:f>
              <c:numCache>
                <c:formatCode>0.0</c:formatCode>
                <c:ptCount val="24"/>
                <c:pt idx="0">
                  <c:v>428</c:v>
                </c:pt>
                <c:pt idx="1">
                  <c:v>336</c:v>
                </c:pt>
                <c:pt idx="2">
                  <c:v>399</c:v>
                </c:pt>
                <c:pt idx="3">
                  <c:v>685</c:v>
                </c:pt>
                <c:pt idx="4">
                  <c:v>451</c:v>
                </c:pt>
                <c:pt idx="5">
                  <c:v>538</c:v>
                </c:pt>
                <c:pt idx="6">
                  <c:v>609</c:v>
                </c:pt>
                <c:pt idx="7">
                  <c:v>904</c:v>
                </c:pt>
                <c:pt idx="8">
                  <c:v>731</c:v>
                </c:pt>
                <c:pt idx="9">
                  <c:v>1090</c:v>
                </c:pt>
                <c:pt idx="10">
                  <c:v>1400</c:v>
                </c:pt>
                <c:pt idx="11">
                  <c:v>1100</c:v>
                </c:pt>
                <c:pt idx="12" formatCode="General">
                  <c:v>1100</c:v>
                </c:pt>
                <c:pt idx="13" formatCode="General">
                  <c:v>1200</c:v>
                </c:pt>
                <c:pt idx="14" formatCode="General">
                  <c:v>1400</c:v>
                </c:pt>
                <c:pt idx="15" formatCode="General">
                  <c:v>1700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045568"/>
        <c:axId val="120047104"/>
      </c:scatterChart>
      <c:valAx>
        <c:axId val="120045568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0047104"/>
        <c:crosses val="autoZero"/>
        <c:crossBetween val="midCat"/>
      </c:valAx>
      <c:valAx>
        <c:axId val="120047104"/>
        <c:scaling>
          <c:orientation val="minMax"/>
          <c:max val="50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crossAx val="120045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CA"/>
              <a:t>P03-06-04 - ZN-D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237751531058544"/>
          <c:y val="0.19480351414406533"/>
          <c:w val="0.74577515310586551"/>
          <c:h val="0.63987168270633088"/>
        </c:manualLayout>
      </c:layout>
      <c:scatterChart>
        <c:scatterStyle val="lineMarker"/>
        <c:varyColors val="0"/>
        <c:ser>
          <c:idx val="0"/>
          <c:order val="0"/>
          <c:spPr>
            <a:ln w="9525"/>
          </c:spPr>
          <c:xVal>
            <c:numRef>
              <c:f>'P03-06-4T2-23'!$C$9:$C$32</c:f>
              <c:numCache>
                <c:formatCode>m/d/yyyy</c:formatCode>
                <c:ptCount val="24"/>
                <c:pt idx="0">
                  <c:v>37890</c:v>
                </c:pt>
                <c:pt idx="1">
                  <c:v>38148</c:v>
                </c:pt>
                <c:pt idx="2">
                  <c:v>38252</c:v>
                </c:pt>
                <c:pt idx="3">
                  <c:v>38475</c:v>
                </c:pt>
                <c:pt idx="4">
                  <c:v>38605</c:v>
                </c:pt>
                <c:pt idx="5">
                  <c:v>38875</c:v>
                </c:pt>
                <c:pt idx="6">
                  <c:v>38981</c:v>
                </c:pt>
                <c:pt idx="7">
                  <c:v>39232</c:v>
                </c:pt>
                <c:pt idx="8">
                  <c:v>39359</c:v>
                </c:pt>
                <c:pt idx="9">
                  <c:v>39596</c:v>
                </c:pt>
                <c:pt idx="10">
                  <c:v>39965</c:v>
                </c:pt>
                <c:pt idx="11">
                  <c:v>40030</c:v>
                </c:pt>
                <c:pt idx="12">
                  <c:v>40065</c:v>
                </c:pt>
                <c:pt idx="13">
                  <c:v>40120</c:v>
                </c:pt>
                <c:pt idx="14">
                  <c:v>40343</c:v>
                </c:pt>
                <c:pt idx="15">
                  <c:v>40443</c:v>
                </c:pt>
              </c:numCache>
            </c:numRef>
          </c:xVal>
          <c:yVal>
            <c:numRef>
              <c:f>'P03-06-4T2-23'!$D$9:$D$32</c:f>
              <c:numCache>
                <c:formatCode>General</c:formatCode>
                <c:ptCount val="24"/>
                <c:pt idx="0">
                  <c:v>0.77400000000000002</c:v>
                </c:pt>
                <c:pt idx="1">
                  <c:v>1.49</c:v>
                </c:pt>
                <c:pt idx="2">
                  <c:v>1.3</c:v>
                </c:pt>
                <c:pt idx="3">
                  <c:v>6.66</c:v>
                </c:pt>
                <c:pt idx="4">
                  <c:v>1.77</c:v>
                </c:pt>
                <c:pt idx="5">
                  <c:v>3.36</c:v>
                </c:pt>
                <c:pt idx="6">
                  <c:v>2.11</c:v>
                </c:pt>
                <c:pt idx="7">
                  <c:v>3.26</c:v>
                </c:pt>
                <c:pt idx="8">
                  <c:v>3.4</c:v>
                </c:pt>
                <c:pt idx="9">
                  <c:v>4.8099999999999996</c:v>
                </c:pt>
                <c:pt idx="10" formatCode="0.000">
                  <c:v>5.47</c:v>
                </c:pt>
                <c:pt idx="11" formatCode="0.000">
                  <c:v>4.3600000000000003</c:v>
                </c:pt>
                <c:pt idx="12">
                  <c:v>4.46</c:v>
                </c:pt>
                <c:pt idx="13">
                  <c:v>4.47</c:v>
                </c:pt>
                <c:pt idx="14">
                  <c:v>3.46</c:v>
                </c:pt>
                <c:pt idx="15">
                  <c:v>4.1399999999999997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099968"/>
        <c:axId val="120101504"/>
      </c:scatterChart>
      <c:valAx>
        <c:axId val="120099968"/>
        <c:scaling>
          <c:orientation val="minMax"/>
          <c:max val="40543.01"/>
        </c:scaling>
        <c:delete val="0"/>
        <c:axPos val="b"/>
        <c:numFmt formatCode="mmm\-yy;@" sourceLinked="0"/>
        <c:majorTickMark val="out"/>
        <c:minorTickMark val="none"/>
        <c:tickLblPos val="nextTo"/>
        <c:txPr>
          <a:bodyPr rot="1560000"/>
          <a:lstStyle/>
          <a:p>
            <a:pPr>
              <a:defRPr/>
            </a:pPr>
            <a:endParaRPr lang="en-US"/>
          </a:p>
        </c:txPr>
        <c:crossAx val="120101504"/>
        <c:crosses val="autoZero"/>
        <c:crossBetween val="midCat"/>
      </c:valAx>
      <c:valAx>
        <c:axId val="120101504"/>
        <c:scaling>
          <c:orientation val="minMax"/>
          <c:max val="5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CA"/>
                  <a:t>mg/L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200999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905000" y="428625"/>
    <xdr:ext cx="3714751" cy="11887200"/>
    <xdr:graphicFrame macro="">
      <xdr:nvGraphicFramePr>
        <xdr:cNvPr id="11" name="Chart 10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>
    <xdr:from>
      <xdr:col>11</xdr:col>
      <xdr:colOff>400327</xdr:colOff>
      <xdr:row>63</xdr:row>
      <xdr:rowOff>20525</xdr:rowOff>
    </xdr:from>
    <xdr:to>
      <xdr:col>18</xdr:col>
      <xdr:colOff>515166</xdr:colOff>
      <xdr:row>77</xdr:row>
      <xdr:rowOff>103733</xdr:rowOff>
    </xdr:to>
    <xdr:graphicFrame macro="">
      <xdr:nvGraphicFramePr>
        <xdr:cNvPr id="22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129971</xdr:colOff>
      <xdr:row>63</xdr:row>
      <xdr:rowOff>20412</xdr:rowOff>
    </xdr:from>
    <xdr:to>
      <xdr:col>27</xdr:col>
      <xdr:colOff>225760</xdr:colOff>
      <xdr:row>77</xdr:row>
      <xdr:rowOff>85022</xdr:rowOff>
    </xdr:to>
    <xdr:graphicFrame macro="">
      <xdr:nvGraphicFramePr>
        <xdr:cNvPr id="2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414132</xdr:colOff>
      <xdr:row>47</xdr:row>
      <xdr:rowOff>147635</xdr:rowOff>
    </xdr:from>
    <xdr:to>
      <xdr:col>18</xdr:col>
      <xdr:colOff>528971</xdr:colOff>
      <xdr:row>61</xdr:row>
      <xdr:rowOff>33385</xdr:rowOff>
    </xdr:to>
    <xdr:graphicFrame macro="">
      <xdr:nvGraphicFramePr>
        <xdr:cNvPr id="24" name="Chart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175551</xdr:colOff>
      <xdr:row>47</xdr:row>
      <xdr:rowOff>96407</xdr:rowOff>
    </xdr:from>
    <xdr:to>
      <xdr:col>27</xdr:col>
      <xdr:colOff>261815</xdr:colOff>
      <xdr:row>60</xdr:row>
      <xdr:rowOff>146009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411752</xdr:colOff>
      <xdr:row>32</xdr:row>
      <xdr:rowOff>146829</xdr:rowOff>
    </xdr:from>
    <xdr:to>
      <xdr:col>18</xdr:col>
      <xdr:colOff>526591</xdr:colOff>
      <xdr:row>46</xdr:row>
      <xdr:rowOff>68114</xdr:rowOff>
    </xdr:to>
    <xdr:graphicFrame macro="">
      <xdr:nvGraphicFramePr>
        <xdr:cNvPr id="26" name="Chart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20</xdr:col>
      <xdr:colOff>191442</xdr:colOff>
      <xdr:row>32</xdr:row>
      <xdr:rowOff>122544</xdr:rowOff>
    </xdr:from>
    <xdr:to>
      <xdr:col>27</xdr:col>
      <xdr:colOff>275729</xdr:colOff>
      <xdr:row>46</xdr:row>
      <xdr:rowOff>26442</xdr:rowOff>
    </xdr:to>
    <xdr:graphicFrame macro="">
      <xdr:nvGraphicFramePr>
        <xdr:cNvPr id="27" name="Chart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425555</xdr:colOff>
      <xdr:row>17</xdr:row>
      <xdr:rowOff>32957</xdr:rowOff>
    </xdr:from>
    <xdr:to>
      <xdr:col>18</xdr:col>
      <xdr:colOff>540394</xdr:colOff>
      <xdr:row>32</xdr:row>
      <xdr:rowOff>1866</xdr:rowOff>
    </xdr:to>
    <xdr:graphicFrame macro="">
      <xdr:nvGraphicFramePr>
        <xdr:cNvPr id="28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20</xdr:col>
      <xdr:colOff>191445</xdr:colOff>
      <xdr:row>17</xdr:row>
      <xdr:rowOff>38315</xdr:rowOff>
    </xdr:from>
    <xdr:to>
      <xdr:col>27</xdr:col>
      <xdr:colOff>321200</xdr:colOff>
      <xdr:row>31</xdr:row>
      <xdr:rowOff>140574</xdr:rowOff>
    </xdr:to>
    <xdr:graphicFrame macro="">
      <xdr:nvGraphicFramePr>
        <xdr:cNvPr id="29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415919</xdr:colOff>
      <xdr:row>2</xdr:row>
      <xdr:rowOff>53914</xdr:rowOff>
    </xdr:from>
    <xdr:to>
      <xdr:col>18</xdr:col>
      <xdr:colOff>521233</xdr:colOff>
      <xdr:row>16</xdr:row>
      <xdr:rowOff>117894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20</xdr:col>
      <xdr:colOff>162824</xdr:colOff>
      <xdr:row>2</xdr:row>
      <xdr:rowOff>0</xdr:rowOff>
    </xdr:from>
    <xdr:to>
      <xdr:col>27</xdr:col>
      <xdr:colOff>239563</xdr:colOff>
      <xdr:row>16</xdr:row>
      <xdr:rowOff>54455</xdr:rowOff>
    </xdr:to>
    <xdr:graphicFrame macro="">
      <xdr:nvGraphicFramePr>
        <xdr:cNvPr id="31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0.09186</cdr:x>
      <cdr:y>0.83629</cdr:y>
    </cdr:from>
    <cdr:to>
      <cdr:x>0.16761</cdr:x>
      <cdr:y>0.9086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796487" y="5033472"/>
          <a:ext cx="656897" cy="43519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CA" sz="8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</cdr:x>
      <cdr:y>0.8794</cdr:y>
    </cdr:from>
    <cdr:to>
      <cdr:x>0.9</cdr:x>
      <cdr:y>0.96715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485889" y="10453609"/>
          <a:ext cx="1857386" cy="10430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CA" sz="1100"/>
            <a:t>Water</a:t>
          </a:r>
          <a:r>
            <a:rPr lang="en-CA" sz="1100" baseline="0"/>
            <a:t> Levels: Sept 2010</a:t>
          </a:r>
          <a:endParaRPr lang="en-CA" sz="1100"/>
        </a:p>
        <a:p xmlns:a="http://schemas.openxmlformats.org/drawingml/2006/main">
          <a:r>
            <a:rPr lang="en-CA" sz="1100"/>
            <a:t>Lower data points represent</a:t>
          </a:r>
          <a:r>
            <a:rPr lang="en-CA" sz="1100" baseline="0"/>
            <a:t> the screened intervall:</a:t>
          </a:r>
        </a:p>
        <a:p xmlns:a="http://schemas.openxmlformats.org/drawingml/2006/main">
          <a:r>
            <a:rPr lang="en-CA" sz="1100" baseline="0"/>
            <a:t>Black = Tailings, </a:t>
          </a:r>
        </a:p>
        <a:p xmlns:a="http://schemas.openxmlformats.org/drawingml/2006/main">
          <a:r>
            <a:rPr lang="en-CA" sz="1100" baseline="0"/>
            <a:t>Grey = Alluvium, </a:t>
          </a:r>
        </a:p>
        <a:p xmlns:a="http://schemas.openxmlformats.org/drawingml/2006/main">
          <a:r>
            <a:rPr lang="en-CA" sz="1100" baseline="0"/>
            <a:t>Red = Bedrock</a:t>
          </a:r>
          <a:endParaRPr lang="en-CA" sz="11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0.15568</cdr:x>
      <cdr:y>0.15182</cdr:y>
    </cdr:from>
    <cdr:to>
      <cdr:x>0.40106</cdr:x>
      <cdr:y>0.25439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76275" y="352425"/>
          <a:ext cx="1065901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CA" sz="800">
              <a:solidFill>
                <a:srgbClr val="FF0000"/>
              </a:solidFill>
            </a:rPr>
            <a:t>*Note:</a:t>
          </a:r>
          <a:r>
            <a:rPr lang="en-CA" sz="800" baseline="0">
              <a:solidFill>
                <a:srgbClr val="FF0000"/>
              </a:solidFill>
            </a:rPr>
            <a:t> y-axis scale</a:t>
          </a:r>
          <a:endParaRPr lang="en-CA" sz="800">
            <a:solidFill>
              <a:srgbClr val="FF0000"/>
            </a:solidFill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19</xdr:col>
      <xdr:colOff>304800</xdr:colOff>
      <xdr:row>16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28575</xdr:rowOff>
    </xdr:from>
    <xdr:to>
      <xdr:col>19</xdr:col>
      <xdr:colOff>304800</xdr:colOff>
      <xdr:row>35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19</xdr:col>
      <xdr:colOff>304800</xdr:colOff>
      <xdr:row>16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28575</xdr:rowOff>
    </xdr:from>
    <xdr:to>
      <xdr:col>19</xdr:col>
      <xdr:colOff>304800</xdr:colOff>
      <xdr:row>35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19</xdr:col>
      <xdr:colOff>304800</xdr:colOff>
      <xdr:row>16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28575</xdr:rowOff>
    </xdr:from>
    <xdr:to>
      <xdr:col>19</xdr:col>
      <xdr:colOff>304800</xdr:colOff>
      <xdr:row>48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19</xdr:col>
      <xdr:colOff>304800</xdr:colOff>
      <xdr:row>16</xdr:row>
      <xdr:rowOff>152400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28575</xdr:rowOff>
    </xdr:from>
    <xdr:to>
      <xdr:col>19</xdr:col>
      <xdr:colOff>304800</xdr:colOff>
      <xdr:row>45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0</xdr:rowOff>
    </xdr:from>
    <xdr:to>
      <xdr:col>19</xdr:col>
      <xdr:colOff>304800</xdr:colOff>
      <xdr:row>15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18</xdr:row>
      <xdr:rowOff>28575</xdr:rowOff>
    </xdr:from>
    <xdr:to>
      <xdr:col>19</xdr:col>
      <xdr:colOff>304800</xdr:colOff>
      <xdr:row>48</xdr:row>
      <xdr:rowOff>95250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D2:T64"/>
  <sheetViews>
    <sheetView view="pageLayout" topLeftCell="U57" zoomScaleNormal="100" workbookViewId="0">
      <selection activeCell="AB65" sqref="AB65"/>
    </sheetView>
  </sheetViews>
  <sheetFormatPr defaultRowHeight="12.75" x14ac:dyDescent="0.2"/>
  <sheetData>
    <row r="2" spans="4:20" x14ac:dyDescent="0.2">
      <c r="D2" s="1" t="s">
        <v>26</v>
      </c>
      <c r="M2" s="1"/>
    </row>
    <row r="4" spans="4:20" x14ac:dyDescent="0.2">
      <c r="L4" s="1" t="s">
        <v>27</v>
      </c>
      <c r="T4" s="1" t="s">
        <v>28</v>
      </c>
    </row>
    <row r="18" spans="12:20" x14ac:dyDescent="0.2">
      <c r="L18" s="1" t="s">
        <v>29</v>
      </c>
      <c r="M18" s="1"/>
      <c r="T18" s="1" t="s">
        <v>30</v>
      </c>
    </row>
    <row r="34" spans="12:20" x14ac:dyDescent="0.2">
      <c r="L34" s="1" t="s">
        <v>31</v>
      </c>
      <c r="T34" s="1" t="s">
        <v>32</v>
      </c>
    </row>
    <row r="49" spans="12:20" x14ac:dyDescent="0.2">
      <c r="L49" s="1" t="s">
        <v>33</v>
      </c>
      <c r="T49" s="1" t="s">
        <v>34</v>
      </c>
    </row>
    <row r="64" spans="12:20" x14ac:dyDescent="0.2">
      <c r="L64" s="1" t="s">
        <v>35</v>
      </c>
      <c r="T64" s="1" t="s">
        <v>36</v>
      </c>
    </row>
  </sheetData>
  <pageMargins left="0.70866141732283472" right="0.70866141732283472" top="0.83125000000000004" bottom="0.74803149606299213" header="0.31496062992125984" footer="0.31496062992125984"/>
  <pageSetup paperSize="17" scale="70" orientation="landscape" r:id="rId1"/>
  <headerFooter>
    <oddHeader>&amp;L&amp;G&amp;C&amp;"Arial,Bold"&amp;14Figure 2-5: Intermediate Tailings Impoundment 
Zinc and Sulfate Concentrations
P03-06-1, 2, 3, 4 + 5 (1998-2010)&amp;R&amp;G</oddHeader>
    <oddFooter>&amp;L&amp;8Note: y-axis scale in this figure differ from other figures in this section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46"/>
  <sheetViews>
    <sheetView view="pageLayout" zoomScaleNormal="100" workbookViewId="0">
      <selection activeCell="F11" sqref="F11"/>
    </sheetView>
  </sheetViews>
  <sheetFormatPr defaultRowHeight="12.75" x14ac:dyDescent="0.2"/>
  <cols>
    <col min="1" max="1" width="10.140625" style="3" bestFit="1" customWidth="1"/>
    <col min="2" max="2" width="9.140625" style="3"/>
    <col min="3" max="3" width="10.140625" style="3" bestFit="1" customWidth="1"/>
    <col min="4" max="4" width="14.42578125" style="3" bestFit="1" customWidth="1"/>
    <col min="5" max="5" width="9.140625" style="1"/>
    <col min="6" max="6" width="12.42578125" style="1" bestFit="1" customWidth="1"/>
    <col min="7" max="9" width="9.140625" style="1"/>
    <col min="10" max="10" width="40.28515625" style="1" bestFit="1" customWidth="1"/>
    <col min="11" max="16384" width="9.140625" style="1"/>
  </cols>
  <sheetData>
    <row r="1" spans="1:11" x14ac:dyDescent="0.2">
      <c r="A1" s="3" t="s">
        <v>15</v>
      </c>
    </row>
    <row r="4" spans="1:11" ht="13.5" thickBot="1" x14ac:dyDescent="0.25">
      <c r="A4" s="30" t="s">
        <v>51</v>
      </c>
    </row>
    <row r="5" spans="1:11" x14ac:dyDescent="0.2">
      <c r="A5" s="14"/>
      <c r="B5" s="15" t="s">
        <v>16</v>
      </c>
      <c r="C5" s="15"/>
      <c r="D5" s="16" t="s">
        <v>13</v>
      </c>
    </row>
    <row r="6" spans="1:11" x14ac:dyDescent="0.2">
      <c r="A6" s="17"/>
      <c r="B6" s="10"/>
      <c r="C6" s="10"/>
      <c r="D6" s="18"/>
    </row>
    <row r="7" spans="1:11" x14ac:dyDescent="0.2">
      <c r="A7" s="17" t="s">
        <v>14</v>
      </c>
      <c r="B7" s="10" t="s">
        <v>0</v>
      </c>
      <c r="C7" s="10" t="s">
        <v>14</v>
      </c>
      <c r="D7" s="18" t="s">
        <v>0</v>
      </c>
    </row>
    <row r="8" spans="1:11" x14ac:dyDescent="0.2">
      <c r="A8" s="17"/>
      <c r="B8" s="10"/>
      <c r="C8" s="10"/>
      <c r="D8" s="18"/>
      <c r="F8" s="1" t="s">
        <v>16</v>
      </c>
    </row>
    <row r="9" spans="1:11" x14ac:dyDescent="0.2">
      <c r="A9" s="19">
        <v>37890</v>
      </c>
      <c r="B9" s="12">
        <v>492</v>
      </c>
      <c r="C9" s="11">
        <v>37890</v>
      </c>
      <c r="D9" s="18">
        <v>7.0000000000000001E-3</v>
      </c>
      <c r="E9" s="4" t="s">
        <v>17</v>
      </c>
      <c r="F9" s="1">
        <f t="array" ref="F9:G13">LINEST(B9:B24,A9:A24,TRUE,TRUE)</f>
        <v>1.1190926318350667</v>
      </c>
      <c r="G9" s="1">
        <v>-42256.956806242961</v>
      </c>
      <c r="H9" s="5" t="s">
        <v>20</v>
      </c>
      <c r="J9" s="1" t="s">
        <v>22</v>
      </c>
      <c r="K9" s="1" t="str">
        <f>IF(F9&gt;0,"Y","N")</f>
        <v>Y</v>
      </c>
    </row>
    <row r="10" spans="1:11" x14ac:dyDescent="0.2">
      <c r="A10" s="19">
        <v>38148</v>
      </c>
      <c r="B10" s="12">
        <v>705</v>
      </c>
      <c r="C10" s="11">
        <v>38148</v>
      </c>
      <c r="D10" s="18">
        <v>0.10299999999999999</v>
      </c>
      <c r="E10" s="4"/>
      <c r="F10" s="1">
        <v>8.6305660735041215E-2</v>
      </c>
      <c r="G10" s="1">
        <v>3390.2674325947783</v>
      </c>
      <c r="H10"/>
      <c r="J10" s="1" t="s">
        <v>24</v>
      </c>
      <c r="K10" s="1" t="e">
        <f>VLOOKUP(G12,#REF!,2,FALSE)</f>
        <v>#REF!</v>
      </c>
    </row>
    <row r="11" spans="1:11" x14ac:dyDescent="0.2">
      <c r="A11" s="19">
        <v>38252</v>
      </c>
      <c r="B11" s="12">
        <v>746</v>
      </c>
      <c r="C11" s="11">
        <v>38252</v>
      </c>
      <c r="D11" s="18">
        <v>0.13700000000000001</v>
      </c>
      <c r="E11" s="4" t="s">
        <v>18</v>
      </c>
      <c r="F11" s="1">
        <v>0.92313318441595049</v>
      </c>
      <c r="G11" s="1">
        <v>280.60936075699533</v>
      </c>
      <c r="H11"/>
      <c r="J11" s="1" t="s">
        <v>25</v>
      </c>
      <c r="K11" s="1" t="e">
        <f>IF(F12&gt;K10,"Y","N")</f>
        <v>#REF!</v>
      </c>
    </row>
    <row r="12" spans="1:11" x14ac:dyDescent="0.2">
      <c r="A12" s="19">
        <v>38475</v>
      </c>
      <c r="B12" s="12">
        <v>775</v>
      </c>
      <c r="C12" s="11">
        <v>38475</v>
      </c>
      <c r="D12" s="18">
        <v>0.17599999999999999</v>
      </c>
      <c r="E12" s="4" t="s">
        <v>19</v>
      </c>
      <c r="F12" s="1">
        <v>168.1332117588739</v>
      </c>
      <c r="G12" s="1">
        <v>14</v>
      </c>
      <c r="H12" s="5" t="s">
        <v>21</v>
      </c>
      <c r="J12" s="2" t="s">
        <v>23</v>
      </c>
      <c r="K12" s="2" t="e">
        <f>IF(AND(K11="Y",K9="Y"),"Y","N")</f>
        <v>#REF!</v>
      </c>
    </row>
    <row r="13" spans="1:11" x14ac:dyDescent="0.2">
      <c r="A13" s="19">
        <v>38605</v>
      </c>
      <c r="B13" s="12">
        <v>804</v>
      </c>
      <c r="C13" s="11">
        <v>38605</v>
      </c>
      <c r="D13" s="31">
        <v>0.19900000000000001</v>
      </c>
      <c r="E13"/>
      <c r="F13" s="1">
        <v>13239080.350677706</v>
      </c>
      <c r="G13" s="1">
        <v>1102382.5868222937</v>
      </c>
      <c r="H13"/>
    </row>
    <row r="14" spans="1:11" x14ac:dyDescent="0.2">
      <c r="A14" s="19">
        <v>38875</v>
      </c>
      <c r="B14" s="12">
        <v>959</v>
      </c>
      <c r="C14" s="11">
        <v>38875</v>
      </c>
      <c r="D14" s="31">
        <v>1.55</v>
      </c>
    </row>
    <row r="15" spans="1:11" x14ac:dyDescent="0.2">
      <c r="A15" s="19">
        <v>38981</v>
      </c>
      <c r="B15" s="12">
        <v>932</v>
      </c>
      <c r="C15" s="11">
        <v>38981</v>
      </c>
      <c r="D15" s="31">
        <v>0.9</v>
      </c>
      <c r="F15" s="1" t="s">
        <v>13</v>
      </c>
    </row>
    <row r="16" spans="1:11" x14ac:dyDescent="0.2">
      <c r="A16" s="19">
        <v>39232</v>
      </c>
      <c r="B16" s="12">
        <v>1460</v>
      </c>
      <c r="C16" s="11">
        <v>39232</v>
      </c>
      <c r="D16" s="18">
        <v>0.83699999999999997</v>
      </c>
      <c r="E16" s="4" t="s">
        <v>17</v>
      </c>
      <c r="F16" s="1">
        <f t="array" ref="F16:G20">LINEST(D9:D24,C9:C24,TRUE,TRUE)</f>
        <v>2.8302856240779847E-3</v>
      </c>
      <c r="G16" s="1">
        <v>-108.67081563578125</v>
      </c>
      <c r="H16" s="5" t="s">
        <v>20</v>
      </c>
      <c r="J16" s="1" t="s">
        <v>22</v>
      </c>
      <c r="K16" s="1" t="str">
        <f>IF(F16&gt;0,"Y","N")</f>
        <v>Y</v>
      </c>
    </row>
    <row r="17" spans="1:11" x14ac:dyDescent="0.2">
      <c r="A17" s="19">
        <v>39359</v>
      </c>
      <c r="B17" s="12">
        <v>1390</v>
      </c>
      <c r="C17" s="11">
        <v>39359</v>
      </c>
      <c r="D17" s="18">
        <v>1.33</v>
      </c>
      <c r="E17" s="4"/>
      <c r="F17" s="1">
        <v>3.7149313344667621E-4</v>
      </c>
      <c r="G17" s="1">
        <v>14.593029715900141</v>
      </c>
      <c r="H17"/>
      <c r="J17" s="1" t="s">
        <v>24</v>
      </c>
      <c r="K17" s="1" t="e">
        <f>VLOOKUP(G19,#REF!,2,FALSE)</f>
        <v>#REF!</v>
      </c>
    </row>
    <row r="18" spans="1:11" x14ac:dyDescent="0.2">
      <c r="A18" s="19">
        <v>39596</v>
      </c>
      <c r="B18" s="12">
        <v>1740</v>
      </c>
      <c r="C18" s="11">
        <v>39596</v>
      </c>
      <c r="D18" s="18">
        <v>1.89</v>
      </c>
      <c r="E18" s="4" t="s">
        <v>18</v>
      </c>
      <c r="F18" s="1">
        <v>0.80567489265190839</v>
      </c>
      <c r="G18" s="1">
        <v>1.2078518351434204</v>
      </c>
      <c r="H18"/>
      <c r="J18" s="1" t="s">
        <v>25</v>
      </c>
      <c r="K18" s="1" t="e">
        <f>IF(F19&gt;K17,"Y","N")</f>
        <v>#REF!</v>
      </c>
    </row>
    <row r="19" spans="1:11" x14ac:dyDescent="0.2">
      <c r="A19" s="19">
        <v>39965</v>
      </c>
      <c r="B19" s="12">
        <v>2800</v>
      </c>
      <c r="C19" s="11">
        <v>39965</v>
      </c>
      <c r="D19" s="18">
        <v>3.19</v>
      </c>
      <c r="E19" s="4" t="s">
        <v>19</v>
      </c>
      <c r="F19" s="1">
        <v>58.044215958785074</v>
      </c>
      <c r="G19" s="1">
        <v>14</v>
      </c>
      <c r="H19" s="5" t="s">
        <v>21</v>
      </c>
      <c r="J19" s="2" t="s">
        <v>23</v>
      </c>
      <c r="K19" s="2" t="e">
        <f>IF(AND(K18="Y",K16="Y"),"Y","N")</f>
        <v>#REF!</v>
      </c>
    </row>
    <row r="20" spans="1:11" x14ac:dyDescent="0.2">
      <c r="A20" s="19">
        <v>40030</v>
      </c>
      <c r="B20" s="12">
        <v>2800</v>
      </c>
      <c r="C20" s="11">
        <v>40030</v>
      </c>
      <c r="D20" s="18">
        <v>4.21</v>
      </c>
      <c r="E20"/>
      <c r="F20" s="1">
        <v>84.681058158269366</v>
      </c>
      <c r="G20" s="1">
        <v>20.424684779230596</v>
      </c>
      <c r="H20"/>
    </row>
    <row r="21" spans="1:11" x14ac:dyDescent="0.2">
      <c r="A21" s="19">
        <v>40065</v>
      </c>
      <c r="B21" s="12">
        <v>2800</v>
      </c>
      <c r="C21" s="11">
        <v>40065</v>
      </c>
      <c r="D21" s="18">
        <v>4.49</v>
      </c>
    </row>
    <row r="22" spans="1:11" x14ac:dyDescent="0.2">
      <c r="A22" s="19">
        <v>40120</v>
      </c>
      <c r="B22" s="12">
        <v>2700</v>
      </c>
      <c r="C22" s="11">
        <v>40120</v>
      </c>
      <c r="D22" s="18">
        <v>5.8</v>
      </c>
    </row>
    <row r="23" spans="1:11" x14ac:dyDescent="0.2">
      <c r="A23" s="19">
        <v>40343</v>
      </c>
      <c r="B23" s="12">
        <v>3100</v>
      </c>
      <c r="C23" s="11">
        <v>40343</v>
      </c>
      <c r="D23" s="18">
        <v>6.68</v>
      </c>
    </row>
    <row r="24" spans="1:11" ht="13.5" thickBot="1" x14ac:dyDescent="0.25">
      <c r="A24" s="21">
        <v>40443</v>
      </c>
      <c r="B24" s="22">
        <v>2900</v>
      </c>
      <c r="C24" s="25">
        <v>40443</v>
      </c>
      <c r="D24" s="38">
        <v>8.26</v>
      </c>
    </row>
    <row r="25" spans="1:11" x14ac:dyDescent="0.2">
      <c r="A25" s="13"/>
      <c r="B25" s="13"/>
      <c r="C25" s="13"/>
      <c r="D25" s="13"/>
    </row>
    <row r="26" spans="1:11" x14ac:dyDescent="0.2">
      <c r="A26" s="10"/>
      <c r="B26" s="10"/>
      <c r="C26" s="10"/>
      <c r="D26" s="10"/>
    </row>
    <row r="27" spans="1:11" x14ac:dyDescent="0.2">
      <c r="A27" s="10"/>
      <c r="B27" s="10"/>
      <c r="C27" s="10"/>
      <c r="D27" s="10"/>
    </row>
    <row r="28" spans="1:11" x14ac:dyDescent="0.2">
      <c r="A28" s="10"/>
      <c r="B28" s="10"/>
      <c r="C28" s="10"/>
      <c r="D28" s="10"/>
    </row>
    <row r="29" spans="1:11" x14ac:dyDescent="0.2">
      <c r="A29" s="10"/>
      <c r="B29" s="10"/>
      <c r="C29" s="10"/>
      <c r="D29" s="10"/>
    </row>
    <row r="30" spans="1:11" x14ac:dyDescent="0.2">
      <c r="A30" s="10"/>
      <c r="B30" s="10"/>
      <c r="C30" s="10"/>
      <c r="D30" s="10"/>
    </row>
    <row r="31" spans="1:11" x14ac:dyDescent="0.2">
      <c r="A31" s="10"/>
      <c r="B31" s="10"/>
      <c r="C31" s="10"/>
      <c r="D31" s="10"/>
    </row>
    <row r="32" spans="1:11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0" spans="1:4" x14ac:dyDescent="0.2">
      <c r="A40" s="10"/>
      <c r="B40" s="10"/>
      <c r="C40" s="10"/>
      <c r="D40" s="10"/>
    </row>
    <row r="41" spans="1:4" x14ac:dyDescent="0.2">
      <c r="A41" s="10"/>
      <c r="B41" s="10"/>
      <c r="C41" s="10"/>
      <c r="D41" s="10"/>
    </row>
    <row r="42" spans="1:4" x14ac:dyDescent="0.2">
      <c r="A42" s="10"/>
      <c r="B42" s="10"/>
      <c r="C42" s="10"/>
      <c r="D42" s="10"/>
    </row>
    <row r="43" spans="1:4" x14ac:dyDescent="0.2">
      <c r="A43" s="10"/>
      <c r="B43" s="10"/>
      <c r="C43" s="10"/>
      <c r="D43" s="10"/>
    </row>
    <row r="44" spans="1:4" x14ac:dyDescent="0.2">
      <c r="A44" s="10"/>
      <c r="B44" s="10"/>
      <c r="C44" s="10"/>
      <c r="D44" s="10"/>
    </row>
    <row r="45" spans="1:4" x14ac:dyDescent="0.2">
      <c r="A45" s="10"/>
      <c r="B45" s="10"/>
      <c r="C45" s="10"/>
      <c r="D45" s="10"/>
    </row>
    <row r="46" spans="1:4" x14ac:dyDescent="0.2">
      <c r="A46" s="10"/>
      <c r="B46" s="10"/>
      <c r="C46" s="10"/>
      <c r="D46" s="10"/>
    </row>
  </sheetData>
  <conditionalFormatting sqref="D9:D24">
    <cfRule type="expression" dxfId="4" priority="4" stopIfTrue="1">
      <formula>IF(MID(#REF!,1,1)="&lt;",TRUE,FALSE)</formula>
    </cfRule>
  </conditionalFormatting>
  <printOptions horizontalCentered="1"/>
  <pageMargins left="0.70866141732283472" right="0.70866141732283472" top="1.1023622047244095" bottom="0.74803149606299213" header="0.31496062992125984" footer="0.31496062992125984"/>
  <pageSetup orientation="portrait" r:id="rId1"/>
  <headerFooter>
    <oddHeader>&amp;L&amp;G&amp;C&amp;"Arial,Bold"&amp;14Table 2-20: Intermediate Tailings Impoundment
Zinc and Sulfate Concentrations
P03-06-1 (1998-2010)&amp;R&amp;G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45"/>
  <sheetViews>
    <sheetView view="pageLayout" zoomScaleNormal="100" workbookViewId="0">
      <selection activeCell="D24" sqref="A24:D24"/>
    </sheetView>
  </sheetViews>
  <sheetFormatPr defaultRowHeight="12.75" x14ac:dyDescent="0.2"/>
  <cols>
    <col min="1" max="1" width="10.140625" style="3" bestFit="1" customWidth="1"/>
    <col min="2" max="2" width="9.140625" style="3"/>
    <col min="3" max="3" width="10.140625" style="3" bestFit="1" customWidth="1"/>
    <col min="4" max="4" width="14.42578125" style="3" bestFit="1" customWidth="1"/>
    <col min="5" max="5" width="9.140625" style="1"/>
    <col min="6" max="6" width="13.140625" style="1" bestFit="1" customWidth="1"/>
    <col min="7" max="7" width="9.28515625" style="1" bestFit="1" customWidth="1"/>
    <col min="8" max="9" width="9.140625" style="1"/>
    <col min="10" max="10" width="40.28515625" style="1" bestFit="1" customWidth="1"/>
    <col min="11" max="16384" width="9.140625" style="1"/>
  </cols>
  <sheetData>
    <row r="1" spans="1:11" x14ac:dyDescent="0.2">
      <c r="A1" s="3" t="s">
        <v>15</v>
      </c>
    </row>
    <row r="4" spans="1:11" ht="13.5" thickBot="1" x14ac:dyDescent="0.25">
      <c r="A4" s="30" t="s">
        <v>52</v>
      </c>
    </row>
    <row r="5" spans="1:11" x14ac:dyDescent="0.2">
      <c r="A5" s="14"/>
      <c r="B5" s="15" t="s">
        <v>16</v>
      </c>
      <c r="C5" s="15"/>
      <c r="D5" s="16" t="s">
        <v>13</v>
      </c>
    </row>
    <row r="6" spans="1:11" x14ac:dyDescent="0.2">
      <c r="A6" s="17"/>
      <c r="B6" s="10"/>
      <c r="C6" s="10"/>
      <c r="D6" s="18"/>
    </row>
    <row r="7" spans="1:11" x14ac:dyDescent="0.2">
      <c r="A7" s="17" t="s">
        <v>14</v>
      </c>
      <c r="B7" s="10" t="s">
        <v>0</v>
      </c>
      <c r="C7" s="10" t="s">
        <v>14</v>
      </c>
      <c r="D7" s="18" t="s">
        <v>0</v>
      </c>
    </row>
    <row r="8" spans="1:11" x14ac:dyDescent="0.2">
      <c r="A8" s="17"/>
      <c r="B8" s="10"/>
      <c r="C8" s="10"/>
      <c r="D8" s="18"/>
      <c r="F8" s="1" t="s">
        <v>16</v>
      </c>
    </row>
    <row r="9" spans="1:11" x14ac:dyDescent="0.2">
      <c r="A9" s="19">
        <v>37890</v>
      </c>
      <c r="B9" s="12">
        <v>586</v>
      </c>
      <c r="C9" s="11">
        <v>37890</v>
      </c>
      <c r="D9" s="18">
        <v>4.4999999999999998E-2</v>
      </c>
      <c r="E9" s="4" t="s">
        <v>17</v>
      </c>
      <c r="F9" s="1">
        <f t="array" ref="F9:G13">LINEST(B9:B24,A9:A24,TRUE,TRUE)</f>
        <v>1.2090116453808291</v>
      </c>
      <c r="G9" s="1">
        <v>-45599.595544547497</v>
      </c>
      <c r="H9" s="5" t="s">
        <v>20</v>
      </c>
      <c r="J9" s="1" t="s">
        <v>22</v>
      </c>
      <c r="K9" s="1" t="str">
        <f>IF(F9&gt;0,"Y","N")</f>
        <v>Y</v>
      </c>
    </row>
    <row r="10" spans="1:11" x14ac:dyDescent="0.2">
      <c r="A10" s="19">
        <v>38148</v>
      </c>
      <c r="B10" s="12">
        <v>763</v>
      </c>
      <c r="C10" s="11">
        <v>38148</v>
      </c>
      <c r="D10" s="18">
        <v>0.17899999999999999</v>
      </c>
      <c r="E10" s="4"/>
      <c r="F10" s="1">
        <v>0.12369236881733436</v>
      </c>
      <c r="G10" s="1">
        <v>4858.8957675594156</v>
      </c>
      <c r="H10"/>
      <c r="J10" s="1" t="s">
        <v>24</v>
      </c>
      <c r="K10" s="1" t="e">
        <f>VLOOKUP(G12,#REF!,2,FALSE)</f>
        <v>#REF!</v>
      </c>
    </row>
    <row r="11" spans="1:11" x14ac:dyDescent="0.2">
      <c r="A11" s="19">
        <v>38252</v>
      </c>
      <c r="B11" s="12">
        <v>780</v>
      </c>
      <c r="C11" s="11">
        <v>38252</v>
      </c>
      <c r="D11" s="18">
        <v>0.2</v>
      </c>
      <c r="E11" s="4" t="s">
        <v>18</v>
      </c>
      <c r="F11" s="1">
        <v>0.87219021839781008</v>
      </c>
      <c r="G11" s="1">
        <v>402.16639614066821</v>
      </c>
      <c r="H11"/>
      <c r="J11" s="1" t="s">
        <v>25</v>
      </c>
      <c r="K11" s="1" t="e">
        <f>IF(F12&gt;K10,"Y","N")</f>
        <v>#REF!</v>
      </c>
    </row>
    <row r="12" spans="1:11" x14ac:dyDescent="0.2">
      <c r="A12" s="19">
        <v>38475</v>
      </c>
      <c r="B12" s="12">
        <v>810</v>
      </c>
      <c r="C12" s="11">
        <v>38475</v>
      </c>
      <c r="D12" s="18">
        <v>0.23899999999999999</v>
      </c>
      <c r="E12" s="4" t="s">
        <v>19</v>
      </c>
      <c r="F12" s="1">
        <v>95.537782042185384</v>
      </c>
      <c r="G12" s="1">
        <v>14</v>
      </c>
      <c r="H12" s="5" t="s">
        <v>21</v>
      </c>
      <c r="J12" s="2" t="s">
        <v>23</v>
      </c>
      <c r="K12" s="2" t="e">
        <f>IF(AND(K11="Y",K9="Y"),"Y","N")</f>
        <v>#REF!</v>
      </c>
    </row>
    <row r="13" spans="1:11" x14ac:dyDescent="0.2">
      <c r="A13" s="19">
        <v>38605</v>
      </c>
      <c r="B13" s="12">
        <v>734</v>
      </c>
      <c r="C13" s="11">
        <v>38605</v>
      </c>
      <c r="D13" s="18">
        <v>0.28799999999999998</v>
      </c>
      <c r="E13"/>
      <c r="F13" s="1">
        <v>15452071.657413181</v>
      </c>
      <c r="G13" s="1">
        <v>2264329.34258682</v>
      </c>
      <c r="H13"/>
    </row>
    <row r="14" spans="1:11" x14ac:dyDescent="0.2">
      <c r="A14" s="19">
        <v>38875</v>
      </c>
      <c r="B14" s="12">
        <v>921</v>
      </c>
      <c r="C14" s="11">
        <v>38875</v>
      </c>
      <c r="D14" s="18">
        <v>0.35799999999999998</v>
      </c>
    </row>
    <row r="15" spans="1:11" x14ac:dyDescent="0.2">
      <c r="A15" s="19">
        <v>38981</v>
      </c>
      <c r="B15" s="12">
        <v>1020</v>
      </c>
      <c r="C15" s="11">
        <v>38981</v>
      </c>
      <c r="D15" s="18">
        <v>0.73099999999999998</v>
      </c>
      <c r="F15" s="1" t="s">
        <v>13</v>
      </c>
    </row>
    <row r="16" spans="1:11" x14ac:dyDescent="0.2">
      <c r="A16" s="19">
        <v>39232</v>
      </c>
      <c r="B16" s="12">
        <v>2120</v>
      </c>
      <c r="C16" s="11">
        <v>39232</v>
      </c>
      <c r="D16" s="18">
        <v>1.99</v>
      </c>
      <c r="E16" s="4" t="s">
        <v>17</v>
      </c>
      <c r="F16" s="1">
        <f t="array" ref="F16:G20">LINEST(D9:D24,C9:C24,TRUE,TRUE)</f>
        <v>3.041135015871224E-3</v>
      </c>
      <c r="G16" s="1">
        <v>-116.635336258634</v>
      </c>
      <c r="H16" s="5" t="s">
        <v>20</v>
      </c>
      <c r="J16" s="1" t="s">
        <v>22</v>
      </c>
      <c r="K16" s="1" t="str">
        <f>IF(F16&gt;0,"Y","N")</f>
        <v>Y</v>
      </c>
    </row>
    <row r="17" spans="1:11" x14ac:dyDescent="0.2">
      <c r="A17" s="19">
        <v>39359</v>
      </c>
      <c r="B17" s="12">
        <v>1730</v>
      </c>
      <c r="C17" s="11">
        <v>39359</v>
      </c>
      <c r="D17" s="18">
        <v>2.23</v>
      </c>
      <c r="E17" s="4"/>
      <c r="F17" s="1">
        <v>3.2794845263778755E-4</v>
      </c>
      <c r="G17" s="1">
        <v>12.882503292119791</v>
      </c>
      <c r="H17"/>
      <c r="J17" s="1" t="s">
        <v>24</v>
      </c>
      <c r="K17" s="1" t="e">
        <f>VLOOKUP(G19,#REF!,2,FALSE)</f>
        <v>#REF!</v>
      </c>
    </row>
    <row r="18" spans="1:11" x14ac:dyDescent="0.2">
      <c r="A18" s="19">
        <v>39596</v>
      </c>
      <c r="B18" s="12">
        <v>2260</v>
      </c>
      <c r="C18" s="11">
        <v>39596</v>
      </c>
      <c r="D18" s="18">
        <v>3.98</v>
      </c>
      <c r="E18" s="4" t="s">
        <v>18</v>
      </c>
      <c r="F18" s="1">
        <v>0.85998940389460643</v>
      </c>
      <c r="G18" s="1">
        <v>1.0662731143262287</v>
      </c>
      <c r="H18"/>
      <c r="J18" s="1" t="s">
        <v>25</v>
      </c>
      <c r="K18" s="1" t="e">
        <f>IF(F19&gt;K17,"Y","N")</f>
        <v>#REF!</v>
      </c>
    </row>
    <row r="19" spans="1:11" x14ac:dyDescent="0.2">
      <c r="A19" s="19">
        <v>39965</v>
      </c>
      <c r="B19" s="12">
        <v>3800</v>
      </c>
      <c r="C19" s="11">
        <v>39965</v>
      </c>
      <c r="D19" s="18">
        <v>5.91</v>
      </c>
      <c r="E19" s="4" t="s">
        <v>19</v>
      </c>
      <c r="F19" s="1">
        <v>85.992431926091072</v>
      </c>
      <c r="G19" s="1">
        <v>14</v>
      </c>
      <c r="H19" s="5" t="s">
        <v>21</v>
      </c>
      <c r="J19" s="2" t="s">
        <v>23</v>
      </c>
      <c r="K19" s="2" t="e">
        <f>IF(AND(K18="Y",K16="Y"),"Y","N")</f>
        <v>#REF!</v>
      </c>
    </row>
    <row r="20" spans="1:11" x14ac:dyDescent="0.2">
      <c r="A20" s="19">
        <v>40030</v>
      </c>
      <c r="B20" s="12">
        <v>2700</v>
      </c>
      <c r="C20" s="11">
        <v>40030</v>
      </c>
      <c r="D20" s="18">
        <v>3.84</v>
      </c>
      <c r="E20"/>
      <c r="F20" s="1">
        <v>97.768094039310625</v>
      </c>
      <c r="G20" s="1">
        <v>15.917136960689369</v>
      </c>
      <c r="H20"/>
    </row>
    <row r="21" spans="1:11" x14ac:dyDescent="0.2">
      <c r="A21" s="19">
        <v>40065</v>
      </c>
      <c r="B21" s="12">
        <v>2900</v>
      </c>
      <c r="C21" s="11">
        <v>40065</v>
      </c>
      <c r="D21" s="18">
        <v>4.47</v>
      </c>
    </row>
    <row r="22" spans="1:11" x14ac:dyDescent="0.2">
      <c r="A22" s="19">
        <v>40120</v>
      </c>
      <c r="B22" s="12">
        <v>2800</v>
      </c>
      <c r="C22" s="11">
        <v>40120</v>
      </c>
      <c r="D22" s="18">
        <v>4.8499999999999996</v>
      </c>
    </row>
    <row r="23" spans="1:11" x14ac:dyDescent="0.2">
      <c r="A23" s="32">
        <v>40343</v>
      </c>
      <c r="B23" s="33">
        <v>3200</v>
      </c>
      <c r="C23" s="34">
        <v>40343</v>
      </c>
      <c r="D23" s="31">
        <v>8.01</v>
      </c>
    </row>
    <row r="24" spans="1:11" ht="13.5" thickBot="1" x14ac:dyDescent="0.25">
      <c r="A24" s="21">
        <v>40443</v>
      </c>
      <c r="B24" s="22">
        <v>3000</v>
      </c>
      <c r="C24" s="25">
        <v>40443</v>
      </c>
      <c r="D24" s="38">
        <v>7.5</v>
      </c>
    </row>
    <row r="25" spans="1:11" x14ac:dyDescent="0.2">
      <c r="A25" s="13"/>
      <c r="B25" s="13"/>
      <c r="C25" s="13"/>
      <c r="D25" s="13"/>
    </row>
    <row r="26" spans="1:11" x14ac:dyDescent="0.2">
      <c r="A26" s="10"/>
      <c r="B26" s="10"/>
      <c r="C26" s="10"/>
      <c r="D26" s="10"/>
    </row>
    <row r="27" spans="1:11" x14ac:dyDescent="0.2">
      <c r="A27" s="10"/>
      <c r="B27" s="10"/>
      <c r="C27" s="10"/>
      <c r="D27" s="10"/>
    </row>
    <row r="28" spans="1:11" x14ac:dyDescent="0.2">
      <c r="A28" s="10"/>
      <c r="B28" s="10"/>
      <c r="C28" s="10"/>
      <c r="D28" s="10"/>
    </row>
    <row r="29" spans="1:11" x14ac:dyDescent="0.2">
      <c r="A29" s="10"/>
      <c r="B29" s="10"/>
      <c r="C29" s="10"/>
      <c r="D29" s="10"/>
    </row>
    <row r="30" spans="1:11" x14ac:dyDescent="0.2">
      <c r="A30" s="10"/>
      <c r="B30" s="10"/>
      <c r="C30" s="10"/>
      <c r="D30" s="10"/>
    </row>
    <row r="31" spans="1:11" x14ac:dyDescent="0.2">
      <c r="A31" s="10"/>
      <c r="B31" s="10"/>
      <c r="C31" s="10"/>
      <c r="D31" s="10"/>
    </row>
    <row r="32" spans="1:11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0" spans="1:4" x14ac:dyDescent="0.2">
      <c r="A40" s="10"/>
      <c r="B40" s="10"/>
      <c r="C40" s="10"/>
      <c r="D40" s="10"/>
    </row>
    <row r="41" spans="1:4" x14ac:dyDescent="0.2">
      <c r="A41" s="10"/>
      <c r="B41" s="10"/>
      <c r="C41" s="10"/>
      <c r="D41" s="10"/>
    </row>
    <row r="42" spans="1:4" x14ac:dyDescent="0.2">
      <c r="A42" s="10"/>
      <c r="B42" s="10"/>
      <c r="C42" s="10"/>
      <c r="D42" s="10"/>
    </row>
    <row r="43" spans="1:4" x14ac:dyDescent="0.2">
      <c r="A43" s="10"/>
      <c r="B43" s="10"/>
      <c r="C43" s="10"/>
      <c r="D43" s="10"/>
    </row>
    <row r="44" spans="1:4" x14ac:dyDescent="0.2">
      <c r="A44" s="10"/>
      <c r="B44" s="10"/>
      <c r="C44" s="10"/>
      <c r="D44" s="10"/>
    </row>
    <row r="45" spans="1:4" x14ac:dyDescent="0.2">
      <c r="A45" s="10"/>
      <c r="B45" s="10"/>
      <c r="C45" s="10"/>
      <c r="D45" s="10"/>
    </row>
  </sheetData>
  <conditionalFormatting sqref="D9:D24">
    <cfRule type="expression" dxfId="3" priority="5" stopIfTrue="1">
      <formula>IF(MID(#REF!,1,1)="&lt;",TRUE,FALSE)</formula>
    </cfRule>
  </conditionalFormatting>
  <printOptions horizontalCentered="1"/>
  <pageMargins left="0.70866141732283472" right="0.70866141732283472" top="1.05" bottom="0.74803149606299213" header="0.31496062992125984" footer="0.31496062992125984"/>
  <pageSetup orientation="portrait" r:id="rId1"/>
  <headerFooter>
    <oddHeader>&amp;L&amp;G&amp;C&amp;"Arial,Bold"&amp;14Table 2-21: Intermediate Tailings Impoundment 
Zinc and Sulfate Concentrations
P03-06-2 (1998-2010)&amp;R&amp;G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53"/>
  <sheetViews>
    <sheetView view="pageLayout" zoomScaleNormal="100" workbookViewId="0">
      <selection activeCell="F31" sqref="F31"/>
    </sheetView>
  </sheetViews>
  <sheetFormatPr defaultRowHeight="12.75" x14ac:dyDescent="0.2"/>
  <cols>
    <col min="1" max="1" width="10.140625" style="3" bestFit="1" customWidth="1"/>
    <col min="2" max="2" width="9.140625" style="3"/>
    <col min="3" max="3" width="10.140625" style="3" bestFit="1" customWidth="1"/>
    <col min="4" max="4" width="14.42578125" style="3" bestFit="1" customWidth="1"/>
    <col min="5" max="5" width="9.140625" style="1"/>
    <col min="6" max="6" width="13.140625" style="1" bestFit="1" customWidth="1"/>
    <col min="7" max="9" width="9.140625" style="1"/>
    <col min="10" max="10" width="40.28515625" style="1" bestFit="1" customWidth="1"/>
    <col min="11" max="16384" width="9.140625" style="1"/>
  </cols>
  <sheetData>
    <row r="1" spans="1:11" x14ac:dyDescent="0.2">
      <c r="A1" s="3" t="s">
        <v>15</v>
      </c>
    </row>
    <row r="4" spans="1:11" ht="13.5" thickBot="1" x14ac:dyDescent="0.25">
      <c r="A4" s="30" t="s">
        <v>53</v>
      </c>
    </row>
    <row r="5" spans="1:11" x14ac:dyDescent="0.2">
      <c r="A5" s="14"/>
      <c r="B5" s="15" t="s">
        <v>16</v>
      </c>
      <c r="C5" s="15"/>
      <c r="D5" s="16" t="s">
        <v>13</v>
      </c>
    </row>
    <row r="6" spans="1:11" x14ac:dyDescent="0.2">
      <c r="A6" s="17"/>
      <c r="B6" s="10"/>
      <c r="C6" s="10"/>
      <c r="D6" s="18"/>
    </row>
    <row r="7" spans="1:11" x14ac:dyDescent="0.2">
      <c r="A7" s="17" t="s">
        <v>14</v>
      </c>
      <c r="B7" s="10" t="s">
        <v>0</v>
      </c>
      <c r="C7" s="10" t="s">
        <v>14</v>
      </c>
      <c r="D7" s="18" t="s">
        <v>0</v>
      </c>
    </row>
    <row r="8" spans="1:11" x14ac:dyDescent="0.2">
      <c r="A8" s="17"/>
      <c r="B8" s="10"/>
      <c r="C8" s="10"/>
      <c r="D8" s="18"/>
      <c r="F8" s="1" t="s">
        <v>16</v>
      </c>
    </row>
    <row r="9" spans="1:11" x14ac:dyDescent="0.2">
      <c r="A9" s="19">
        <v>37890</v>
      </c>
      <c r="B9" s="12">
        <v>967</v>
      </c>
      <c r="C9" s="11">
        <v>37890</v>
      </c>
      <c r="D9" s="18">
        <v>0.16500000000000001</v>
      </c>
      <c r="E9" s="4" t="s">
        <v>17</v>
      </c>
      <c r="F9" s="1">
        <f t="array" ref="F9:G13">LINEST(B9:B19,A9:A19,TRUE,TRUE)</f>
        <v>1.5548124047025564</v>
      </c>
      <c r="G9" s="1">
        <v>-58802.69235426993</v>
      </c>
      <c r="H9" s="5" t="s">
        <v>20</v>
      </c>
      <c r="J9" s="1" t="s">
        <v>22</v>
      </c>
      <c r="K9" s="1" t="str">
        <f>IF(F9&gt;0,"Y","N")</f>
        <v>Y</v>
      </c>
    </row>
    <row r="10" spans="1:11" x14ac:dyDescent="0.2">
      <c r="A10" s="19">
        <v>38148</v>
      </c>
      <c r="B10" s="12">
        <v>907</v>
      </c>
      <c r="C10" s="11">
        <v>38148</v>
      </c>
      <c r="D10" s="18">
        <v>0.436</v>
      </c>
      <c r="E10" s="4"/>
      <c r="F10" s="1">
        <v>0.27555155136476517</v>
      </c>
      <c r="G10" s="1">
        <v>10707.231488428375</v>
      </c>
      <c r="H10"/>
      <c r="J10" s="1" t="s">
        <v>24</v>
      </c>
      <c r="K10" s="1" t="e">
        <f>VLOOKUP(G12,#REF!,2,FALSE)</f>
        <v>#REF!</v>
      </c>
    </row>
    <row r="11" spans="1:11" x14ac:dyDescent="0.2">
      <c r="A11" s="19">
        <v>38252</v>
      </c>
      <c r="B11" s="12">
        <v>386</v>
      </c>
      <c r="C11" s="11">
        <v>38252</v>
      </c>
      <c r="D11" s="18">
        <v>1.24</v>
      </c>
      <c r="E11" s="4" t="s">
        <v>18</v>
      </c>
      <c r="F11" s="1">
        <v>0.77961880143673745</v>
      </c>
      <c r="G11" s="1">
        <v>564.38438394869274</v>
      </c>
      <c r="H11"/>
      <c r="J11" s="1" t="s">
        <v>25</v>
      </c>
      <c r="K11" s="1" t="e">
        <f>IF(F12&gt;K10,"Y","N")</f>
        <v>#REF!</v>
      </c>
    </row>
    <row r="12" spans="1:11" x14ac:dyDescent="0.2">
      <c r="A12" s="19">
        <v>38475</v>
      </c>
      <c r="B12" s="12">
        <v>643</v>
      </c>
      <c r="C12" s="11">
        <v>38475</v>
      </c>
      <c r="D12" s="18">
        <v>0.34799999999999998</v>
      </c>
      <c r="E12" s="4" t="s">
        <v>19</v>
      </c>
      <c r="F12" s="1">
        <v>31.838329488513349</v>
      </c>
      <c r="G12" s="1">
        <v>9</v>
      </c>
      <c r="H12" s="5" t="s">
        <v>21</v>
      </c>
      <c r="J12" s="2" t="s">
        <v>23</v>
      </c>
      <c r="K12" s="2" t="e">
        <f>IF(AND(K11="Y",K9="Y"),"Y","N")</f>
        <v>#REF!</v>
      </c>
    </row>
    <row r="13" spans="1:11" x14ac:dyDescent="0.2">
      <c r="A13" s="19">
        <v>38605</v>
      </c>
      <c r="B13" s="12">
        <v>1170</v>
      </c>
      <c r="C13" s="11">
        <v>38605</v>
      </c>
      <c r="D13" s="18">
        <v>1.41</v>
      </c>
      <c r="E13"/>
      <c r="F13" s="1">
        <v>10141454.586211871</v>
      </c>
      <c r="G13" s="1">
        <v>2866767.5956063084</v>
      </c>
      <c r="H13"/>
    </row>
    <row r="14" spans="1:11" x14ac:dyDescent="0.2">
      <c r="A14" s="19">
        <v>38875</v>
      </c>
      <c r="B14" s="12">
        <v>1070</v>
      </c>
      <c r="C14" s="11">
        <v>38875</v>
      </c>
      <c r="D14" s="18">
        <v>0.93</v>
      </c>
    </row>
    <row r="15" spans="1:11" x14ac:dyDescent="0.2">
      <c r="A15" s="19">
        <v>38981</v>
      </c>
      <c r="B15" s="12">
        <v>1460</v>
      </c>
      <c r="C15" s="11">
        <v>38981</v>
      </c>
      <c r="D15" s="18">
        <v>1.81</v>
      </c>
      <c r="F15" s="1" t="s">
        <v>13</v>
      </c>
    </row>
    <row r="16" spans="1:11" x14ac:dyDescent="0.2">
      <c r="A16" s="19">
        <v>39232</v>
      </c>
      <c r="B16" s="12">
        <v>1900</v>
      </c>
      <c r="C16" s="11">
        <v>39232</v>
      </c>
      <c r="D16" s="18">
        <v>2.2400000000000002</v>
      </c>
      <c r="E16" s="4" t="s">
        <v>17</v>
      </c>
      <c r="F16" s="1">
        <f t="array" ref="F16:G20">LINEST(D9:D24,C9:C24,TRUE,TRUE)</f>
        <v>5.8290789001737252E-3</v>
      </c>
      <c r="G16" s="1">
        <v>-223.48073563826657</v>
      </c>
      <c r="H16" s="5" t="s">
        <v>20</v>
      </c>
      <c r="J16" s="1" t="s">
        <v>22</v>
      </c>
      <c r="K16" s="1" t="str">
        <f>IF(F16&gt;0,"Y","N")</f>
        <v>Y</v>
      </c>
    </row>
    <row r="17" spans="1:11" x14ac:dyDescent="0.2">
      <c r="A17" s="19">
        <v>39359</v>
      </c>
      <c r="B17" s="12">
        <v>2150</v>
      </c>
      <c r="C17" s="11">
        <v>39359</v>
      </c>
      <c r="D17" s="18">
        <v>3.77</v>
      </c>
      <c r="E17" s="4"/>
      <c r="F17" s="1">
        <v>5.9435415090541713E-4</v>
      </c>
      <c r="G17" s="1">
        <v>23.347478069002651</v>
      </c>
      <c r="H17"/>
      <c r="J17" s="1" t="s">
        <v>24</v>
      </c>
      <c r="K17" s="1" t="e">
        <f>VLOOKUP(G19,#REF!,2,FALSE)</f>
        <v>#REF!</v>
      </c>
    </row>
    <row r="18" spans="1:11" x14ac:dyDescent="0.2">
      <c r="A18" s="19">
        <v>39596</v>
      </c>
      <c r="B18" s="12">
        <v>2610</v>
      </c>
      <c r="C18" s="11">
        <v>39596</v>
      </c>
      <c r="D18" s="31">
        <v>5.24</v>
      </c>
      <c r="E18" s="4" t="s">
        <v>18</v>
      </c>
      <c r="F18" s="1">
        <v>0.87294145277716928</v>
      </c>
      <c r="G18" s="1">
        <v>1.932449585906715</v>
      </c>
      <c r="H18"/>
      <c r="J18" s="1" t="s">
        <v>25</v>
      </c>
      <c r="K18" s="1" t="e">
        <f>IF(F19&gt;K17,"Y","N")</f>
        <v>#REF!</v>
      </c>
    </row>
    <row r="19" spans="1:11" x14ac:dyDescent="0.2">
      <c r="A19" s="19">
        <v>39965</v>
      </c>
      <c r="B19" s="12">
        <v>4400</v>
      </c>
      <c r="C19" s="11">
        <v>39965</v>
      </c>
      <c r="D19" s="20">
        <v>9.49</v>
      </c>
      <c r="E19" s="4" t="s">
        <v>19</v>
      </c>
      <c r="F19" s="1">
        <v>96.185424798280678</v>
      </c>
      <c r="G19" s="1">
        <v>14</v>
      </c>
      <c r="H19" s="5" t="s">
        <v>21</v>
      </c>
      <c r="J19" s="2" t="s">
        <v>23</v>
      </c>
      <c r="K19" s="2" t="e">
        <f>IF(AND(K18="Y",K16="Y"),"Y","N")</f>
        <v>#REF!</v>
      </c>
    </row>
    <row r="20" spans="1:11" x14ac:dyDescent="0.2">
      <c r="A20" s="19">
        <v>40030</v>
      </c>
      <c r="B20" s="10">
        <v>3600</v>
      </c>
      <c r="C20" s="11">
        <v>40030</v>
      </c>
      <c r="D20" s="18">
        <v>9.4</v>
      </c>
      <c r="E20"/>
      <c r="F20" s="1">
        <v>359.19113780850546</v>
      </c>
      <c r="G20" s="1">
        <v>52.281059628994484</v>
      </c>
      <c r="H20"/>
    </row>
    <row r="21" spans="1:11" x14ac:dyDescent="0.2">
      <c r="A21" s="19">
        <v>40065</v>
      </c>
      <c r="B21" s="35">
        <v>3800</v>
      </c>
      <c r="C21" s="28">
        <v>40065</v>
      </c>
      <c r="D21" s="29">
        <v>11</v>
      </c>
      <c r="E21"/>
      <c r="H21"/>
    </row>
    <row r="22" spans="1:11" x14ac:dyDescent="0.2">
      <c r="A22" s="19">
        <v>40120</v>
      </c>
      <c r="B22" s="35">
        <v>3200</v>
      </c>
      <c r="C22" s="28">
        <v>40120</v>
      </c>
      <c r="D22" s="29">
        <v>11.1</v>
      </c>
      <c r="E22"/>
      <c r="H22"/>
    </row>
    <row r="23" spans="1:11" x14ac:dyDescent="0.2">
      <c r="A23" s="19">
        <v>40343</v>
      </c>
      <c r="B23" s="35">
        <v>4200</v>
      </c>
      <c r="C23" s="28">
        <v>40343</v>
      </c>
      <c r="D23" s="29">
        <v>14</v>
      </c>
      <c r="E23"/>
      <c r="H23"/>
    </row>
    <row r="24" spans="1:11" ht="13.5" thickBot="1" x14ac:dyDescent="0.25">
      <c r="A24" s="21">
        <v>40443</v>
      </c>
      <c r="B24" s="23">
        <v>4100</v>
      </c>
      <c r="C24" s="25">
        <v>40443</v>
      </c>
      <c r="D24" s="24">
        <v>14.6</v>
      </c>
      <c r="E24"/>
      <c r="H24"/>
    </row>
    <row r="25" spans="1:11" x14ac:dyDescent="0.2">
      <c r="A25" s="13"/>
      <c r="B25" s="13"/>
      <c r="C25" s="13"/>
      <c r="D25" s="13"/>
      <c r="E25"/>
      <c r="H25"/>
    </row>
    <row r="26" spans="1:11" x14ac:dyDescent="0.2">
      <c r="A26" s="10"/>
      <c r="B26" s="10"/>
      <c r="C26" s="10"/>
      <c r="D26" s="10"/>
      <c r="E26"/>
      <c r="H26"/>
    </row>
    <row r="27" spans="1:11" x14ac:dyDescent="0.2">
      <c r="A27" s="10"/>
      <c r="B27" s="10"/>
      <c r="C27" s="10"/>
      <c r="D27" s="10"/>
      <c r="E27"/>
      <c r="H27"/>
    </row>
    <row r="28" spans="1:11" x14ac:dyDescent="0.2">
      <c r="A28" s="10"/>
      <c r="B28" s="10"/>
      <c r="C28" s="10"/>
      <c r="D28" s="10"/>
      <c r="E28"/>
      <c r="H28"/>
    </row>
    <row r="29" spans="1:11" x14ac:dyDescent="0.2">
      <c r="A29" s="10"/>
      <c r="B29" s="10"/>
      <c r="C29" s="10"/>
      <c r="D29" s="10"/>
      <c r="E29"/>
      <c r="H29"/>
    </row>
    <row r="30" spans="1:11" x14ac:dyDescent="0.2">
      <c r="A30" s="10"/>
      <c r="B30" s="10"/>
      <c r="C30" s="10"/>
      <c r="D30" s="10"/>
      <c r="E30"/>
      <c r="H30"/>
    </row>
    <row r="31" spans="1:11" x14ac:dyDescent="0.2">
      <c r="A31" s="10"/>
      <c r="B31" s="10"/>
      <c r="C31" s="10"/>
      <c r="D31" s="10"/>
      <c r="E31"/>
      <c r="H31"/>
    </row>
    <row r="32" spans="1:11" x14ac:dyDescent="0.2">
      <c r="A32" s="10"/>
      <c r="B32" s="10"/>
      <c r="C32" s="10"/>
      <c r="D32" s="10"/>
      <c r="E32"/>
      <c r="H32"/>
    </row>
    <row r="33" spans="1:8" x14ac:dyDescent="0.2">
      <c r="A33" s="10"/>
      <c r="B33" s="10"/>
      <c r="C33" s="10"/>
      <c r="D33" s="10"/>
      <c r="E33"/>
      <c r="H33"/>
    </row>
    <row r="34" spans="1:8" x14ac:dyDescent="0.2">
      <c r="A34" s="10"/>
      <c r="B34" s="10"/>
      <c r="C34" s="10"/>
      <c r="D34" s="10"/>
    </row>
    <row r="35" spans="1:8" x14ac:dyDescent="0.2">
      <c r="A35" s="10"/>
      <c r="B35" s="10"/>
      <c r="C35" s="10"/>
      <c r="D35" s="10"/>
    </row>
    <row r="36" spans="1:8" x14ac:dyDescent="0.2">
      <c r="A36" s="10"/>
      <c r="B36" s="10"/>
      <c r="C36" s="10"/>
      <c r="D36" s="10"/>
    </row>
    <row r="37" spans="1:8" x14ac:dyDescent="0.2">
      <c r="A37" s="10"/>
      <c r="B37" s="10"/>
      <c r="C37" s="10"/>
      <c r="D37" s="10"/>
    </row>
    <row r="38" spans="1:8" x14ac:dyDescent="0.2">
      <c r="A38" s="10"/>
      <c r="B38" s="10"/>
      <c r="C38" s="10"/>
      <c r="D38" s="10"/>
    </row>
    <row r="39" spans="1:8" x14ac:dyDescent="0.2">
      <c r="A39" s="10"/>
      <c r="B39" s="10"/>
      <c r="C39" s="10"/>
      <c r="D39" s="10"/>
    </row>
    <row r="40" spans="1:8" x14ac:dyDescent="0.2">
      <c r="A40" s="10"/>
      <c r="B40" s="10"/>
      <c r="C40" s="10"/>
      <c r="D40" s="10"/>
    </row>
    <row r="41" spans="1:8" x14ac:dyDescent="0.2">
      <c r="A41" s="10"/>
      <c r="B41" s="10"/>
      <c r="C41" s="10"/>
      <c r="D41" s="10"/>
    </row>
    <row r="42" spans="1:8" x14ac:dyDescent="0.2">
      <c r="A42" s="10"/>
      <c r="B42" s="10"/>
      <c r="C42" s="10"/>
      <c r="D42" s="10"/>
    </row>
    <row r="43" spans="1:8" x14ac:dyDescent="0.2">
      <c r="A43" s="10"/>
      <c r="B43" s="10"/>
      <c r="C43" s="10"/>
      <c r="D43" s="10"/>
    </row>
    <row r="44" spans="1:8" x14ac:dyDescent="0.2">
      <c r="A44" s="10"/>
      <c r="B44" s="10"/>
      <c r="C44" s="10"/>
      <c r="D44" s="10"/>
    </row>
    <row r="45" spans="1:8" x14ac:dyDescent="0.2">
      <c r="A45" s="10"/>
      <c r="B45" s="10"/>
      <c r="C45" s="10"/>
      <c r="D45" s="10"/>
    </row>
    <row r="46" spans="1:8" x14ac:dyDescent="0.2">
      <c r="A46" s="10"/>
      <c r="B46" s="10"/>
      <c r="C46" s="10"/>
      <c r="D46" s="10"/>
    </row>
    <row r="47" spans="1:8" x14ac:dyDescent="0.2">
      <c r="A47" s="10"/>
      <c r="B47" s="10"/>
      <c r="C47" s="10"/>
      <c r="D47" s="10"/>
    </row>
    <row r="48" spans="1:8" x14ac:dyDescent="0.2">
      <c r="A48" s="10"/>
      <c r="B48" s="10"/>
      <c r="C48" s="10"/>
      <c r="D48" s="10"/>
    </row>
    <row r="49" spans="1:4" x14ac:dyDescent="0.2">
      <c r="A49" s="10"/>
      <c r="B49" s="10"/>
      <c r="C49" s="10"/>
      <c r="D49" s="10"/>
    </row>
    <row r="50" spans="1:4" x14ac:dyDescent="0.2">
      <c r="A50" s="10"/>
      <c r="B50" s="10"/>
      <c r="C50" s="10"/>
      <c r="D50" s="10"/>
    </row>
    <row r="51" spans="1:4" x14ac:dyDescent="0.2">
      <c r="A51" s="10"/>
      <c r="B51" s="10"/>
      <c r="C51" s="10"/>
      <c r="D51" s="10"/>
    </row>
    <row r="52" spans="1:4" x14ac:dyDescent="0.2">
      <c r="A52" s="10"/>
      <c r="B52" s="10"/>
      <c r="C52" s="10"/>
      <c r="D52" s="10"/>
    </row>
    <row r="53" spans="1:4" x14ac:dyDescent="0.2">
      <c r="A53" s="10"/>
      <c r="B53" s="10"/>
      <c r="C53" s="10"/>
      <c r="D53" s="10"/>
    </row>
  </sheetData>
  <conditionalFormatting sqref="D9:D24">
    <cfRule type="expression" dxfId="2" priority="4" stopIfTrue="1">
      <formula>IF(MID(#REF!,1,1)="&lt;",TRUE,FALSE)</formula>
    </cfRule>
  </conditionalFormatting>
  <printOptions horizontalCentered="1"/>
  <pageMargins left="0.70866141732283472" right="0.70866141732283472" top="1.06" bottom="0.74803149606299213" header="0.31496062992125984" footer="0.31496062992125984"/>
  <pageSetup orientation="portrait" r:id="rId1"/>
  <headerFooter>
    <oddHeader>&amp;L&amp;G&amp;C&amp;"Arial,Bold"&amp;14Table 2-22: Intermediate Tailings Impoundment 
Zinc and Sulfate Concentrations
P03-06-3 (1998-2010)&amp;R&amp;G</oddHead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52"/>
  <sheetViews>
    <sheetView view="pageLayout" zoomScaleNormal="100" workbookViewId="0">
      <selection activeCell="H29" sqref="H29"/>
    </sheetView>
  </sheetViews>
  <sheetFormatPr defaultRowHeight="12.75" x14ac:dyDescent="0.2"/>
  <cols>
    <col min="1" max="1" width="10.140625" style="3" bestFit="1" customWidth="1"/>
    <col min="2" max="2" width="9.140625" style="3"/>
    <col min="3" max="3" width="10.140625" style="3" bestFit="1" customWidth="1"/>
    <col min="4" max="4" width="14.42578125" style="3" bestFit="1" customWidth="1"/>
    <col min="5" max="5" width="9.140625" style="1"/>
    <col min="6" max="6" width="13.140625" style="1" bestFit="1" customWidth="1"/>
    <col min="7" max="9" width="9.140625" style="1"/>
    <col min="10" max="10" width="40.28515625" style="1" bestFit="1" customWidth="1"/>
    <col min="11" max="16384" width="9.140625" style="1"/>
  </cols>
  <sheetData>
    <row r="1" spans="1:11" x14ac:dyDescent="0.2">
      <c r="A1" s="3" t="s">
        <v>15</v>
      </c>
    </row>
    <row r="4" spans="1:11" ht="13.5" thickBot="1" x14ac:dyDescent="0.25">
      <c r="A4" s="30" t="s">
        <v>54</v>
      </c>
    </row>
    <row r="5" spans="1:11" x14ac:dyDescent="0.2">
      <c r="A5" s="14"/>
      <c r="B5" s="15" t="s">
        <v>16</v>
      </c>
      <c r="C5" s="15"/>
      <c r="D5" s="16" t="s">
        <v>13</v>
      </c>
    </row>
    <row r="6" spans="1:11" x14ac:dyDescent="0.2">
      <c r="A6" s="17"/>
      <c r="B6" s="10"/>
      <c r="C6" s="10"/>
      <c r="D6" s="18"/>
    </row>
    <row r="7" spans="1:11" x14ac:dyDescent="0.2">
      <c r="A7" s="17" t="s">
        <v>14</v>
      </c>
      <c r="B7" s="10" t="s">
        <v>0</v>
      </c>
      <c r="C7" s="10" t="s">
        <v>14</v>
      </c>
      <c r="D7" s="18" t="s">
        <v>0</v>
      </c>
    </row>
    <row r="8" spans="1:11" x14ac:dyDescent="0.2">
      <c r="A8" s="17"/>
      <c r="B8" s="10"/>
      <c r="C8" s="10"/>
      <c r="D8" s="18"/>
      <c r="F8" s="1" t="s">
        <v>16</v>
      </c>
    </row>
    <row r="9" spans="1:11" x14ac:dyDescent="0.2">
      <c r="A9" s="19">
        <v>37890</v>
      </c>
      <c r="B9" s="12">
        <v>428</v>
      </c>
      <c r="C9" s="11">
        <v>37890</v>
      </c>
      <c r="D9" s="18">
        <v>0.77400000000000002</v>
      </c>
      <c r="E9" s="4" t="s">
        <v>17</v>
      </c>
      <c r="F9" s="1">
        <f t="array" ref="F9:G13">LINEST(B9:B20,A9:A20,TRUE,TRUE)</f>
        <v>0.43124367832718652</v>
      </c>
      <c r="G9" s="1">
        <v>-16074.645433296131</v>
      </c>
      <c r="H9" s="5" t="s">
        <v>20</v>
      </c>
      <c r="J9" s="1" t="s">
        <v>22</v>
      </c>
      <c r="K9" s="1" t="str">
        <f>IF(F9&gt;0,"Y","N")</f>
        <v>Y</v>
      </c>
    </row>
    <row r="10" spans="1:11" x14ac:dyDescent="0.2">
      <c r="A10" s="19">
        <v>38148</v>
      </c>
      <c r="B10" s="12">
        <v>336</v>
      </c>
      <c r="C10" s="11">
        <v>38148</v>
      </c>
      <c r="D10" s="18">
        <v>1.49</v>
      </c>
      <c r="E10" s="4"/>
      <c r="F10" s="1">
        <v>6.2844263861709188E-2</v>
      </c>
      <c r="G10" s="1">
        <v>2448.1934041893478</v>
      </c>
      <c r="H10"/>
      <c r="J10" s="1" t="s">
        <v>24</v>
      </c>
      <c r="K10" s="1" t="e">
        <f>VLOOKUP(G12,#REF!,2,FALSE)</f>
        <v>#REF!</v>
      </c>
    </row>
    <row r="11" spans="1:11" x14ac:dyDescent="0.2">
      <c r="A11" s="19">
        <v>38252</v>
      </c>
      <c r="B11" s="12">
        <v>399</v>
      </c>
      <c r="C11" s="11">
        <v>38252</v>
      </c>
      <c r="D11" s="18">
        <v>1.3</v>
      </c>
      <c r="E11" s="4" t="s">
        <v>18</v>
      </c>
      <c r="F11" s="1">
        <v>0.82483315330643281</v>
      </c>
      <c r="G11" s="1">
        <v>146.92640349256544</v>
      </c>
      <c r="H11"/>
      <c r="J11" s="1" t="s">
        <v>25</v>
      </c>
      <c r="K11" s="1" t="e">
        <f>IF(F12&gt;K10,"Y","N")</f>
        <v>#REF!</v>
      </c>
    </row>
    <row r="12" spans="1:11" x14ac:dyDescent="0.2">
      <c r="A12" s="19">
        <v>38475</v>
      </c>
      <c r="B12" s="12">
        <v>685</v>
      </c>
      <c r="C12" s="11">
        <v>38475</v>
      </c>
      <c r="D12" s="18">
        <v>6.66</v>
      </c>
      <c r="E12" s="4" t="s">
        <v>19</v>
      </c>
      <c r="F12" s="1">
        <v>47.088428482666956</v>
      </c>
      <c r="G12" s="1">
        <v>10</v>
      </c>
      <c r="H12" s="5" t="s">
        <v>21</v>
      </c>
      <c r="J12" s="2" t="s">
        <v>23</v>
      </c>
      <c r="K12" s="2" t="e">
        <f>IF(AND(K11="Y",K9="Y"),"Y","N")</f>
        <v>#REF!</v>
      </c>
    </row>
    <row r="13" spans="1:11" x14ac:dyDescent="0.2">
      <c r="A13" s="19">
        <v>38605</v>
      </c>
      <c r="B13" s="12">
        <v>451</v>
      </c>
      <c r="C13" s="11">
        <v>38605</v>
      </c>
      <c r="D13" s="18">
        <v>1.77</v>
      </c>
      <c r="E13"/>
      <c r="F13" s="1">
        <v>1016515.2362340654</v>
      </c>
      <c r="G13" s="1">
        <v>215873.68043260142</v>
      </c>
      <c r="H13"/>
    </row>
    <row r="14" spans="1:11" x14ac:dyDescent="0.2">
      <c r="A14" s="19">
        <v>38875</v>
      </c>
      <c r="B14" s="12">
        <v>538</v>
      </c>
      <c r="C14" s="11">
        <v>38875</v>
      </c>
      <c r="D14" s="18">
        <v>3.36</v>
      </c>
    </row>
    <row r="15" spans="1:11" x14ac:dyDescent="0.2">
      <c r="A15" s="19">
        <v>38981</v>
      </c>
      <c r="B15" s="12">
        <v>609</v>
      </c>
      <c r="C15" s="11">
        <v>38981</v>
      </c>
      <c r="D15" s="18">
        <v>2.11</v>
      </c>
      <c r="F15" s="1" t="s">
        <v>13</v>
      </c>
    </row>
    <row r="16" spans="1:11" x14ac:dyDescent="0.2">
      <c r="A16" s="19">
        <v>39232</v>
      </c>
      <c r="B16" s="12">
        <v>904</v>
      </c>
      <c r="C16" s="11">
        <v>39232</v>
      </c>
      <c r="D16" s="18">
        <v>3.26</v>
      </c>
      <c r="E16" s="4" t="s">
        <v>17</v>
      </c>
      <c r="F16" s="1">
        <f t="array" ref="F16:G20">LINEST(D9:D24,C9:C24,TRUE,TRUE)</f>
        <v>1.1446243389941527E-3</v>
      </c>
      <c r="G16" s="1">
        <v>-41.497743594550421</v>
      </c>
      <c r="H16" s="5" t="s">
        <v>20</v>
      </c>
      <c r="J16" s="1" t="s">
        <v>22</v>
      </c>
      <c r="K16" s="1" t="str">
        <f>IF(F16&gt;0,"Y","N")</f>
        <v>Y</v>
      </c>
    </row>
    <row r="17" spans="1:11" x14ac:dyDescent="0.2">
      <c r="A17" s="19">
        <v>39359</v>
      </c>
      <c r="B17" s="12">
        <v>731</v>
      </c>
      <c r="C17" s="11">
        <v>39359</v>
      </c>
      <c r="D17" s="18">
        <v>3.4</v>
      </c>
      <c r="E17" s="4"/>
      <c r="F17" s="1">
        <v>4.1944733649727339E-4</v>
      </c>
      <c r="G17" s="1">
        <v>16.476771425005303</v>
      </c>
      <c r="H17"/>
      <c r="J17" s="1" t="s">
        <v>24</v>
      </c>
      <c r="K17" s="1" t="e">
        <f>VLOOKUP(G19,#REF!,2,FALSE)</f>
        <v>#REF!</v>
      </c>
    </row>
    <row r="18" spans="1:11" x14ac:dyDescent="0.2">
      <c r="A18" s="19">
        <v>39596</v>
      </c>
      <c r="B18" s="12">
        <v>1090</v>
      </c>
      <c r="C18" s="11">
        <v>39596</v>
      </c>
      <c r="D18" s="18">
        <v>4.8099999999999996</v>
      </c>
      <c r="E18" s="4" t="s">
        <v>18</v>
      </c>
      <c r="F18" s="1">
        <v>0.34722268382269794</v>
      </c>
      <c r="G18" s="1">
        <v>1.3637674280377317</v>
      </c>
      <c r="H18"/>
      <c r="J18" s="1" t="s">
        <v>25</v>
      </c>
      <c r="K18" s="1" t="e">
        <f>IF(F19&gt;K17,"Y","N")</f>
        <v>#REF!</v>
      </c>
    </row>
    <row r="19" spans="1:11" x14ac:dyDescent="0.2">
      <c r="A19" s="19">
        <v>39965</v>
      </c>
      <c r="B19" s="12">
        <v>1400</v>
      </c>
      <c r="C19" s="11">
        <v>39965</v>
      </c>
      <c r="D19" s="20">
        <v>5.47</v>
      </c>
      <c r="E19" s="4" t="s">
        <v>19</v>
      </c>
      <c r="F19" s="1">
        <v>7.4468236763874218</v>
      </c>
      <c r="G19" s="1">
        <v>14</v>
      </c>
      <c r="H19" s="5" t="s">
        <v>21</v>
      </c>
      <c r="J19" s="2" t="s">
        <v>23</v>
      </c>
      <c r="K19" s="2" t="e">
        <f>IF(AND(K18="Y",K16="Y"),"Y","N")</f>
        <v>#REF!</v>
      </c>
    </row>
    <row r="20" spans="1:11" x14ac:dyDescent="0.2">
      <c r="A20" s="19">
        <v>40030</v>
      </c>
      <c r="B20" s="12">
        <v>1100</v>
      </c>
      <c r="C20" s="11">
        <v>40030</v>
      </c>
      <c r="D20" s="20">
        <v>4.3600000000000003</v>
      </c>
      <c r="E20"/>
      <c r="F20" s="1">
        <v>13.850061381126896</v>
      </c>
      <c r="G20" s="1">
        <v>26.038062368873096</v>
      </c>
      <c r="H20"/>
    </row>
    <row r="21" spans="1:11" x14ac:dyDescent="0.2">
      <c r="A21" s="19">
        <v>40065</v>
      </c>
      <c r="B21" s="10">
        <v>1100</v>
      </c>
      <c r="C21" s="11">
        <v>40065</v>
      </c>
      <c r="D21" s="18">
        <v>4.46</v>
      </c>
    </row>
    <row r="22" spans="1:11" x14ac:dyDescent="0.2">
      <c r="A22" s="19">
        <v>40120</v>
      </c>
      <c r="B22" s="35">
        <v>1200</v>
      </c>
      <c r="C22" s="28">
        <v>40120</v>
      </c>
      <c r="D22" s="29">
        <v>4.47</v>
      </c>
    </row>
    <row r="23" spans="1:11" x14ac:dyDescent="0.2">
      <c r="A23" s="19">
        <v>40343</v>
      </c>
      <c r="B23" s="35">
        <v>1400</v>
      </c>
      <c r="C23" s="28">
        <v>40343</v>
      </c>
      <c r="D23" s="29">
        <v>3.46</v>
      </c>
    </row>
    <row r="24" spans="1:11" ht="13.5" thickBot="1" x14ac:dyDescent="0.25">
      <c r="A24" s="21">
        <v>40443</v>
      </c>
      <c r="B24" s="23">
        <v>1700</v>
      </c>
      <c r="C24" s="25">
        <v>40443</v>
      </c>
      <c r="D24" s="24">
        <v>4.1399999999999997</v>
      </c>
    </row>
    <row r="25" spans="1:11" x14ac:dyDescent="0.2">
      <c r="A25" s="13"/>
      <c r="B25" s="13"/>
      <c r="C25" s="13"/>
      <c r="D25" s="13"/>
    </row>
    <row r="26" spans="1:11" x14ac:dyDescent="0.2">
      <c r="A26" s="10"/>
      <c r="B26" s="10"/>
      <c r="C26" s="10"/>
      <c r="D26" s="10"/>
    </row>
    <row r="27" spans="1:11" x14ac:dyDescent="0.2">
      <c r="A27" s="10"/>
      <c r="B27" s="10"/>
      <c r="C27" s="10"/>
      <c r="D27" s="10"/>
    </row>
    <row r="28" spans="1:11" x14ac:dyDescent="0.2">
      <c r="A28" s="10"/>
      <c r="B28" s="10"/>
      <c r="C28" s="10"/>
      <c r="D28" s="10"/>
    </row>
    <row r="29" spans="1:11" x14ac:dyDescent="0.2">
      <c r="A29" s="10"/>
      <c r="B29" s="10"/>
      <c r="C29" s="10"/>
      <c r="D29" s="10"/>
    </row>
    <row r="30" spans="1:11" x14ac:dyDescent="0.2">
      <c r="A30" s="10"/>
      <c r="B30" s="10"/>
      <c r="C30" s="10"/>
      <c r="D30" s="10"/>
    </row>
    <row r="31" spans="1:11" x14ac:dyDescent="0.2">
      <c r="A31" s="10"/>
      <c r="B31" s="10"/>
      <c r="C31" s="10"/>
      <c r="D31" s="10"/>
    </row>
    <row r="32" spans="1:11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0" spans="1:4" x14ac:dyDescent="0.2">
      <c r="A40" s="10"/>
      <c r="B40" s="10"/>
      <c r="C40" s="10"/>
      <c r="D40" s="10"/>
    </row>
    <row r="41" spans="1:4" x14ac:dyDescent="0.2">
      <c r="A41" s="10"/>
      <c r="B41" s="10"/>
      <c r="C41" s="10"/>
      <c r="D41" s="10"/>
    </row>
    <row r="42" spans="1:4" x14ac:dyDescent="0.2">
      <c r="A42" s="10"/>
      <c r="B42" s="10"/>
      <c r="C42" s="10"/>
      <c r="D42" s="10"/>
    </row>
    <row r="43" spans="1:4" x14ac:dyDescent="0.2">
      <c r="A43" s="10"/>
      <c r="B43" s="10"/>
      <c r="C43" s="10"/>
      <c r="D43" s="10"/>
    </row>
    <row r="44" spans="1:4" x14ac:dyDescent="0.2">
      <c r="A44" s="10"/>
      <c r="B44" s="10"/>
      <c r="C44" s="10"/>
      <c r="D44" s="10"/>
    </row>
    <row r="45" spans="1:4" x14ac:dyDescent="0.2">
      <c r="A45" s="10"/>
      <c r="B45" s="10"/>
      <c r="C45" s="10"/>
      <c r="D45" s="10"/>
    </row>
    <row r="46" spans="1:4" x14ac:dyDescent="0.2">
      <c r="A46" s="10"/>
      <c r="B46" s="10"/>
      <c r="C46" s="10"/>
      <c r="D46" s="10"/>
    </row>
    <row r="47" spans="1:4" x14ac:dyDescent="0.2">
      <c r="A47" s="10"/>
      <c r="B47" s="10"/>
      <c r="C47" s="10"/>
      <c r="D47" s="10"/>
    </row>
    <row r="48" spans="1:4" x14ac:dyDescent="0.2">
      <c r="A48" s="10"/>
      <c r="B48" s="10"/>
      <c r="C48" s="10"/>
      <c r="D48" s="10"/>
    </row>
    <row r="49" spans="1:4" x14ac:dyDescent="0.2">
      <c r="A49" s="10"/>
      <c r="B49" s="10"/>
      <c r="C49" s="10"/>
      <c r="D49" s="10"/>
    </row>
    <row r="50" spans="1:4" x14ac:dyDescent="0.2">
      <c r="A50" s="10"/>
      <c r="B50" s="10"/>
      <c r="C50" s="10"/>
      <c r="D50" s="10"/>
    </row>
    <row r="51" spans="1:4" x14ac:dyDescent="0.2">
      <c r="A51" s="10"/>
      <c r="B51" s="10"/>
      <c r="C51" s="10"/>
      <c r="D51" s="10"/>
    </row>
    <row r="52" spans="1:4" x14ac:dyDescent="0.2">
      <c r="A52" s="10"/>
      <c r="B52" s="10"/>
      <c r="C52" s="10"/>
      <c r="D52" s="10"/>
    </row>
  </sheetData>
  <conditionalFormatting sqref="D9:D24">
    <cfRule type="expression" dxfId="1" priority="4" stopIfTrue="1">
      <formula>IF(MID(#REF!,1,1)="&lt;",TRUE,FALSE)</formula>
    </cfRule>
  </conditionalFormatting>
  <printOptions horizontalCentered="1"/>
  <pageMargins left="0.70866141732283472" right="0.70866141732283472" top="1.0629921259842521" bottom="0.74803149606299213" header="0.31496062992125984" footer="0.31496062992125984"/>
  <pageSetup orientation="portrait" r:id="rId1"/>
  <headerFooter>
    <oddHeader>&amp;L&amp;G&amp;C&amp;"Arial,Bold"&amp;14Table 2-23: Intermediate Tailings Impoundment 
Zinc and Sulfate Concentrations
P03-06-4 (1998-2010)&amp;R&amp;G</oddHead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55"/>
  <sheetViews>
    <sheetView tabSelected="1" view="pageLayout" zoomScaleNormal="100" workbookViewId="0">
      <selection activeCell="C31" sqref="C31"/>
    </sheetView>
  </sheetViews>
  <sheetFormatPr defaultRowHeight="12.75" x14ac:dyDescent="0.2"/>
  <cols>
    <col min="1" max="1" width="10.140625" style="3" bestFit="1" customWidth="1"/>
    <col min="2" max="2" width="9.140625" style="3"/>
    <col min="3" max="3" width="10.140625" style="3" bestFit="1" customWidth="1"/>
    <col min="4" max="4" width="14.42578125" style="3" bestFit="1" customWidth="1"/>
    <col min="5" max="9" width="9.140625" style="1"/>
    <col min="10" max="10" width="40.28515625" style="1" bestFit="1" customWidth="1"/>
    <col min="11" max="16384" width="9.140625" style="1"/>
  </cols>
  <sheetData>
    <row r="1" spans="1:11" x14ac:dyDescent="0.2">
      <c r="A1" s="3" t="s">
        <v>15</v>
      </c>
    </row>
    <row r="4" spans="1:11" ht="13.5" thickBot="1" x14ac:dyDescent="0.25">
      <c r="A4" s="30" t="s">
        <v>50</v>
      </c>
    </row>
    <row r="5" spans="1:11" x14ac:dyDescent="0.2">
      <c r="A5" s="14"/>
      <c r="B5" s="15" t="s">
        <v>16</v>
      </c>
      <c r="C5" s="15"/>
      <c r="D5" s="16" t="s">
        <v>13</v>
      </c>
    </row>
    <row r="6" spans="1:11" x14ac:dyDescent="0.2">
      <c r="A6" s="17"/>
      <c r="B6" s="10"/>
      <c r="C6" s="10"/>
      <c r="D6" s="18"/>
    </row>
    <row r="7" spans="1:11" x14ac:dyDescent="0.2">
      <c r="A7" s="17" t="s">
        <v>14</v>
      </c>
      <c r="B7" s="10" t="s">
        <v>0</v>
      </c>
      <c r="C7" s="10" t="s">
        <v>14</v>
      </c>
      <c r="D7" s="18" t="s">
        <v>0</v>
      </c>
    </row>
    <row r="8" spans="1:11" x14ac:dyDescent="0.2">
      <c r="A8" s="17"/>
      <c r="B8" s="10"/>
      <c r="C8" s="10"/>
      <c r="D8" s="18"/>
      <c r="F8" s="1" t="s">
        <v>16</v>
      </c>
    </row>
    <row r="9" spans="1:11" x14ac:dyDescent="0.2">
      <c r="A9" s="19">
        <v>37890</v>
      </c>
      <c r="B9" s="12">
        <v>1030</v>
      </c>
      <c r="C9" s="11">
        <v>37890</v>
      </c>
      <c r="D9" s="18">
        <v>4.2999999999999997E-2</v>
      </c>
      <c r="E9" s="4" t="s">
        <v>17</v>
      </c>
      <c r="F9" s="1">
        <f t="array" ref="F9:G13">LINEST(B9:B19,A9:A19,TRUE,TRUE)</f>
        <v>0.17368332797862507</v>
      </c>
      <c r="G9" s="1">
        <v>-5628.4030313498934</v>
      </c>
      <c r="H9" s="5" t="s">
        <v>20</v>
      </c>
      <c r="J9" s="1" t="s">
        <v>22</v>
      </c>
      <c r="K9" s="1" t="str">
        <f>IF(F9&gt;0,"Y","N")</f>
        <v>Y</v>
      </c>
    </row>
    <row r="10" spans="1:11" x14ac:dyDescent="0.2">
      <c r="A10" s="19">
        <v>38148</v>
      </c>
      <c r="B10" s="12">
        <v>331</v>
      </c>
      <c r="C10" s="11">
        <v>38148</v>
      </c>
      <c r="D10" s="18">
        <v>7.4499999999999997E-2</v>
      </c>
      <c r="E10" s="4"/>
      <c r="F10" s="1">
        <v>0.32015058609284025</v>
      </c>
      <c r="G10" s="1">
        <v>12440.236389430787</v>
      </c>
      <c r="H10"/>
      <c r="J10" s="1" t="s">
        <v>24</v>
      </c>
      <c r="K10" s="1" t="e">
        <f>VLOOKUP(G12,#REF!,2,FALSE)</f>
        <v>#REF!</v>
      </c>
    </row>
    <row r="11" spans="1:11" x14ac:dyDescent="0.2">
      <c r="A11" s="19">
        <v>38252</v>
      </c>
      <c r="B11" s="12">
        <v>1160</v>
      </c>
      <c r="C11" s="11">
        <v>38252</v>
      </c>
      <c r="D11" s="18">
        <v>9.77</v>
      </c>
      <c r="E11" s="4" t="s">
        <v>18</v>
      </c>
      <c r="F11" s="1">
        <v>3.16657970791226E-2</v>
      </c>
      <c r="G11" s="1">
        <v>655.73207774697778</v>
      </c>
      <c r="H11"/>
      <c r="J11" s="1" t="s">
        <v>25</v>
      </c>
      <c r="K11" s="1" t="e">
        <f>IF(F12&gt;K10,"Y","N")</f>
        <v>#REF!</v>
      </c>
    </row>
    <row r="12" spans="1:11" x14ac:dyDescent="0.2">
      <c r="A12" s="19">
        <v>38475</v>
      </c>
      <c r="B12" s="12">
        <v>1560</v>
      </c>
      <c r="C12" s="11">
        <v>38475</v>
      </c>
      <c r="D12" s="18">
        <v>242</v>
      </c>
      <c r="E12" s="4" t="s">
        <v>19</v>
      </c>
      <c r="F12" s="1">
        <v>0.29431179116926237</v>
      </c>
      <c r="G12" s="1">
        <v>9</v>
      </c>
      <c r="H12" s="5" t="s">
        <v>21</v>
      </c>
      <c r="J12" s="2" t="s">
        <v>23</v>
      </c>
      <c r="K12" s="2" t="e">
        <f>IF(AND(K11="Y",K9="Y"),"Y","N")</f>
        <v>#REF!</v>
      </c>
    </row>
    <row r="13" spans="1:11" x14ac:dyDescent="0.2">
      <c r="A13" s="19">
        <v>38605</v>
      </c>
      <c r="B13" s="12">
        <v>613</v>
      </c>
      <c r="C13" s="11">
        <v>38605</v>
      </c>
      <c r="D13" s="18">
        <v>4.49</v>
      </c>
      <c r="E13"/>
      <c r="F13" s="1">
        <v>126549.52537722932</v>
      </c>
      <c r="G13" s="1">
        <v>3869861.0200773166</v>
      </c>
      <c r="H13"/>
    </row>
    <row r="14" spans="1:11" x14ac:dyDescent="0.2">
      <c r="A14" s="19">
        <v>38875</v>
      </c>
      <c r="B14" s="12">
        <v>851</v>
      </c>
      <c r="C14" s="11">
        <v>38875</v>
      </c>
      <c r="D14" s="18">
        <v>42.3</v>
      </c>
    </row>
    <row r="15" spans="1:11" x14ac:dyDescent="0.2">
      <c r="A15" s="19">
        <v>38981</v>
      </c>
      <c r="B15" s="12">
        <v>1340</v>
      </c>
      <c r="C15" s="11">
        <v>38981</v>
      </c>
      <c r="D15" s="18">
        <v>34.700000000000003</v>
      </c>
      <c r="F15" s="1" t="s">
        <v>13</v>
      </c>
    </row>
    <row r="16" spans="1:11" x14ac:dyDescent="0.2">
      <c r="A16" s="19">
        <v>39232</v>
      </c>
      <c r="B16" s="12">
        <v>2740</v>
      </c>
      <c r="C16" s="11">
        <v>39232</v>
      </c>
      <c r="D16" s="18">
        <v>57.5</v>
      </c>
      <c r="E16" s="4" t="s">
        <v>17</v>
      </c>
      <c r="F16" s="1">
        <f t="array" ref="F16:G20">LINEST(D9:D24,C9:C24,TRUE,TRUE)</f>
        <v>1.1814929977407389E-2</v>
      </c>
      <c r="G16" s="1">
        <v>-415.60477401707988</v>
      </c>
      <c r="H16" s="5" t="s">
        <v>20</v>
      </c>
      <c r="J16" s="1" t="s">
        <v>22</v>
      </c>
      <c r="K16" s="1" t="str">
        <f>IF(F16&gt;0,"Y","N")</f>
        <v>Y</v>
      </c>
    </row>
    <row r="17" spans="1:11" x14ac:dyDescent="0.2">
      <c r="A17" s="19">
        <v>39359</v>
      </c>
      <c r="B17" s="12">
        <v>886</v>
      </c>
      <c r="C17" s="11">
        <v>39359</v>
      </c>
      <c r="D17" s="18">
        <v>16.3</v>
      </c>
      <c r="E17" s="4"/>
      <c r="F17" s="1">
        <v>2.2818700603807703E-2</v>
      </c>
      <c r="G17" s="1">
        <v>896.36643590181438</v>
      </c>
      <c r="H17"/>
      <c r="J17" s="1" t="s">
        <v>24</v>
      </c>
      <c r="K17" s="1" t="e">
        <f>VLOOKUP(G19,#REF!,2,FALSE)</f>
        <v>#REF!</v>
      </c>
    </row>
    <row r="18" spans="1:11" x14ac:dyDescent="0.2">
      <c r="A18" s="19">
        <v>39596</v>
      </c>
      <c r="B18" s="12">
        <v>805</v>
      </c>
      <c r="C18" s="11">
        <v>39596</v>
      </c>
      <c r="D18" s="20">
        <v>28.5</v>
      </c>
      <c r="E18" s="4" t="s">
        <v>18</v>
      </c>
      <c r="F18" s="1">
        <v>1.8789475025916595E-2</v>
      </c>
      <c r="G18" s="1">
        <v>74.191436983460633</v>
      </c>
      <c r="H18"/>
      <c r="J18" s="1" t="s">
        <v>25</v>
      </c>
      <c r="K18" s="1" t="e">
        <f>IF(F19&gt;K17,"Y","N")</f>
        <v>#REF!</v>
      </c>
    </row>
    <row r="19" spans="1:11" x14ac:dyDescent="0.2">
      <c r="A19" s="19">
        <v>39965</v>
      </c>
      <c r="B19" s="12">
        <v>1000</v>
      </c>
      <c r="C19" s="11">
        <v>39965</v>
      </c>
      <c r="D19" s="20">
        <v>27.8</v>
      </c>
      <c r="E19" s="4" t="s">
        <v>19</v>
      </c>
      <c r="F19" s="1">
        <v>0.26808991920442382</v>
      </c>
      <c r="G19" s="1">
        <v>14</v>
      </c>
      <c r="H19" s="5" t="s">
        <v>21</v>
      </c>
      <c r="J19" s="2" t="s">
        <v>23</v>
      </c>
      <c r="K19" s="2" t="e">
        <f>IF(AND(K18="Y",K16="Y"),"Y","N")</f>
        <v>#REF!</v>
      </c>
    </row>
    <row r="20" spans="1:11" x14ac:dyDescent="0.2">
      <c r="A20" s="26">
        <v>40030</v>
      </c>
      <c r="B20" s="27">
        <v>1600</v>
      </c>
      <c r="C20" s="28">
        <v>40030</v>
      </c>
      <c r="D20" s="36">
        <v>46.1</v>
      </c>
      <c r="E20"/>
      <c r="F20" s="1">
        <v>1475.6659267180366</v>
      </c>
      <c r="G20" s="1">
        <v>77061.170503391331</v>
      </c>
      <c r="H20"/>
    </row>
    <row r="21" spans="1:11" x14ac:dyDescent="0.2">
      <c r="A21" s="26">
        <v>40065</v>
      </c>
      <c r="B21" s="27">
        <v>940</v>
      </c>
      <c r="C21" s="28">
        <v>40065</v>
      </c>
      <c r="D21" s="36">
        <v>15.3</v>
      </c>
      <c r="E21"/>
      <c r="H21"/>
    </row>
    <row r="22" spans="1:11" x14ac:dyDescent="0.2">
      <c r="A22" s="26">
        <v>40120</v>
      </c>
      <c r="B22" s="27">
        <v>940</v>
      </c>
      <c r="C22" s="28">
        <v>40120</v>
      </c>
      <c r="D22" s="36">
        <v>20.399999999999999</v>
      </c>
      <c r="E22"/>
      <c r="H22"/>
    </row>
    <row r="23" spans="1:11" x14ac:dyDescent="0.2">
      <c r="A23" s="26">
        <v>40343</v>
      </c>
      <c r="B23" s="27">
        <v>840</v>
      </c>
      <c r="C23" s="28">
        <v>40343</v>
      </c>
      <c r="D23" s="36">
        <v>14.3</v>
      </c>
      <c r="E23"/>
      <c r="H23"/>
    </row>
    <row r="24" spans="1:11" ht="13.5" thickBot="1" x14ac:dyDescent="0.25">
      <c r="A24" s="21">
        <v>40443</v>
      </c>
      <c r="B24" s="22">
        <v>2800</v>
      </c>
      <c r="C24" s="25">
        <v>40443</v>
      </c>
      <c r="D24" s="38">
        <v>215</v>
      </c>
      <c r="E24"/>
      <c r="H24"/>
    </row>
    <row r="25" spans="1:11" x14ac:dyDescent="0.2">
      <c r="A25" s="13"/>
      <c r="B25" s="13"/>
      <c r="C25" s="13"/>
      <c r="D25" s="13"/>
      <c r="E25"/>
      <c r="H25"/>
    </row>
    <row r="26" spans="1:11" x14ac:dyDescent="0.2">
      <c r="A26" s="10"/>
      <c r="B26" s="10"/>
      <c r="C26" s="10"/>
      <c r="D26" s="10"/>
      <c r="E26"/>
      <c r="H26"/>
    </row>
    <row r="27" spans="1:11" x14ac:dyDescent="0.2">
      <c r="A27" s="10"/>
      <c r="B27" s="10"/>
      <c r="C27" s="10"/>
      <c r="D27" s="10"/>
      <c r="E27"/>
      <c r="H27"/>
    </row>
    <row r="28" spans="1:11" x14ac:dyDescent="0.2">
      <c r="A28" s="10"/>
      <c r="B28" s="10"/>
      <c r="C28" s="10"/>
      <c r="D28" s="10"/>
      <c r="E28"/>
      <c r="H28"/>
    </row>
    <row r="29" spans="1:11" x14ac:dyDescent="0.2">
      <c r="A29" s="10"/>
      <c r="B29" s="10"/>
      <c r="C29" s="10"/>
      <c r="D29" s="10"/>
      <c r="E29"/>
      <c r="H29"/>
    </row>
    <row r="30" spans="1:11" x14ac:dyDescent="0.2">
      <c r="A30" s="10"/>
      <c r="B30" s="10"/>
      <c r="C30" s="10"/>
      <c r="D30" s="10"/>
      <c r="E30"/>
      <c r="H30"/>
    </row>
    <row r="31" spans="1:11" x14ac:dyDescent="0.2">
      <c r="A31" s="10"/>
      <c r="B31" s="10"/>
      <c r="C31" s="10"/>
      <c r="D31" s="10"/>
      <c r="E31"/>
      <c r="H31"/>
    </row>
    <row r="32" spans="1:11" x14ac:dyDescent="0.2">
      <c r="A32" s="10"/>
      <c r="B32" s="10"/>
      <c r="C32" s="10"/>
      <c r="D32" s="10"/>
      <c r="E32"/>
      <c r="H32"/>
    </row>
    <row r="33" spans="1:8" x14ac:dyDescent="0.2">
      <c r="A33" s="10"/>
      <c r="B33" s="10"/>
      <c r="C33" s="10"/>
      <c r="D33" s="10"/>
      <c r="E33"/>
      <c r="H33"/>
    </row>
    <row r="34" spans="1:8" x14ac:dyDescent="0.2">
      <c r="A34" s="10"/>
      <c r="B34" s="10"/>
      <c r="C34" s="10"/>
      <c r="D34" s="10"/>
      <c r="E34"/>
      <c r="H34"/>
    </row>
    <row r="35" spans="1:8" x14ac:dyDescent="0.2">
      <c r="A35" s="10"/>
      <c r="B35" s="10"/>
      <c r="C35" s="10"/>
      <c r="D35" s="10"/>
      <c r="E35"/>
      <c r="H35"/>
    </row>
    <row r="36" spans="1:8" x14ac:dyDescent="0.2">
      <c r="A36" s="10"/>
      <c r="B36" s="10"/>
      <c r="C36" s="10"/>
      <c r="D36" s="10"/>
    </row>
    <row r="37" spans="1:8" x14ac:dyDescent="0.2">
      <c r="A37" s="10"/>
      <c r="B37" s="10"/>
      <c r="C37" s="10"/>
      <c r="D37" s="10"/>
    </row>
    <row r="38" spans="1:8" x14ac:dyDescent="0.2">
      <c r="A38" s="10"/>
      <c r="B38" s="10"/>
      <c r="C38" s="10"/>
      <c r="D38" s="10"/>
    </row>
    <row r="39" spans="1:8" x14ac:dyDescent="0.2">
      <c r="A39" s="10"/>
      <c r="B39" s="10"/>
      <c r="C39" s="10"/>
      <c r="D39" s="10"/>
    </row>
    <row r="40" spans="1:8" x14ac:dyDescent="0.2">
      <c r="A40" s="10"/>
      <c r="B40" s="10"/>
      <c r="C40" s="10"/>
      <c r="D40" s="10"/>
    </row>
    <row r="41" spans="1:8" x14ac:dyDescent="0.2">
      <c r="A41" s="10"/>
      <c r="B41" s="10"/>
      <c r="C41" s="10"/>
      <c r="D41" s="10"/>
    </row>
    <row r="42" spans="1:8" x14ac:dyDescent="0.2">
      <c r="A42" s="10"/>
      <c r="B42" s="10"/>
      <c r="C42" s="10"/>
      <c r="D42" s="10"/>
    </row>
    <row r="43" spans="1:8" x14ac:dyDescent="0.2">
      <c r="A43" s="10"/>
      <c r="B43" s="10"/>
      <c r="C43" s="10"/>
      <c r="D43" s="10"/>
    </row>
    <row r="44" spans="1:8" x14ac:dyDescent="0.2">
      <c r="A44" s="10"/>
      <c r="B44" s="10"/>
      <c r="C44" s="10"/>
      <c r="D44" s="10"/>
    </row>
    <row r="45" spans="1:8" x14ac:dyDescent="0.2">
      <c r="A45" s="10"/>
      <c r="B45" s="10"/>
      <c r="C45" s="10"/>
      <c r="D45" s="10"/>
    </row>
    <row r="46" spans="1:8" x14ac:dyDescent="0.2">
      <c r="A46" s="10"/>
      <c r="B46" s="10"/>
      <c r="C46" s="10"/>
      <c r="D46" s="10"/>
    </row>
    <row r="47" spans="1:8" x14ac:dyDescent="0.2">
      <c r="A47" s="10"/>
      <c r="B47" s="10"/>
      <c r="C47" s="10"/>
      <c r="D47" s="10"/>
    </row>
    <row r="48" spans="1:8" x14ac:dyDescent="0.2">
      <c r="A48" s="10"/>
      <c r="B48" s="10"/>
      <c r="C48" s="10"/>
      <c r="D48" s="10"/>
    </row>
    <row r="49" spans="1:4" x14ac:dyDescent="0.2">
      <c r="A49" s="10"/>
      <c r="B49" s="10"/>
      <c r="C49" s="10"/>
      <c r="D49" s="10"/>
    </row>
    <row r="50" spans="1:4" x14ac:dyDescent="0.2">
      <c r="A50" s="10"/>
      <c r="B50" s="10"/>
      <c r="C50" s="10"/>
      <c r="D50" s="10"/>
    </row>
    <row r="51" spans="1:4" x14ac:dyDescent="0.2">
      <c r="A51" s="10"/>
      <c r="B51" s="10"/>
      <c r="C51" s="10"/>
      <c r="D51" s="10"/>
    </row>
    <row r="52" spans="1:4" x14ac:dyDescent="0.2">
      <c r="A52" s="10"/>
      <c r="B52" s="10"/>
      <c r="C52" s="10"/>
      <c r="D52" s="10"/>
    </row>
    <row r="53" spans="1:4" x14ac:dyDescent="0.2">
      <c r="A53" s="10"/>
      <c r="B53" s="10"/>
      <c r="C53" s="10"/>
      <c r="D53" s="10"/>
    </row>
    <row r="54" spans="1:4" x14ac:dyDescent="0.2">
      <c r="A54" s="10"/>
      <c r="B54" s="10"/>
      <c r="C54" s="10"/>
      <c r="D54" s="10"/>
    </row>
    <row r="55" spans="1:4" x14ac:dyDescent="0.2">
      <c r="A55" s="10"/>
      <c r="B55" s="10"/>
      <c r="C55" s="10"/>
      <c r="D55" s="10"/>
    </row>
  </sheetData>
  <conditionalFormatting sqref="D9:D24">
    <cfRule type="expression" dxfId="0" priority="4" stopIfTrue="1">
      <formula>IF(MID(#REF!,1,1)="&lt;",TRUE,FALSE)</formula>
    </cfRule>
  </conditionalFormatting>
  <printOptions horizontalCentered="1"/>
  <pageMargins left="0.70866141732283472" right="0.70866141732283472" top="1.0629921259842521" bottom="0.74803149606299213" header="0.31496062992125984" footer="0.31496062992125984"/>
  <pageSetup orientation="portrait" r:id="rId1"/>
  <headerFooter>
    <oddHeader>&amp;L&amp;G&amp;C&amp;"Arial,Bold"&amp;14Table 2-24: Intermediate Tailings Impoundment
Zinc and Sulfate Concentrations 
P03-06-5 (1998-2010)&amp;R&amp;G</oddHead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38"/>
  <sheetViews>
    <sheetView topLeftCell="B1" workbookViewId="0">
      <selection activeCell="E38" sqref="E38"/>
    </sheetView>
  </sheetViews>
  <sheetFormatPr defaultRowHeight="12.75" x14ac:dyDescent="0.2"/>
  <cols>
    <col min="1" max="1" width="15.7109375" style="6" customWidth="1"/>
    <col min="2" max="2" width="20.7109375" style="6" customWidth="1"/>
    <col min="3" max="256" width="9.140625" style="6"/>
    <col min="257" max="257" width="15.7109375" style="6" customWidth="1"/>
    <col min="258" max="258" width="15.42578125" style="6" customWidth="1"/>
    <col min="259" max="512" width="9.140625" style="6"/>
    <col min="513" max="513" width="15.7109375" style="6" customWidth="1"/>
    <col min="514" max="514" width="15.42578125" style="6" customWidth="1"/>
    <col min="515" max="768" width="9.140625" style="6"/>
    <col min="769" max="769" width="15.7109375" style="6" customWidth="1"/>
    <col min="770" max="770" width="15.42578125" style="6" customWidth="1"/>
    <col min="771" max="1024" width="9.140625" style="6"/>
    <col min="1025" max="1025" width="15.7109375" style="6" customWidth="1"/>
    <col min="1026" max="1026" width="15.42578125" style="6" customWidth="1"/>
    <col min="1027" max="1280" width="9.140625" style="6"/>
    <col min="1281" max="1281" width="15.7109375" style="6" customWidth="1"/>
    <col min="1282" max="1282" width="15.42578125" style="6" customWidth="1"/>
    <col min="1283" max="1536" width="9.140625" style="6"/>
    <col min="1537" max="1537" width="15.7109375" style="6" customWidth="1"/>
    <col min="1538" max="1538" width="15.42578125" style="6" customWidth="1"/>
    <col min="1539" max="1792" width="9.140625" style="6"/>
    <col min="1793" max="1793" width="15.7109375" style="6" customWidth="1"/>
    <col min="1794" max="1794" width="15.42578125" style="6" customWidth="1"/>
    <col min="1795" max="2048" width="9.140625" style="6"/>
    <col min="2049" max="2049" width="15.7109375" style="6" customWidth="1"/>
    <col min="2050" max="2050" width="15.42578125" style="6" customWidth="1"/>
    <col min="2051" max="2304" width="9.140625" style="6"/>
    <col min="2305" max="2305" width="15.7109375" style="6" customWidth="1"/>
    <col min="2306" max="2306" width="15.42578125" style="6" customWidth="1"/>
    <col min="2307" max="2560" width="9.140625" style="6"/>
    <col min="2561" max="2561" width="15.7109375" style="6" customWidth="1"/>
    <col min="2562" max="2562" width="15.42578125" style="6" customWidth="1"/>
    <col min="2563" max="2816" width="9.140625" style="6"/>
    <col min="2817" max="2817" width="15.7109375" style="6" customWidth="1"/>
    <col min="2818" max="2818" width="15.42578125" style="6" customWidth="1"/>
    <col min="2819" max="3072" width="9.140625" style="6"/>
    <col min="3073" max="3073" width="15.7109375" style="6" customWidth="1"/>
    <col min="3074" max="3074" width="15.42578125" style="6" customWidth="1"/>
    <col min="3075" max="3328" width="9.140625" style="6"/>
    <col min="3329" max="3329" width="15.7109375" style="6" customWidth="1"/>
    <col min="3330" max="3330" width="15.42578125" style="6" customWidth="1"/>
    <col min="3331" max="3584" width="9.140625" style="6"/>
    <col min="3585" max="3585" width="15.7109375" style="6" customWidth="1"/>
    <col min="3586" max="3586" width="15.42578125" style="6" customWidth="1"/>
    <col min="3587" max="3840" width="9.140625" style="6"/>
    <col min="3841" max="3841" width="15.7109375" style="6" customWidth="1"/>
    <col min="3842" max="3842" width="15.42578125" style="6" customWidth="1"/>
    <col min="3843" max="4096" width="9.140625" style="6"/>
    <col min="4097" max="4097" width="15.7109375" style="6" customWidth="1"/>
    <col min="4098" max="4098" width="15.42578125" style="6" customWidth="1"/>
    <col min="4099" max="4352" width="9.140625" style="6"/>
    <col min="4353" max="4353" width="15.7109375" style="6" customWidth="1"/>
    <col min="4354" max="4354" width="15.42578125" style="6" customWidth="1"/>
    <col min="4355" max="4608" width="9.140625" style="6"/>
    <col min="4609" max="4609" width="15.7109375" style="6" customWidth="1"/>
    <col min="4610" max="4610" width="15.42578125" style="6" customWidth="1"/>
    <col min="4611" max="4864" width="9.140625" style="6"/>
    <col min="4865" max="4865" width="15.7109375" style="6" customWidth="1"/>
    <col min="4866" max="4866" width="15.42578125" style="6" customWidth="1"/>
    <col min="4867" max="5120" width="9.140625" style="6"/>
    <col min="5121" max="5121" width="15.7109375" style="6" customWidth="1"/>
    <col min="5122" max="5122" width="15.42578125" style="6" customWidth="1"/>
    <col min="5123" max="5376" width="9.140625" style="6"/>
    <col min="5377" max="5377" width="15.7109375" style="6" customWidth="1"/>
    <col min="5378" max="5378" width="15.42578125" style="6" customWidth="1"/>
    <col min="5379" max="5632" width="9.140625" style="6"/>
    <col min="5633" max="5633" width="15.7109375" style="6" customWidth="1"/>
    <col min="5634" max="5634" width="15.42578125" style="6" customWidth="1"/>
    <col min="5635" max="5888" width="9.140625" style="6"/>
    <col min="5889" max="5889" width="15.7109375" style="6" customWidth="1"/>
    <col min="5890" max="5890" width="15.42578125" style="6" customWidth="1"/>
    <col min="5891" max="6144" width="9.140625" style="6"/>
    <col min="6145" max="6145" width="15.7109375" style="6" customWidth="1"/>
    <col min="6146" max="6146" width="15.42578125" style="6" customWidth="1"/>
    <col min="6147" max="6400" width="9.140625" style="6"/>
    <col min="6401" max="6401" width="15.7109375" style="6" customWidth="1"/>
    <col min="6402" max="6402" width="15.42578125" style="6" customWidth="1"/>
    <col min="6403" max="6656" width="9.140625" style="6"/>
    <col min="6657" max="6657" width="15.7109375" style="6" customWidth="1"/>
    <col min="6658" max="6658" width="15.42578125" style="6" customWidth="1"/>
    <col min="6659" max="6912" width="9.140625" style="6"/>
    <col min="6913" max="6913" width="15.7109375" style="6" customWidth="1"/>
    <col min="6914" max="6914" width="15.42578125" style="6" customWidth="1"/>
    <col min="6915" max="7168" width="9.140625" style="6"/>
    <col min="7169" max="7169" width="15.7109375" style="6" customWidth="1"/>
    <col min="7170" max="7170" width="15.42578125" style="6" customWidth="1"/>
    <col min="7171" max="7424" width="9.140625" style="6"/>
    <col min="7425" max="7425" width="15.7109375" style="6" customWidth="1"/>
    <col min="7426" max="7426" width="15.42578125" style="6" customWidth="1"/>
    <col min="7427" max="7680" width="9.140625" style="6"/>
    <col min="7681" max="7681" width="15.7109375" style="6" customWidth="1"/>
    <col min="7682" max="7682" width="15.42578125" style="6" customWidth="1"/>
    <col min="7683" max="7936" width="9.140625" style="6"/>
    <col min="7937" max="7937" width="15.7109375" style="6" customWidth="1"/>
    <col min="7938" max="7938" width="15.42578125" style="6" customWidth="1"/>
    <col min="7939" max="8192" width="9.140625" style="6"/>
    <col min="8193" max="8193" width="15.7109375" style="6" customWidth="1"/>
    <col min="8194" max="8194" width="15.42578125" style="6" customWidth="1"/>
    <col min="8195" max="8448" width="9.140625" style="6"/>
    <col min="8449" max="8449" width="15.7109375" style="6" customWidth="1"/>
    <col min="8450" max="8450" width="15.42578125" style="6" customWidth="1"/>
    <col min="8451" max="8704" width="9.140625" style="6"/>
    <col min="8705" max="8705" width="15.7109375" style="6" customWidth="1"/>
    <col min="8706" max="8706" width="15.42578125" style="6" customWidth="1"/>
    <col min="8707" max="8960" width="9.140625" style="6"/>
    <col min="8961" max="8961" width="15.7109375" style="6" customWidth="1"/>
    <col min="8962" max="8962" width="15.42578125" style="6" customWidth="1"/>
    <col min="8963" max="9216" width="9.140625" style="6"/>
    <col min="9217" max="9217" width="15.7109375" style="6" customWidth="1"/>
    <col min="9218" max="9218" width="15.42578125" style="6" customWidth="1"/>
    <col min="9219" max="9472" width="9.140625" style="6"/>
    <col min="9473" max="9473" width="15.7109375" style="6" customWidth="1"/>
    <col min="9474" max="9474" width="15.42578125" style="6" customWidth="1"/>
    <col min="9475" max="9728" width="9.140625" style="6"/>
    <col min="9729" max="9729" width="15.7109375" style="6" customWidth="1"/>
    <col min="9730" max="9730" width="15.42578125" style="6" customWidth="1"/>
    <col min="9731" max="9984" width="9.140625" style="6"/>
    <col min="9985" max="9985" width="15.7109375" style="6" customWidth="1"/>
    <col min="9986" max="9986" width="15.42578125" style="6" customWidth="1"/>
    <col min="9987" max="10240" width="9.140625" style="6"/>
    <col min="10241" max="10241" width="15.7109375" style="6" customWidth="1"/>
    <col min="10242" max="10242" width="15.42578125" style="6" customWidth="1"/>
    <col min="10243" max="10496" width="9.140625" style="6"/>
    <col min="10497" max="10497" width="15.7109375" style="6" customWidth="1"/>
    <col min="10498" max="10498" width="15.42578125" style="6" customWidth="1"/>
    <col min="10499" max="10752" width="9.140625" style="6"/>
    <col min="10753" max="10753" width="15.7109375" style="6" customWidth="1"/>
    <col min="10754" max="10754" width="15.42578125" style="6" customWidth="1"/>
    <col min="10755" max="11008" width="9.140625" style="6"/>
    <col min="11009" max="11009" width="15.7109375" style="6" customWidth="1"/>
    <col min="11010" max="11010" width="15.42578125" style="6" customWidth="1"/>
    <col min="11011" max="11264" width="9.140625" style="6"/>
    <col min="11265" max="11265" width="15.7109375" style="6" customWidth="1"/>
    <col min="11266" max="11266" width="15.42578125" style="6" customWidth="1"/>
    <col min="11267" max="11520" width="9.140625" style="6"/>
    <col min="11521" max="11521" width="15.7109375" style="6" customWidth="1"/>
    <col min="11522" max="11522" width="15.42578125" style="6" customWidth="1"/>
    <col min="11523" max="11776" width="9.140625" style="6"/>
    <col min="11777" max="11777" width="15.7109375" style="6" customWidth="1"/>
    <col min="11778" max="11778" width="15.42578125" style="6" customWidth="1"/>
    <col min="11779" max="12032" width="9.140625" style="6"/>
    <col min="12033" max="12033" width="15.7109375" style="6" customWidth="1"/>
    <col min="12034" max="12034" width="15.42578125" style="6" customWidth="1"/>
    <col min="12035" max="12288" width="9.140625" style="6"/>
    <col min="12289" max="12289" width="15.7109375" style="6" customWidth="1"/>
    <col min="12290" max="12290" width="15.42578125" style="6" customWidth="1"/>
    <col min="12291" max="12544" width="9.140625" style="6"/>
    <col min="12545" max="12545" width="15.7109375" style="6" customWidth="1"/>
    <col min="12546" max="12546" width="15.42578125" style="6" customWidth="1"/>
    <col min="12547" max="12800" width="9.140625" style="6"/>
    <col min="12801" max="12801" width="15.7109375" style="6" customWidth="1"/>
    <col min="12802" max="12802" width="15.42578125" style="6" customWidth="1"/>
    <col min="12803" max="13056" width="9.140625" style="6"/>
    <col min="13057" max="13057" width="15.7109375" style="6" customWidth="1"/>
    <col min="13058" max="13058" width="15.42578125" style="6" customWidth="1"/>
    <col min="13059" max="13312" width="9.140625" style="6"/>
    <col min="13313" max="13313" width="15.7109375" style="6" customWidth="1"/>
    <col min="13314" max="13314" width="15.42578125" style="6" customWidth="1"/>
    <col min="13315" max="13568" width="9.140625" style="6"/>
    <col min="13569" max="13569" width="15.7109375" style="6" customWidth="1"/>
    <col min="13570" max="13570" width="15.42578125" style="6" customWidth="1"/>
    <col min="13571" max="13824" width="9.140625" style="6"/>
    <col min="13825" max="13825" width="15.7109375" style="6" customWidth="1"/>
    <col min="13826" max="13826" width="15.42578125" style="6" customWidth="1"/>
    <col min="13827" max="14080" width="9.140625" style="6"/>
    <col min="14081" max="14081" width="15.7109375" style="6" customWidth="1"/>
    <col min="14082" max="14082" width="15.42578125" style="6" customWidth="1"/>
    <col min="14083" max="14336" width="9.140625" style="6"/>
    <col min="14337" max="14337" width="15.7109375" style="6" customWidth="1"/>
    <col min="14338" max="14338" width="15.42578125" style="6" customWidth="1"/>
    <col min="14339" max="14592" width="9.140625" style="6"/>
    <col min="14593" max="14593" width="15.7109375" style="6" customWidth="1"/>
    <col min="14594" max="14594" width="15.42578125" style="6" customWidth="1"/>
    <col min="14595" max="14848" width="9.140625" style="6"/>
    <col min="14849" max="14849" width="15.7109375" style="6" customWidth="1"/>
    <col min="14850" max="14850" width="15.42578125" style="6" customWidth="1"/>
    <col min="14851" max="15104" width="9.140625" style="6"/>
    <col min="15105" max="15105" width="15.7109375" style="6" customWidth="1"/>
    <col min="15106" max="15106" width="15.42578125" style="6" customWidth="1"/>
    <col min="15107" max="15360" width="9.140625" style="6"/>
    <col min="15361" max="15361" width="15.7109375" style="6" customWidth="1"/>
    <col min="15362" max="15362" width="15.42578125" style="6" customWidth="1"/>
    <col min="15363" max="15616" width="9.140625" style="6"/>
    <col min="15617" max="15617" width="15.7109375" style="6" customWidth="1"/>
    <col min="15618" max="15618" width="15.42578125" style="6" customWidth="1"/>
    <col min="15619" max="15872" width="9.140625" style="6"/>
    <col min="15873" max="15873" width="15.7109375" style="6" customWidth="1"/>
    <col min="15874" max="15874" width="15.42578125" style="6" customWidth="1"/>
    <col min="15875" max="16128" width="9.140625" style="6"/>
    <col min="16129" max="16129" width="15.7109375" style="6" customWidth="1"/>
    <col min="16130" max="16130" width="15.42578125" style="6" customWidth="1"/>
    <col min="16131" max="16384" width="9.140625" style="6"/>
  </cols>
  <sheetData>
    <row r="1" spans="1:28" x14ac:dyDescent="0.2">
      <c r="C1" s="6" t="s">
        <v>4</v>
      </c>
      <c r="E1" s="6" t="s">
        <v>5</v>
      </c>
      <c r="G1" s="6" t="s">
        <v>6</v>
      </c>
      <c r="I1" s="6" t="s">
        <v>7</v>
      </c>
      <c r="L1" s="6" t="s">
        <v>45</v>
      </c>
      <c r="M1" s="6" t="s">
        <v>46</v>
      </c>
      <c r="N1" s="6" t="s">
        <v>47</v>
      </c>
      <c r="O1" s="37" t="s">
        <v>49</v>
      </c>
      <c r="P1" s="6" t="s">
        <v>48</v>
      </c>
      <c r="S1" s="6" t="s">
        <v>10</v>
      </c>
      <c r="T1" s="6" t="s">
        <v>11</v>
      </c>
      <c r="U1" s="6" t="s">
        <v>9</v>
      </c>
      <c r="V1" s="6" t="s">
        <v>12</v>
      </c>
      <c r="W1" s="6" t="s">
        <v>8</v>
      </c>
      <c r="Z1" s="6" t="s">
        <v>3</v>
      </c>
      <c r="AA1" s="6" t="s">
        <v>2</v>
      </c>
      <c r="AB1" s="6" t="s">
        <v>1</v>
      </c>
    </row>
    <row r="2" spans="1:28" x14ac:dyDescent="0.2">
      <c r="B2" s="6" t="s">
        <v>37</v>
      </c>
      <c r="C2" s="6">
        <v>1061.21</v>
      </c>
      <c r="E2" s="6">
        <v>1061.21</v>
      </c>
      <c r="G2" s="6">
        <v>1061.21</v>
      </c>
      <c r="I2" s="6">
        <v>1061.21</v>
      </c>
      <c r="L2" s="6">
        <v>1062.79</v>
      </c>
      <c r="M2" s="6">
        <v>1062.79</v>
      </c>
      <c r="N2" s="6">
        <v>1062.79</v>
      </c>
      <c r="O2" s="6">
        <v>1062.79</v>
      </c>
      <c r="P2" s="6">
        <v>1062.79</v>
      </c>
      <c r="S2" s="6">
        <v>1018.51</v>
      </c>
      <c r="T2" s="6">
        <v>1018.51</v>
      </c>
      <c r="U2" s="6">
        <v>1018.51</v>
      </c>
      <c r="V2" s="6">
        <v>1018.51</v>
      </c>
      <c r="W2" s="6">
        <v>1018.51</v>
      </c>
      <c r="Z2" s="6">
        <v>1032.9000000000001</v>
      </c>
      <c r="AA2" s="6">
        <v>1032.08</v>
      </c>
      <c r="AB2" s="6">
        <v>1032.03</v>
      </c>
    </row>
    <row r="3" spans="1:28" x14ac:dyDescent="0.2">
      <c r="B3" s="6" t="s">
        <v>38</v>
      </c>
      <c r="C3" s="8">
        <v>12.304</v>
      </c>
      <c r="E3" s="6">
        <v>12.669</v>
      </c>
      <c r="G3" s="8">
        <v>12.61</v>
      </c>
      <c r="I3" s="8">
        <v>10.414999999999999</v>
      </c>
      <c r="L3" s="6">
        <v>12.212999999999999</v>
      </c>
      <c r="M3" s="6">
        <v>12.371</v>
      </c>
      <c r="N3" s="6">
        <v>11.753</v>
      </c>
      <c r="O3" s="6">
        <v>12.451000000000001</v>
      </c>
      <c r="P3" s="6">
        <v>13.555</v>
      </c>
      <c r="S3" s="8">
        <v>3.0619999999999998</v>
      </c>
      <c r="T3" s="8">
        <v>3.343</v>
      </c>
      <c r="U3" s="8">
        <v>3.448</v>
      </c>
      <c r="V3" s="8">
        <v>4.0170000000000003</v>
      </c>
      <c r="W3" s="8">
        <v>3.9449999999999998</v>
      </c>
      <c r="Z3" s="8">
        <v>5.274</v>
      </c>
      <c r="AA3" s="8">
        <v>4.6609999999999996</v>
      </c>
      <c r="AB3" s="8">
        <v>4.5209999999999999</v>
      </c>
    </row>
    <row r="4" spans="1:28" x14ac:dyDescent="0.2">
      <c r="B4" s="6" t="s">
        <v>39</v>
      </c>
      <c r="C4" s="6">
        <v>1048.9059999999999</v>
      </c>
      <c r="E4" s="6">
        <v>1048.5409999999999</v>
      </c>
      <c r="G4" s="6">
        <v>1048.6000000000001</v>
      </c>
      <c r="I4" s="6">
        <v>1050.7950000000001</v>
      </c>
      <c r="L4" s="6">
        <f>L2-L3</f>
        <v>1050.577</v>
      </c>
      <c r="M4" s="6">
        <f t="shared" ref="M4:P4" si="0">M2-M3</f>
        <v>1050.4189999999999</v>
      </c>
      <c r="N4" s="6">
        <f t="shared" si="0"/>
        <v>1051.037</v>
      </c>
      <c r="O4" s="6">
        <f t="shared" si="0"/>
        <v>1050.3389999999999</v>
      </c>
      <c r="P4" s="6">
        <f t="shared" si="0"/>
        <v>1049.2349999999999</v>
      </c>
      <c r="S4" s="6">
        <v>1015.448</v>
      </c>
      <c r="T4" s="6">
        <v>1015.167</v>
      </c>
      <c r="U4" s="6">
        <v>1015.062</v>
      </c>
      <c r="V4" s="6">
        <v>1014.4929999999999</v>
      </c>
      <c r="W4" s="6">
        <v>1014.5649999999999</v>
      </c>
      <c r="Z4" s="6">
        <v>1027.6260000000002</v>
      </c>
      <c r="AA4" s="6">
        <v>1027.4189999999999</v>
      </c>
      <c r="AB4" s="6">
        <v>1027.509</v>
      </c>
    </row>
    <row r="5" spans="1:28" x14ac:dyDescent="0.2">
      <c r="B5" s="6" t="s">
        <v>40</v>
      </c>
      <c r="C5" s="6">
        <v>47.24</v>
      </c>
      <c r="E5" s="6">
        <v>34.75</v>
      </c>
      <c r="G5" s="6">
        <v>17.07</v>
      </c>
      <c r="I5" s="6">
        <v>13.41</v>
      </c>
      <c r="L5" s="6">
        <v>25.6</v>
      </c>
      <c r="M5" s="6">
        <v>22.86</v>
      </c>
      <c r="N5" s="6">
        <v>19.809999999999999</v>
      </c>
      <c r="O5" s="6">
        <v>16.760000000000002</v>
      </c>
      <c r="P5" s="6">
        <v>13.72</v>
      </c>
      <c r="S5" s="6">
        <v>32</v>
      </c>
      <c r="T5" s="6">
        <v>23.47</v>
      </c>
      <c r="U5" s="6">
        <v>18.59</v>
      </c>
      <c r="V5" s="6">
        <v>9.14</v>
      </c>
      <c r="W5" s="6">
        <v>7.32</v>
      </c>
      <c r="Z5" s="6">
        <v>26.84</v>
      </c>
      <c r="AA5" s="6">
        <v>7.44</v>
      </c>
      <c r="AB5" s="6">
        <v>17.7</v>
      </c>
    </row>
    <row r="6" spans="1:28" x14ac:dyDescent="0.2">
      <c r="B6" s="6" t="s">
        <v>41</v>
      </c>
      <c r="C6" s="6">
        <v>1013.97</v>
      </c>
      <c r="E6" s="6">
        <v>1026.46</v>
      </c>
      <c r="G6" s="6">
        <v>1044.1400000000001</v>
      </c>
      <c r="I6" s="6">
        <v>1047.8</v>
      </c>
      <c r="L6" s="6">
        <f>L2-L5</f>
        <v>1037.19</v>
      </c>
      <c r="M6" s="6">
        <f t="shared" ref="M6:P6" si="1">M2-M5</f>
        <v>1039.93</v>
      </c>
      <c r="N6" s="6">
        <f t="shared" si="1"/>
        <v>1042.98</v>
      </c>
      <c r="O6" s="6">
        <f t="shared" si="1"/>
        <v>1046.03</v>
      </c>
      <c r="P6" s="6">
        <f t="shared" si="1"/>
        <v>1049.07</v>
      </c>
      <c r="S6" s="6">
        <v>986.51</v>
      </c>
      <c r="T6" s="6">
        <v>995.04</v>
      </c>
      <c r="U6" s="6">
        <v>999.92</v>
      </c>
      <c r="V6" s="6">
        <v>1009.37</v>
      </c>
      <c r="W6" s="6">
        <v>1011.1899999999999</v>
      </c>
      <c r="Z6" s="6">
        <v>1006.0600000000001</v>
      </c>
      <c r="AA6" s="6">
        <v>1024.6399999999999</v>
      </c>
      <c r="AB6" s="6">
        <v>1014.3299999999999</v>
      </c>
    </row>
    <row r="7" spans="1:28" x14ac:dyDescent="0.2">
      <c r="B7" s="6" t="s">
        <v>42</v>
      </c>
      <c r="C7" s="6">
        <v>47.55</v>
      </c>
      <c r="E7" s="6">
        <v>35.049999999999997</v>
      </c>
      <c r="G7" s="6">
        <v>17.37</v>
      </c>
      <c r="I7" s="6">
        <v>13.72</v>
      </c>
      <c r="L7" s="6">
        <v>25.91</v>
      </c>
      <c r="M7" s="6">
        <v>23.16</v>
      </c>
      <c r="N7" s="6">
        <v>20.12</v>
      </c>
      <c r="O7" s="6">
        <v>17.07</v>
      </c>
      <c r="P7" s="6">
        <v>14.02</v>
      </c>
      <c r="S7" s="6">
        <v>32.31</v>
      </c>
      <c r="T7" s="6">
        <v>23.77</v>
      </c>
      <c r="U7" s="6">
        <v>18.899999999999999</v>
      </c>
      <c r="V7" s="6">
        <v>9.4499999999999993</v>
      </c>
      <c r="W7" s="6">
        <v>7.62</v>
      </c>
      <c r="Z7" s="6">
        <v>28.34</v>
      </c>
      <c r="AA7" s="6">
        <v>8.9700000000000006</v>
      </c>
      <c r="AB7" s="6">
        <v>19.170000000000002</v>
      </c>
    </row>
    <row r="8" spans="1:28" x14ac:dyDescent="0.2">
      <c r="B8" s="6" t="s">
        <v>43</v>
      </c>
      <c r="C8" s="6">
        <v>1013.6600000000001</v>
      </c>
      <c r="E8" s="6">
        <v>1026.1600000000001</v>
      </c>
      <c r="G8" s="6">
        <v>1043.8400000000001</v>
      </c>
      <c r="I8" s="6">
        <v>1047.49</v>
      </c>
      <c r="L8" s="6">
        <f>L2-L7</f>
        <v>1036.8799999999999</v>
      </c>
      <c r="M8" s="6">
        <f t="shared" ref="M8:P8" si="2">M2-M7</f>
        <v>1039.6299999999999</v>
      </c>
      <c r="N8" s="6">
        <f t="shared" si="2"/>
        <v>1042.67</v>
      </c>
      <c r="O8" s="6">
        <f t="shared" si="2"/>
        <v>1045.72</v>
      </c>
      <c r="P8" s="6">
        <f t="shared" si="2"/>
        <v>1048.77</v>
      </c>
      <c r="S8" s="6">
        <v>986.2</v>
      </c>
      <c r="T8" s="6">
        <v>994.74</v>
      </c>
      <c r="U8" s="6">
        <v>999.61</v>
      </c>
      <c r="V8" s="6">
        <v>1009.06</v>
      </c>
      <c r="W8" s="6">
        <v>1010.89</v>
      </c>
      <c r="Z8" s="6">
        <v>1004.5600000000001</v>
      </c>
      <c r="AA8" s="6">
        <v>1023.1099999999999</v>
      </c>
      <c r="AB8" s="6">
        <v>1012.86</v>
      </c>
    </row>
    <row r="11" spans="1:28" x14ac:dyDescent="0.2">
      <c r="A11" s="9" t="s">
        <v>44</v>
      </c>
      <c r="C11" s="6" t="s">
        <v>4</v>
      </c>
      <c r="E11" s="6" t="s">
        <v>5</v>
      </c>
      <c r="G11" s="6" t="s">
        <v>6</v>
      </c>
      <c r="I11" s="6" t="s">
        <v>7</v>
      </c>
      <c r="L11" s="6" t="str">
        <f>L1</f>
        <v>P03-06-1</v>
      </c>
      <c r="M11" s="6" t="str">
        <f t="shared" ref="M11:P11" si="3">M1</f>
        <v>P03-06-2</v>
      </c>
      <c r="N11" s="6" t="str">
        <f t="shared" si="3"/>
        <v>P03-06-3</v>
      </c>
      <c r="O11" s="6" t="str">
        <f t="shared" si="3"/>
        <v>P03-06-04</v>
      </c>
      <c r="P11" s="6" t="str">
        <f t="shared" si="3"/>
        <v>P03-06-5</v>
      </c>
      <c r="S11" s="6" t="s">
        <v>10</v>
      </c>
      <c r="T11" s="6" t="s">
        <v>11</v>
      </c>
      <c r="U11" s="6" t="s">
        <v>9</v>
      </c>
      <c r="V11" s="6" t="s">
        <v>12</v>
      </c>
      <c r="W11" s="6" t="s">
        <v>8</v>
      </c>
      <c r="Z11" s="6" t="s">
        <v>3</v>
      </c>
      <c r="AA11" s="6" t="s">
        <v>2</v>
      </c>
      <c r="AB11" s="6" t="s">
        <v>1</v>
      </c>
    </row>
    <row r="12" spans="1:28" x14ac:dyDescent="0.2">
      <c r="A12" s="9"/>
    </row>
    <row r="14" spans="1:28" x14ac:dyDescent="0.2">
      <c r="B14" s="6" t="s">
        <v>37</v>
      </c>
      <c r="C14" s="6">
        <v>1061.21</v>
      </c>
      <c r="D14" s="6">
        <v>1</v>
      </c>
      <c r="K14" s="6" t="s">
        <v>37</v>
      </c>
      <c r="L14" s="6">
        <v>1062.79</v>
      </c>
      <c r="R14" s="6" t="s">
        <v>37</v>
      </c>
      <c r="S14" s="6">
        <v>1018.51</v>
      </c>
      <c r="Y14" s="6" t="s">
        <v>37</v>
      </c>
      <c r="Z14" s="6">
        <v>1032.9000000000001</v>
      </c>
    </row>
    <row r="15" spans="1:28" x14ac:dyDescent="0.2">
      <c r="B15" s="6" t="s">
        <v>39</v>
      </c>
      <c r="C15" s="6">
        <v>1048.9059999999999</v>
      </c>
      <c r="D15" s="6">
        <v>1</v>
      </c>
      <c r="K15" s="6" t="s">
        <v>39</v>
      </c>
      <c r="L15" s="6">
        <v>1050.577</v>
      </c>
      <c r="R15" s="6" t="s">
        <v>39</v>
      </c>
      <c r="S15" s="6">
        <v>1015.448</v>
      </c>
      <c r="Y15" s="6" t="s">
        <v>39</v>
      </c>
      <c r="Z15" s="6">
        <v>1027.6260000000002</v>
      </c>
    </row>
    <row r="16" spans="1:28" x14ac:dyDescent="0.2">
      <c r="B16" s="6" t="s">
        <v>41</v>
      </c>
      <c r="C16" s="6">
        <v>1013.97</v>
      </c>
      <c r="D16" s="6">
        <v>1</v>
      </c>
      <c r="K16" s="6" t="s">
        <v>41</v>
      </c>
      <c r="L16" s="6">
        <v>1037.19</v>
      </c>
      <c r="R16" s="6" t="s">
        <v>41</v>
      </c>
      <c r="S16" s="6">
        <v>986.51</v>
      </c>
      <c r="Y16" s="6" t="s">
        <v>41</v>
      </c>
      <c r="Z16" s="6">
        <v>1006.0600000000001</v>
      </c>
    </row>
    <row r="17" spans="2:28" x14ac:dyDescent="0.2">
      <c r="B17" s="6" t="s">
        <v>43</v>
      </c>
      <c r="C17" s="6">
        <v>1013.6600000000001</v>
      </c>
      <c r="D17" s="6">
        <v>1</v>
      </c>
      <c r="K17" s="6" t="s">
        <v>43</v>
      </c>
      <c r="L17" s="6">
        <v>1036.8799999999999</v>
      </c>
      <c r="R17" s="6" t="s">
        <v>43</v>
      </c>
      <c r="S17" s="6">
        <v>986.2</v>
      </c>
      <c r="Y17" s="6" t="s">
        <v>43</v>
      </c>
      <c r="Z17" s="6">
        <v>1004.5600000000001</v>
      </c>
    </row>
    <row r="19" spans="2:28" x14ac:dyDescent="0.2">
      <c r="E19" s="6">
        <v>1061.21</v>
      </c>
      <c r="F19" s="6">
        <v>2</v>
      </c>
      <c r="M19" s="6">
        <v>1062.79</v>
      </c>
      <c r="T19" s="6">
        <v>1018.51</v>
      </c>
      <c r="AA19" s="6">
        <v>1032.08</v>
      </c>
    </row>
    <row r="20" spans="2:28" x14ac:dyDescent="0.2">
      <c r="B20" s="6" t="s">
        <v>39</v>
      </c>
      <c r="E20" s="6">
        <v>1048.5409999999999</v>
      </c>
      <c r="F20" s="6">
        <v>2</v>
      </c>
      <c r="M20" s="6">
        <v>1050.4189999999999</v>
      </c>
      <c r="T20" s="6">
        <v>1015.167</v>
      </c>
      <c r="AA20" s="6">
        <v>1027.4189999999999</v>
      </c>
    </row>
    <row r="21" spans="2:28" x14ac:dyDescent="0.2">
      <c r="B21" s="6" t="s">
        <v>41</v>
      </c>
      <c r="E21" s="6">
        <v>1026.46</v>
      </c>
      <c r="F21" s="6">
        <v>2</v>
      </c>
      <c r="M21" s="6">
        <v>1039.93</v>
      </c>
      <c r="T21" s="6">
        <v>995.04</v>
      </c>
      <c r="AA21" s="6">
        <v>1024.6399999999999</v>
      </c>
    </row>
    <row r="22" spans="2:28" x14ac:dyDescent="0.2">
      <c r="B22" s="6" t="s">
        <v>43</v>
      </c>
      <c r="E22" s="6">
        <v>1026.1600000000001</v>
      </c>
      <c r="F22" s="6">
        <v>2</v>
      </c>
      <c r="M22" s="6">
        <v>1039.6299999999999</v>
      </c>
      <c r="T22" s="6">
        <v>994.74</v>
      </c>
      <c r="AA22" s="6">
        <v>1023.1099999999999</v>
      </c>
    </row>
    <row r="24" spans="2:28" x14ac:dyDescent="0.2">
      <c r="G24" s="6">
        <v>1061.21</v>
      </c>
      <c r="H24" s="6">
        <v>3</v>
      </c>
      <c r="N24" s="6">
        <v>1062.79</v>
      </c>
      <c r="U24" s="6">
        <v>1018.51</v>
      </c>
      <c r="AB24" s="6">
        <v>1032.03</v>
      </c>
    </row>
    <row r="25" spans="2:28" x14ac:dyDescent="0.2">
      <c r="B25" s="6" t="s">
        <v>39</v>
      </c>
      <c r="G25" s="6">
        <v>1048.6000000000001</v>
      </c>
      <c r="H25" s="6">
        <v>3</v>
      </c>
      <c r="N25" s="6">
        <v>1051.037</v>
      </c>
      <c r="U25" s="6">
        <v>1015.062</v>
      </c>
      <c r="AB25" s="6">
        <v>1027.509</v>
      </c>
    </row>
    <row r="26" spans="2:28" x14ac:dyDescent="0.2">
      <c r="B26" s="6" t="s">
        <v>41</v>
      </c>
      <c r="G26" s="6">
        <v>1044.1400000000001</v>
      </c>
      <c r="H26" s="6">
        <v>3</v>
      </c>
      <c r="N26" s="6">
        <v>1042.98</v>
      </c>
      <c r="U26" s="6">
        <v>999.92</v>
      </c>
      <c r="AB26" s="6">
        <v>1014.3299999999999</v>
      </c>
    </row>
    <row r="27" spans="2:28" x14ac:dyDescent="0.2">
      <c r="B27" s="6" t="s">
        <v>43</v>
      </c>
      <c r="G27" s="6">
        <v>1043.8400000000001</v>
      </c>
      <c r="H27" s="6">
        <v>3</v>
      </c>
      <c r="N27" s="6">
        <v>1042.67</v>
      </c>
      <c r="U27" s="6">
        <v>999.61</v>
      </c>
      <c r="AB27" s="6">
        <v>1012.86</v>
      </c>
    </row>
    <row r="29" spans="2:28" x14ac:dyDescent="0.2">
      <c r="I29" s="6">
        <v>1061.21</v>
      </c>
      <c r="J29" s="6">
        <v>4</v>
      </c>
      <c r="O29" s="6">
        <v>1062.79</v>
      </c>
      <c r="V29" s="6">
        <v>1018.51</v>
      </c>
    </row>
    <row r="30" spans="2:28" x14ac:dyDescent="0.2">
      <c r="B30" s="6" t="s">
        <v>39</v>
      </c>
      <c r="I30" s="6">
        <v>1050.7950000000001</v>
      </c>
      <c r="J30" s="6">
        <v>4</v>
      </c>
      <c r="O30" s="6">
        <v>1050.3389999999999</v>
      </c>
      <c r="V30" s="6">
        <v>1014.4929999999999</v>
      </c>
    </row>
    <row r="31" spans="2:28" x14ac:dyDescent="0.2">
      <c r="B31" s="6" t="s">
        <v>41</v>
      </c>
      <c r="I31" s="6">
        <v>1047.8</v>
      </c>
      <c r="J31" s="6">
        <v>4</v>
      </c>
      <c r="O31" s="7">
        <v>1046.03</v>
      </c>
      <c r="V31" s="6">
        <v>1009.37</v>
      </c>
    </row>
    <row r="32" spans="2:28" x14ac:dyDescent="0.2">
      <c r="B32" s="6" t="s">
        <v>43</v>
      </c>
      <c r="I32" s="6">
        <v>1047.49</v>
      </c>
      <c r="J32" s="6">
        <v>4</v>
      </c>
      <c r="O32" s="7">
        <v>1045.72</v>
      </c>
      <c r="V32" s="6">
        <v>1009.06</v>
      </c>
    </row>
    <row r="34" spans="2:23" x14ac:dyDescent="0.2">
      <c r="W34" s="6">
        <v>1018.51</v>
      </c>
    </row>
    <row r="35" spans="2:23" x14ac:dyDescent="0.2">
      <c r="B35" s="6" t="s">
        <v>39</v>
      </c>
      <c r="P35" s="6">
        <v>1062.79</v>
      </c>
      <c r="Q35" s="6">
        <v>5</v>
      </c>
      <c r="W35" s="6">
        <v>1014.5649999999999</v>
      </c>
    </row>
    <row r="36" spans="2:23" x14ac:dyDescent="0.2">
      <c r="B36" s="6" t="s">
        <v>41</v>
      </c>
      <c r="P36" s="6">
        <v>1049.2349999999999</v>
      </c>
      <c r="Q36" s="6">
        <v>5</v>
      </c>
      <c r="W36" s="6">
        <v>1011.1899999999999</v>
      </c>
    </row>
    <row r="37" spans="2:23" x14ac:dyDescent="0.2">
      <c r="B37" s="6" t="s">
        <v>43</v>
      </c>
      <c r="P37" s="6">
        <v>1049.07</v>
      </c>
      <c r="Q37" s="6">
        <v>5</v>
      </c>
      <c r="W37" s="6">
        <v>1010.89</v>
      </c>
    </row>
    <row r="38" spans="2:23" x14ac:dyDescent="0.2">
      <c r="P38" s="6">
        <v>1048.77</v>
      </c>
      <c r="Q38" s="6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P03-06Wells</vt:lpstr>
      <vt:lpstr>P03-06-1T2-20</vt:lpstr>
      <vt:lpstr>P03-06-2T2-21</vt:lpstr>
      <vt:lpstr>P03-06-3T2-22</vt:lpstr>
      <vt:lpstr>P03-06-4T2-23</vt:lpstr>
      <vt:lpstr>P03-06-5T2-24</vt:lpstr>
      <vt:lpstr>Sheet 4</vt:lpstr>
      <vt:lpstr>'P03-06-1T2-20'!Print_Area</vt:lpstr>
      <vt:lpstr>'P03-06-2T2-21'!Print_Area</vt:lpstr>
      <vt:lpstr>'P03-06-3T2-22'!Print_Area</vt:lpstr>
      <vt:lpstr>'P03-06-4T2-23'!Print_Area</vt:lpstr>
      <vt:lpstr>'P03-06-5T2-24'!Print_Area</vt:lpstr>
      <vt:lpstr>'P03-06Wells'!Print_Area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Jessie Luchinski</dc:creator>
  <cp:lastModifiedBy>Cassandra.Henderson</cp:lastModifiedBy>
  <cp:lastPrinted>2011-03-10T18:53:00Z</cp:lastPrinted>
  <dcterms:created xsi:type="dcterms:W3CDTF">1996-10-14T23:33:28Z</dcterms:created>
  <dcterms:modified xsi:type="dcterms:W3CDTF">2011-07-25T22:42:53Z</dcterms:modified>
</cp:coreProperties>
</file>