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20" windowWidth="9360" windowHeight="7005" firstSheet="4" activeTab="4"/>
  </bookViews>
  <sheets>
    <sheet name="data" sheetId="1" r:id="rId1"/>
    <sheet name="Elevation Graph" sheetId="5" r:id="rId2"/>
    <sheet name="Graphs" sheetId="4" r:id="rId3"/>
    <sheet name="Rates" sheetId="2" r:id="rId4"/>
    <sheet name="Fig 7-2 Elevation vs  Capacity" sheetId="7" r:id="rId5"/>
    <sheet name="Volumes" sheetId="3" r:id="rId6"/>
  </sheets>
  <definedNames>
    <definedName name="_xlnm.Print_Area" localSheetId="0">data!$E$1:$N$78</definedName>
  </definedNames>
  <calcPr calcId="125725"/>
</workbook>
</file>

<file path=xl/calcChain.xml><?xml version="1.0" encoding="utf-8"?>
<calcChain xmlns="http://schemas.openxmlformats.org/spreadsheetml/2006/main">
  <c r="C188" i="1"/>
  <c r="D188"/>
  <c r="C187"/>
  <c r="D187"/>
  <c r="C186"/>
  <c r="D186"/>
  <c r="D185"/>
  <c r="C185"/>
  <c r="D184"/>
  <c r="C184"/>
  <c r="C183"/>
  <c r="D183"/>
  <c r="C182"/>
  <c r="D182"/>
  <c r="D181"/>
  <c r="C181"/>
  <c r="C180"/>
  <c r="D180"/>
  <c r="D179"/>
  <c r="C179"/>
  <c r="D178"/>
  <c r="C178"/>
  <c r="D177"/>
  <c r="C177"/>
  <c r="C176"/>
  <c r="D176"/>
  <c r="D175"/>
  <c r="C175"/>
  <c r="D174"/>
  <c r="C174"/>
  <c r="D173"/>
  <c r="C173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C95"/>
  <c r="C94"/>
  <c r="C93"/>
  <c r="C92"/>
  <c r="C91"/>
  <c r="C88"/>
  <c r="B89"/>
  <c r="D95"/>
  <c r="D94"/>
  <c r="D93"/>
  <c r="D92"/>
  <c r="D91"/>
  <c r="C49"/>
  <c r="B48"/>
  <c r="D65"/>
  <c r="C65"/>
  <c r="D64"/>
  <c r="C64"/>
  <c r="D63"/>
  <c r="C63"/>
  <c r="D62"/>
  <c r="C62"/>
  <c r="D61"/>
  <c r="C61"/>
  <c r="D60"/>
  <c r="C60"/>
  <c r="D59"/>
  <c r="C59"/>
  <c r="D172"/>
  <c r="D90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58"/>
  <c r="D57"/>
  <c r="D56"/>
  <c r="D55"/>
  <c r="D54"/>
  <c r="D53"/>
  <c r="D52"/>
  <c r="D51"/>
  <c r="D50"/>
  <c r="D49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C172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58"/>
  <c r="C57"/>
  <c r="C56"/>
  <c r="C55"/>
  <c r="C54"/>
  <c r="C53"/>
  <c r="C52"/>
  <c r="C51"/>
  <c r="C50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O35" i="4"/>
  <c r="P35"/>
  <c r="N35"/>
  <c r="O34"/>
  <c r="P34"/>
  <c r="N34"/>
  <c r="O33"/>
  <c r="P33"/>
  <c r="N33"/>
  <c r="O32"/>
  <c r="P32"/>
  <c r="N32"/>
  <c r="O31"/>
  <c r="P31"/>
  <c r="N31"/>
  <c r="O30"/>
  <c r="P30"/>
  <c r="N30"/>
  <c r="O29"/>
  <c r="P29"/>
  <c r="N29"/>
  <c r="O28"/>
  <c r="P28"/>
  <c r="N28"/>
  <c r="O27"/>
  <c r="P27"/>
  <c r="N27"/>
  <c r="O26"/>
  <c r="P26"/>
  <c r="N26"/>
  <c r="O25"/>
  <c r="P25"/>
  <c r="N25"/>
  <c r="N15"/>
  <c r="N16"/>
  <c r="N17"/>
  <c r="N18"/>
  <c r="N19"/>
  <c r="N20"/>
  <c r="O6"/>
  <c r="O7"/>
  <c r="O8"/>
  <c r="C13" i="2"/>
  <c r="C14"/>
  <c r="C15"/>
  <c r="C16"/>
  <c r="C17"/>
  <c r="I3"/>
  <c r="I7"/>
  <c r="C18"/>
  <c r="C19"/>
  <c r="C29"/>
  <c r="C30"/>
  <c r="C31"/>
  <c r="C32"/>
  <c r="C33"/>
  <c r="C34"/>
  <c r="I4"/>
  <c r="C67"/>
  <c r="C68"/>
  <c r="C69"/>
  <c r="C70"/>
  <c r="C71"/>
  <c r="C72"/>
  <c r="I5"/>
  <c r="C73"/>
  <c r="C74"/>
  <c r="C75"/>
  <c r="C76"/>
  <c r="C5"/>
  <c r="C6"/>
  <c r="C7"/>
  <c r="C8"/>
  <c r="C9"/>
  <c r="C10"/>
  <c r="H3"/>
  <c r="H7"/>
  <c r="C11"/>
  <c r="C12"/>
  <c r="C23"/>
  <c r="C24"/>
  <c r="C25"/>
  <c r="C26"/>
  <c r="C27"/>
  <c r="C28"/>
  <c r="H4"/>
  <c r="C58"/>
  <c r="C59"/>
  <c r="C60"/>
  <c r="C61"/>
  <c r="C62"/>
  <c r="C63"/>
  <c r="C64"/>
  <c r="C65"/>
  <c r="C66"/>
  <c r="H5"/>
  <c r="C2"/>
  <c r="G3"/>
  <c r="C3"/>
  <c r="C4"/>
  <c r="C21"/>
  <c r="C22"/>
  <c r="G4"/>
  <c r="C50"/>
  <c r="C51"/>
  <c r="C52"/>
  <c r="C53"/>
  <c r="C54"/>
  <c r="C55"/>
  <c r="C56"/>
  <c r="C57"/>
  <c r="G5"/>
  <c r="C20"/>
  <c r="F4"/>
  <c r="C35"/>
  <c r="C36"/>
  <c r="C37"/>
  <c r="C38"/>
  <c r="C39"/>
  <c r="C40"/>
  <c r="C41"/>
  <c r="C42"/>
  <c r="C43"/>
  <c r="C44"/>
  <c r="C45"/>
  <c r="C46"/>
  <c r="C47"/>
  <c r="C48"/>
  <c r="C49"/>
  <c r="F5"/>
  <c r="C77"/>
  <c r="C78"/>
  <c r="C79"/>
  <c r="F6"/>
  <c r="F7"/>
  <c r="C6" i="3"/>
  <c r="E6"/>
  <c r="C8"/>
  <c r="E8"/>
  <c r="C10"/>
  <c r="E10"/>
  <c r="C12"/>
  <c r="E12"/>
  <c r="C14"/>
  <c r="E14"/>
  <c r="C16"/>
  <c r="E16"/>
  <c r="C18"/>
  <c r="E18"/>
  <c r="C20"/>
  <c r="E20"/>
  <c r="C22"/>
  <c r="E22"/>
  <c r="C24"/>
  <c r="E24"/>
  <c r="C26"/>
  <c r="E26"/>
  <c r="C28"/>
  <c r="E28"/>
  <c r="C30"/>
  <c r="E30"/>
  <c r="C32"/>
  <c r="E32"/>
  <c r="C34"/>
  <c r="E34"/>
  <c r="C36"/>
  <c r="E36"/>
  <c r="C38"/>
  <c r="E38"/>
  <c r="C40"/>
  <c r="E40"/>
  <c r="C42"/>
  <c r="E42"/>
  <c r="C44"/>
  <c r="E44"/>
  <c r="C46"/>
  <c r="E46"/>
  <c r="C48"/>
  <c r="E48"/>
  <c r="C50"/>
  <c r="E50"/>
  <c r="C52"/>
  <c r="E52"/>
  <c r="G26"/>
  <c r="F7"/>
  <c r="F51"/>
  <c r="F45"/>
  <c r="F23"/>
  <c r="J25"/>
  <c r="F21"/>
  <c r="F19"/>
  <c r="J21"/>
  <c r="F17"/>
  <c r="F15"/>
  <c r="J17"/>
  <c r="F53"/>
  <c r="F49"/>
  <c r="F47"/>
  <c r="F43"/>
  <c r="J45"/>
  <c r="F41"/>
  <c r="F39"/>
  <c r="J41"/>
  <c r="F37"/>
  <c r="F35"/>
  <c r="J37"/>
  <c r="F33"/>
  <c r="F31"/>
  <c r="J33"/>
  <c r="F29"/>
  <c r="F27"/>
  <c r="J29"/>
  <c r="F25"/>
  <c r="G7" i="2"/>
  <c r="C90" i="1"/>
  <c r="D89"/>
  <c r="C89"/>
  <c r="F9" i="3"/>
  <c r="J9"/>
  <c r="J7"/>
  <c r="J27"/>
  <c r="J31"/>
  <c r="J35"/>
  <c r="J39"/>
  <c r="J43"/>
  <c r="J19"/>
  <c r="J23"/>
  <c r="J47"/>
  <c r="F11"/>
  <c r="J11"/>
  <c r="H9"/>
  <c r="H10"/>
  <c r="H11"/>
  <c r="F13"/>
  <c r="J13"/>
  <c r="H13"/>
  <c r="J15"/>
</calcChain>
</file>

<file path=xl/sharedStrings.xml><?xml version="1.0" encoding="utf-8"?>
<sst xmlns="http://schemas.openxmlformats.org/spreadsheetml/2006/main" count="64" uniqueCount="55">
  <si>
    <t>Grum Pit Elevations</t>
  </si>
  <si>
    <t>Date</t>
  </si>
  <si>
    <t>Elevation</t>
  </si>
  <si>
    <t>mm/day inc</t>
  </si>
  <si>
    <t>mm/day cum</t>
  </si>
  <si>
    <t>(auto calc)</t>
  </si>
  <si>
    <t>(m/d/y)</t>
  </si>
  <si>
    <t>330000/8</t>
  </si>
  <si>
    <t>330000*.75</t>
  </si>
  <si>
    <t>inc</t>
  </si>
  <si>
    <t>cum</t>
  </si>
  <si>
    <t>elev</t>
  </si>
  <si>
    <t>date</t>
  </si>
  <si>
    <t>Projection Oct/03 to Dec/04</t>
  </si>
  <si>
    <t>rate</t>
  </si>
  <si>
    <t>AMP Trigger</t>
  </si>
  <si>
    <t>Overflow</t>
  </si>
  <si>
    <t>Poss. Seepage Loss</t>
  </si>
  <si>
    <t>Recomm. Max.</t>
  </si>
  <si>
    <t>cum rate</t>
  </si>
  <si>
    <t>+ 10%</t>
  </si>
  <si>
    <t>Nov-Apr</t>
  </si>
  <si>
    <t>avg</t>
  </si>
  <si>
    <t>CONTOUR ELEVATION</t>
  </si>
  <si>
    <t>AREA(m2)</t>
  </si>
  <si>
    <t>MEAN(m2)</t>
  </si>
  <si>
    <t>DEPTH</t>
  </si>
  <si>
    <t>VOLUME(m3)</t>
  </si>
  <si>
    <t>CUMULATIVE TOTAL</t>
  </si>
  <si>
    <t xml:space="preserve"> </t>
  </si>
  <si>
    <t>VOLUME FROM EMXS SURFACE COMPILER XSECTION DATABASE **</t>
  </si>
  <si>
    <t xml:space="preserve">    </t>
  </si>
  <si>
    <t>input</t>
  </si>
  <si>
    <t>calc.</t>
  </si>
  <si>
    <t>calc</t>
  </si>
  <si>
    <t>-</t>
  </si>
  <si>
    <t>Long Term Projection Dec/05 to Dec/15</t>
  </si>
  <si>
    <t>Short Term Projection beginning Dec/05</t>
  </si>
  <si>
    <t>May-Jun</t>
  </si>
  <si>
    <t>Jul-Aug</t>
  </si>
  <si>
    <t>Sep-Oct</t>
  </si>
  <si>
    <t>``</t>
  </si>
  <si>
    <t>Ice 8" thick, Water 1/2" below</t>
  </si>
  <si>
    <t>Ice 10" thick, Water 1" above</t>
  </si>
  <si>
    <t>Ice 14-1/2" thick, Water 1" below</t>
  </si>
  <si>
    <t>Ice 21" thick, Water flush</t>
  </si>
  <si>
    <t>Ice 21" thick, Water 2-1/2"over</t>
  </si>
  <si>
    <t>Ice 25" thick, Water 2-1/2"over</t>
  </si>
  <si>
    <t>Ice 29-1/2" thick, Water 1"over</t>
  </si>
  <si>
    <t>Ice 37" thick, Water flush</t>
  </si>
  <si>
    <t>Ice 39" thick, Water flush</t>
  </si>
  <si>
    <t>Ice 40" thick, Water 1" over</t>
  </si>
  <si>
    <t>No Measurement, Not safe on the ice</t>
  </si>
  <si>
    <t>Ice is 8" thick, Water is 1/4" below</t>
  </si>
  <si>
    <t>Ice is 11" thick, water is 1/2" over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</si>
</sst>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4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5" fontId="0" fillId="0" borderId="0" xfId="0" applyNumberFormat="1"/>
    <xf numFmtId="15" fontId="2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5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4" fontId="0" fillId="0" borderId="0" xfId="0" applyNumberFormat="1"/>
    <xf numFmtId="9" fontId="0" fillId="0" borderId="0" xfId="0" quotePrefix="1" applyNumberFormat="1"/>
    <xf numFmtId="0" fontId="2" fillId="0" borderId="0" xfId="0" quotePrefix="1" applyFont="1" applyAlignment="1">
      <alignment horizontal="center"/>
    </xf>
    <xf numFmtId="1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1" fontId="0" fillId="0" borderId="0" xfId="0" applyNumberFormat="1"/>
    <xf numFmtId="0" fontId="0" fillId="0" borderId="0" xfId="0" applyAlignment="1"/>
    <xf numFmtId="49" fontId="0" fillId="0" borderId="0" xfId="0" applyNumberFormat="1" applyBorder="1" applyAlignment="1">
      <alignment horizontal="left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/>
    </xf>
    <xf numFmtId="1" fontId="0" fillId="0" borderId="0" xfId="0" applyNumberFormat="1" applyAlignment="1"/>
    <xf numFmtId="2" fontId="0" fillId="0" borderId="0" xfId="0" applyNumberFormat="1"/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Grum Pit Water Elevations</a:t>
            </a:r>
          </a:p>
        </c:rich>
      </c:tx>
      <c:layout>
        <c:manualLayout>
          <c:xMode val="edge"/>
          <c:yMode val="edge"/>
          <c:x val="0.33278722946516931"/>
          <c:y val="3.04449648711944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491811676975271"/>
          <c:y val="0.12880576790033105"/>
          <c:w val="0.85082035317971483"/>
          <c:h val="0.69789306971452092"/>
        </c:manualLayout>
      </c:layout>
      <c:scatterChart>
        <c:scatterStyle val="lineMarker"/>
        <c:ser>
          <c:idx val="0"/>
          <c:order val="0"/>
          <c:tx>
            <c:v>Actual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data!$A$4:$A$201</c:f>
              <c:numCache>
                <c:formatCode>dd\-mmm\-yy</c:formatCode>
                <c:ptCount val="198"/>
                <c:pt idx="0">
                  <c:v>35796</c:v>
                </c:pt>
                <c:pt idx="1">
                  <c:v>37777</c:v>
                </c:pt>
                <c:pt idx="2">
                  <c:v>37784</c:v>
                </c:pt>
                <c:pt idx="3">
                  <c:v>37791</c:v>
                </c:pt>
                <c:pt idx="4">
                  <c:v>37798</c:v>
                </c:pt>
                <c:pt idx="5">
                  <c:v>37805</c:v>
                </c:pt>
                <c:pt idx="6">
                  <c:v>37812</c:v>
                </c:pt>
                <c:pt idx="7">
                  <c:v>37826</c:v>
                </c:pt>
                <c:pt idx="8">
                  <c:v>37833</c:v>
                </c:pt>
                <c:pt idx="9">
                  <c:v>37840</c:v>
                </c:pt>
                <c:pt idx="10">
                  <c:v>37847</c:v>
                </c:pt>
                <c:pt idx="11">
                  <c:v>37854</c:v>
                </c:pt>
                <c:pt idx="12">
                  <c:v>37861</c:v>
                </c:pt>
                <c:pt idx="13">
                  <c:v>37875</c:v>
                </c:pt>
                <c:pt idx="14">
                  <c:v>37882</c:v>
                </c:pt>
                <c:pt idx="15">
                  <c:v>37889</c:v>
                </c:pt>
                <c:pt idx="16">
                  <c:v>37896</c:v>
                </c:pt>
                <c:pt idx="17">
                  <c:v>37875</c:v>
                </c:pt>
                <c:pt idx="18">
                  <c:v>37882</c:v>
                </c:pt>
                <c:pt idx="19">
                  <c:v>37889</c:v>
                </c:pt>
                <c:pt idx="20">
                  <c:v>37896</c:v>
                </c:pt>
                <c:pt idx="21">
                  <c:v>37905</c:v>
                </c:pt>
                <c:pt idx="22">
                  <c:v>37910</c:v>
                </c:pt>
                <c:pt idx="23">
                  <c:v>37917</c:v>
                </c:pt>
                <c:pt idx="24">
                  <c:v>38030</c:v>
                </c:pt>
                <c:pt idx="25">
                  <c:v>38128</c:v>
                </c:pt>
                <c:pt idx="26">
                  <c:v>38140</c:v>
                </c:pt>
                <c:pt idx="27">
                  <c:v>38176</c:v>
                </c:pt>
                <c:pt idx="28">
                  <c:v>38184</c:v>
                </c:pt>
                <c:pt idx="29">
                  <c:v>38198</c:v>
                </c:pt>
                <c:pt idx="30">
                  <c:v>38211</c:v>
                </c:pt>
                <c:pt idx="31">
                  <c:v>38218</c:v>
                </c:pt>
                <c:pt idx="32">
                  <c:v>38225</c:v>
                </c:pt>
                <c:pt idx="33">
                  <c:v>38240</c:v>
                </c:pt>
                <c:pt idx="34">
                  <c:v>38247</c:v>
                </c:pt>
                <c:pt idx="35">
                  <c:v>38254</c:v>
                </c:pt>
                <c:pt idx="36">
                  <c:v>38268</c:v>
                </c:pt>
                <c:pt idx="37">
                  <c:v>38274</c:v>
                </c:pt>
                <c:pt idx="38">
                  <c:v>38281</c:v>
                </c:pt>
                <c:pt idx="39">
                  <c:v>38308</c:v>
                </c:pt>
                <c:pt idx="40">
                  <c:v>38315</c:v>
                </c:pt>
                <c:pt idx="41">
                  <c:v>38322</c:v>
                </c:pt>
                <c:pt idx="42">
                  <c:v>38336</c:v>
                </c:pt>
                <c:pt idx="43">
                  <c:v>38343</c:v>
                </c:pt>
                <c:pt idx="44">
                  <c:v>38353</c:v>
                </c:pt>
                <c:pt idx="45">
                  <c:v>38356</c:v>
                </c:pt>
                <c:pt idx="46">
                  <c:v>38369</c:v>
                </c:pt>
                <c:pt idx="47">
                  <c:v>38377</c:v>
                </c:pt>
                <c:pt idx="48">
                  <c:v>38386</c:v>
                </c:pt>
                <c:pt idx="49">
                  <c:v>38393</c:v>
                </c:pt>
                <c:pt idx="50">
                  <c:v>38400</c:v>
                </c:pt>
                <c:pt idx="51">
                  <c:v>38407</c:v>
                </c:pt>
                <c:pt idx="52">
                  <c:v>38414</c:v>
                </c:pt>
                <c:pt idx="53">
                  <c:v>38420</c:v>
                </c:pt>
                <c:pt idx="54">
                  <c:v>38450</c:v>
                </c:pt>
                <c:pt idx="55">
                  <c:v>38474</c:v>
                </c:pt>
                <c:pt idx="56">
                  <c:v>38504</c:v>
                </c:pt>
                <c:pt idx="57">
                  <c:v>38509</c:v>
                </c:pt>
                <c:pt idx="58">
                  <c:v>38511</c:v>
                </c:pt>
                <c:pt idx="59">
                  <c:v>38516</c:v>
                </c:pt>
                <c:pt idx="60">
                  <c:v>38523</c:v>
                </c:pt>
                <c:pt idx="61">
                  <c:v>38530</c:v>
                </c:pt>
                <c:pt idx="62">
                  <c:v>38533</c:v>
                </c:pt>
                <c:pt idx="63">
                  <c:v>38538</c:v>
                </c:pt>
                <c:pt idx="64">
                  <c:v>38544</c:v>
                </c:pt>
                <c:pt idx="65">
                  <c:v>38551</c:v>
                </c:pt>
                <c:pt idx="66">
                  <c:v>38558</c:v>
                </c:pt>
                <c:pt idx="67">
                  <c:v>38565</c:v>
                </c:pt>
                <c:pt idx="68">
                  <c:v>38572</c:v>
                </c:pt>
                <c:pt idx="69">
                  <c:v>38579</c:v>
                </c:pt>
                <c:pt idx="70">
                  <c:v>38586</c:v>
                </c:pt>
                <c:pt idx="71">
                  <c:v>38593</c:v>
                </c:pt>
                <c:pt idx="72">
                  <c:v>38602</c:v>
                </c:pt>
                <c:pt idx="73">
                  <c:v>38607</c:v>
                </c:pt>
                <c:pt idx="74">
                  <c:v>38614</c:v>
                </c:pt>
                <c:pt idx="75">
                  <c:v>38617</c:v>
                </c:pt>
                <c:pt idx="76">
                  <c:v>38621</c:v>
                </c:pt>
                <c:pt idx="77">
                  <c:v>38628</c:v>
                </c:pt>
                <c:pt idx="78">
                  <c:v>38637</c:v>
                </c:pt>
                <c:pt idx="79">
                  <c:v>38642</c:v>
                </c:pt>
                <c:pt idx="80">
                  <c:v>38649</c:v>
                </c:pt>
                <c:pt idx="81">
                  <c:v>38656</c:v>
                </c:pt>
                <c:pt idx="82">
                  <c:v>38672</c:v>
                </c:pt>
                <c:pt idx="83">
                  <c:v>38686</c:v>
                </c:pt>
                <c:pt idx="84">
                  <c:v>38700</c:v>
                </c:pt>
                <c:pt idx="85">
                  <c:v>38717</c:v>
                </c:pt>
                <c:pt idx="86">
                  <c:v>38734</c:v>
                </c:pt>
                <c:pt idx="87">
                  <c:v>38748</c:v>
                </c:pt>
                <c:pt idx="88">
                  <c:v>38763</c:v>
                </c:pt>
                <c:pt idx="89">
                  <c:v>38775</c:v>
                </c:pt>
                <c:pt idx="90">
                  <c:v>38796</c:v>
                </c:pt>
                <c:pt idx="91">
                  <c:v>38806</c:v>
                </c:pt>
                <c:pt idx="92">
                  <c:v>38826</c:v>
                </c:pt>
                <c:pt idx="93">
                  <c:v>38838</c:v>
                </c:pt>
                <c:pt idx="94">
                  <c:v>38845</c:v>
                </c:pt>
                <c:pt idx="95">
                  <c:v>38860</c:v>
                </c:pt>
                <c:pt idx="96">
                  <c:v>38866</c:v>
                </c:pt>
                <c:pt idx="97">
                  <c:v>38880</c:v>
                </c:pt>
                <c:pt idx="98">
                  <c:v>38889</c:v>
                </c:pt>
                <c:pt idx="99">
                  <c:v>38897</c:v>
                </c:pt>
                <c:pt idx="100">
                  <c:v>38902</c:v>
                </c:pt>
                <c:pt idx="101">
                  <c:v>38908</c:v>
                </c:pt>
                <c:pt idx="102">
                  <c:v>38917</c:v>
                </c:pt>
                <c:pt idx="103">
                  <c:v>38922</c:v>
                </c:pt>
                <c:pt idx="104">
                  <c:v>38929</c:v>
                </c:pt>
                <c:pt idx="105">
                  <c:v>38936</c:v>
                </c:pt>
                <c:pt idx="106">
                  <c:v>38943</c:v>
                </c:pt>
                <c:pt idx="107">
                  <c:v>38951</c:v>
                </c:pt>
                <c:pt idx="108">
                  <c:v>38957</c:v>
                </c:pt>
                <c:pt idx="109">
                  <c:v>38965</c:v>
                </c:pt>
                <c:pt idx="110">
                  <c:v>38972</c:v>
                </c:pt>
                <c:pt idx="111">
                  <c:v>38979</c:v>
                </c:pt>
                <c:pt idx="112">
                  <c:v>38986</c:v>
                </c:pt>
                <c:pt idx="113">
                  <c:v>39000</c:v>
                </c:pt>
                <c:pt idx="114">
                  <c:v>39007</c:v>
                </c:pt>
                <c:pt idx="115">
                  <c:v>39014</c:v>
                </c:pt>
                <c:pt idx="116">
                  <c:v>39021</c:v>
                </c:pt>
                <c:pt idx="117">
                  <c:v>39028</c:v>
                </c:pt>
                <c:pt idx="118">
                  <c:v>39034</c:v>
                </c:pt>
                <c:pt idx="119">
                  <c:v>39042</c:v>
                </c:pt>
                <c:pt idx="120">
                  <c:v>39058</c:v>
                </c:pt>
                <c:pt idx="121">
                  <c:v>39065</c:v>
                </c:pt>
                <c:pt idx="122">
                  <c:v>39072</c:v>
                </c:pt>
                <c:pt idx="123">
                  <c:v>39086</c:v>
                </c:pt>
                <c:pt idx="124">
                  <c:v>39100</c:v>
                </c:pt>
                <c:pt idx="125">
                  <c:v>39114</c:v>
                </c:pt>
                <c:pt idx="126">
                  <c:v>39128</c:v>
                </c:pt>
                <c:pt idx="127">
                  <c:v>39149</c:v>
                </c:pt>
                <c:pt idx="128">
                  <c:v>39170</c:v>
                </c:pt>
                <c:pt idx="129">
                  <c:v>39184</c:v>
                </c:pt>
                <c:pt idx="130">
                  <c:v>39198</c:v>
                </c:pt>
                <c:pt idx="131">
                  <c:v>39205</c:v>
                </c:pt>
                <c:pt idx="132">
                  <c:v>39212</c:v>
                </c:pt>
                <c:pt idx="133">
                  <c:v>39219</c:v>
                </c:pt>
                <c:pt idx="134">
                  <c:v>39226</c:v>
                </c:pt>
                <c:pt idx="135">
                  <c:v>39233</c:v>
                </c:pt>
                <c:pt idx="136">
                  <c:v>39240</c:v>
                </c:pt>
                <c:pt idx="137">
                  <c:v>39247</c:v>
                </c:pt>
                <c:pt idx="138">
                  <c:v>39254</c:v>
                </c:pt>
                <c:pt idx="139">
                  <c:v>39258</c:v>
                </c:pt>
                <c:pt idx="140">
                  <c:v>39261</c:v>
                </c:pt>
                <c:pt idx="141">
                  <c:v>39266</c:v>
                </c:pt>
                <c:pt idx="142">
                  <c:v>39268</c:v>
                </c:pt>
                <c:pt idx="143">
                  <c:v>39272</c:v>
                </c:pt>
                <c:pt idx="144">
                  <c:v>39275</c:v>
                </c:pt>
                <c:pt idx="145">
                  <c:v>39282</c:v>
                </c:pt>
                <c:pt idx="146">
                  <c:v>39289</c:v>
                </c:pt>
                <c:pt idx="147">
                  <c:v>39296</c:v>
                </c:pt>
                <c:pt idx="148">
                  <c:v>39303</c:v>
                </c:pt>
                <c:pt idx="149">
                  <c:v>39310</c:v>
                </c:pt>
                <c:pt idx="150">
                  <c:v>39317</c:v>
                </c:pt>
                <c:pt idx="151">
                  <c:v>39324</c:v>
                </c:pt>
                <c:pt idx="152">
                  <c:v>39331</c:v>
                </c:pt>
                <c:pt idx="153">
                  <c:v>39338</c:v>
                </c:pt>
                <c:pt idx="154">
                  <c:v>39352</c:v>
                </c:pt>
                <c:pt idx="155">
                  <c:v>39373</c:v>
                </c:pt>
                <c:pt idx="156">
                  <c:v>39380</c:v>
                </c:pt>
                <c:pt idx="157">
                  <c:v>39394</c:v>
                </c:pt>
                <c:pt idx="158">
                  <c:v>39408</c:v>
                </c:pt>
                <c:pt idx="159">
                  <c:v>39422</c:v>
                </c:pt>
                <c:pt idx="160">
                  <c:v>39450</c:v>
                </c:pt>
                <c:pt idx="161">
                  <c:v>39463</c:v>
                </c:pt>
                <c:pt idx="162">
                  <c:v>39491</c:v>
                </c:pt>
                <c:pt idx="163">
                  <c:v>39512</c:v>
                </c:pt>
                <c:pt idx="164">
                  <c:v>39527</c:v>
                </c:pt>
                <c:pt idx="165">
                  <c:v>39541</c:v>
                </c:pt>
                <c:pt idx="166">
                  <c:v>39562</c:v>
                </c:pt>
                <c:pt idx="167">
                  <c:v>39576</c:v>
                </c:pt>
                <c:pt idx="168">
                  <c:v>39590</c:v>
                </c:pt>
                <c:pt idx="169">
                  <c:v>39601</c:v>
                </c:pt>
                <c:pt idx="170">
                  <c:v>39610</c:v>
                </c:pt>
                <c:pt idx="171">
                  <c:v>39617</c:v>
                </c:pt>
                <c:pt idx="172">
                  <c:v>39625</c:v>
                </c:pt>
                <c:pt idx="173">
                  <c:v>39631</c:v>
                </c:pt>
                <c:pt idx="174">
                  <c:v>39636</c:v>
                </c:pt>
                <c:pt idx="175">
                  <c:v>39653</c:v>
                </c:pt>
                <c:pt idx="176">
                  <c:v>39674</c:v>
                </c:pt>
                <c:pt idx="177">
                  <c:v>39681</c:v>
                </c:pt>
                <c:pt idx="178">
                  <c:v>39688</c:v>
                </c:pt>
                <c:pt idx="179">
                  <c:v>39702</c:v>
                </c:pt>
                <c:pt idx="180">
                  <c:v>39709</c:v>
                </c:pt>
                <c:pt idx="181">
                  <c:v>39723</c:v>
                </c:pt>
                <c:pt idx="182">
                  <c:v>39744</c:v>
                </c:pt>
                <c:pt idx="183">
                  <c:v>39764</c:v>
                </c:pt>
                <c:pt idx="184">
                  <c:v>39786</c:v>
                </c:pt>
              </c:numCache>
            </c:numRef>
          </c:xVal>
          <c:yVal>
            <c:numRef>
              <c:f>data!$B$4:$B$201</c:f>
              <c:numCache>
                <c:formatCode>General</c:formatCode>
                <c:ptCount val="198"/>
                <c:pt idx="0">
                  <c:v>1144</c:v>
                </c:pt>
                <c:pt idx="1">
                  <c:v>1184.058</c:v>
                </c:pt>
                <c:pt idx="2">
                  <c:v>1184.173</c:v>
                </c:pt>
                <c:pt idx="3">
                  <c:v>1184.2329999999999</c:v>
                </c:pt>
                <c:pt idx="4">
                  <c:v>1184.3309999999999</c:v>
                </c:pt>
                <c:pt idx="5">
                  <c:v>1184.373</c:v>
                </c:pt>
                <c:pt idx="6">
                  <c:v>1184.5229999999999</c:v>
                </c:pt>
                <c:pt idx="7">
                  <c:v>1184.6679999999999</c:v>
                </c:pt>
                <c:pt idx="8">
                  <c:v>1184.7329999999999</c:v>
                </c:pt>
                <c:pt idx="9">
                  <c:v>1184.828</c:v>
                </c:pt>
                <c:pt idx="10">
                  <c:v>1184.905</c:v>
                </c:pt>
                <c:pt idx="11">
                  <c:v>1184.963</c:v>
                </c:pt>
                <c:pt idx="12">
                  <c:v>1185.068</c:v>
                </c:pt>
                <c:pt idx="13">
                  <c:v>1185.2429999999999</c:v>
                </c:pt>
                <c:pt idx="14">
                  <c:v>1185.3109999999999</c:v>
                </c:pt>
                <c:pt idx="15">
                  <c:v>1185.433</c:v>
                </c:pt>
                <c:pt idx="16">
                  <c:v>1185.4839999999999</c:v>
                </c:pt>
                <c:pt idx="17">
                  <c:v>1185.2429999999999</c:v>
                </c:pt>
                <c:pt idx="18">
                  <c:v>1185.3109999999999</c:v>
                </c:pt>
                <c:pt idx="19">
                  <c:v>1185.433</c:v>
                </c:pt>
                <c:pt idx="20">
                  <c:v>1185.4839999999999</c:v>
                </c:pt>
                <c:pt idx="21">
                  <c:v>1185.6279999999999</c:v>
                </c:pt>
                <c:pt idx="22">
                  <c:v>1185.6780000000001</c:v>
                </c:pt>
                <c:pt idx="23">
                  <c:v>1185.7329999999999</c:v>
                </c:pt>
                <c:pt idx="24">
                  <c:v>1186.6579999999999</c:v>
                </c:pt>
                <c:pt idx="25">
                  <c:v>1188.008</c:v>
                </c:pt>
                <c:pt idx="26">
                  <c:v>1188.2950000000001</c:v>
                </c:pt>
                <c:pt idx="27">
                  <c:v>1188.4079999999999</c:v>
                </c:pt>
                <c:pt idx="28">
                  <c:v>1188.4760000000001</c:v>
                </c:pt>
                <c:pt idx="29">
                  <c:v>1188.6179999999999</c:v>
                </c:pt>
                <c:pt idx="30">
                  <c:v>1188.7270000000001</c:v>
                </c:pt>
                <c:pt idx="31">
                  <c:v>1188.788</c:v>
                </c:pt>
                <c:pt idx="32">
                  <c:v>1188.845</c:v>
                </c:pt>
                <c:pt idx="33">
                  <c:v>1189.0150000000001</c:v>
                </c:pt>
                <c:pt idx="34">
                  <c:v>1189.088</c:v>
                </c:pt>
                <c:pt idx="35">
                  <c:v>1189.1659999999999</c:v>
                </c:pt>
                <c:pt idx="36">
                  <c:v>1189.3330000000001</c:v>
                </c:pt>
                <c:pt idx="37">
                  <c:v>1189.405</c:v>
                </c:pt>
                <c:pt idx="38">
                  <c:v>1189.4680000000001</c:v>
                </c:pt>
                <c:pt idx="39">
                  <c:v>1189.7180000000001</c:v>
                </c:pt>
                <c:pt idx="40">
                  <c:v>1189.778</c:v>
                </c:pt>
                <c:pt idx="41">
                  <c:v>1189.8399999999999</c:v>
                </c:pt>
                <c:pt idx="42">
                  <c:v>1189.943</c:v>
                </c:pt>
                <c:pt idx="43">
                  <c:v>1190.0129999999999</c:v>
                </c:pt>
                <c:pt idx="44">
                  <c:v>1190.0976153846154</c:v>
                </c:pt>
                <c:pt idx="45">
                  <c:v>1190.123</c:v>
                </c:pt>
                <c:pt idx="46">
                  <c:v>1190.21</c:v>
                </c:pt>
                <c:pt idx="47">
                  <c:v>1190.261</c:v>
                </c:pt>
                <c:pt idx="48">
                  <c:v>1190.3230000000001</c:v>
                </c:pt>
                <c:pt idx="49">
                  <c:v>1190.3579999999999</c:v>
                </c:pt>
                <c:pt idx="50">
                  <c:v>1190.384</c:v>
                </c:pt>
                <c:pt idx="51">
                  <c:v>1190.443</c:v>
                </c:pt>
                <c:pt idx="52">
                  <c:v>1190.4780000000001</c:v>
                </c:pt>
                <c:pt idx="53">
                  <c:v>1190.5160000000001</c:v>
                </c:pt>
                <c:pt idx="54">
                  <c:v>1190.683</c:v>
                </c:pt>
                <c:pt idx="55">
                  <c:v>1191.223</c:v>
                </c:pt>
                <c:pt idx="56">
                  <c:v>1191.96</c:v>
                </c:pt>
                <c:pt idx="57">
                  <c:v>1192.01</c:v>
                </c:pt>
                <c:pt idx="58">
                  <c:v>1192.0319999999999</c:v>
                </c:pt>
                <c:pt idx="59">
                  <c:v>1192.0830000000001</c:v>
                </c:pt>
                <c:pt idx="60">
                  <c:v>1192.1279999999999</c:v>
                </c:pt>
                <c:pt idx="61">
                  <c:v>1192.17</c:v>
                </c:pt>
                <c:pt idx="62">
                  <c:v>1192.19</c:v>
                </c:pt>
                <c:pt idx="63">
                  <c:v>1192.2349999999999</c:v>
                </c:pt>
                <c:pt idx="64">
                  <c:v>1192.2940000000001</c:v>
                </c:pt>
                <c:pt idx="65">
                  <c:v>1192.4190000000001</c:v>
                </c:pt>
                <c:pt idx="66">
                  <c:v>1192.44</c:v>
                </c:pt>
                <c:pt idx="67">
                  <c:v>1192.5160000000001</c:v>
                </c:pt>
                <c:pt idx="68">
                  <c:v>1192.58</c:v>
                </c:pt>
                <c:pt idx="69">
                  <c:v>1192.6199999999999</c:v>
                </c:pt>
                <c:pt idx="70">
                  <c:v>1192.664</c:v>
                </c:pt>
                <c:pt idx="71">
                  <c:v>1192.748</c:v>
                </c:pt>
                <c:pt idx="72">
                  <c:v>1192.748</c:v>
                </c:pt>
                <c:pt idx="73">
                  <c:v>1192.825</c:v>
                </c:pt>
                <c:pt idx="74">
                  <c:v>1192.95</c:v>
                </c:pt>
                <c:pt idx="75">
                  <c:v>1192.9829999999999</c:v>
                </c:pt>
                <c:pt idx="76">
                  <c:v>1193.019</c:v>
                </c:pt>
                <c:pt idx="77">
                  <c:v>1193.0719999999999</c:v>
                </c:pt>
                <c:pt idx="78">
                  <c:v>1193.153</c:v>
                </c:pt>
                <c:pt idx="79">
                  <c:v>1193.1849999999999</c:v>
                </c:pt>
                <c:pt idx="80">
                  <c:v>1193.29</c:v>
                </c:pt>
                <c:pt idx="81">
                  <c:v>1193.296</c:v>
                </c:pt>
                <c:pt idx="82">
                  <c:v>1193.4349999999999</c:v>
                </c:pt>
                <c:pt idx="83">
                  <c:v>1193.5550000000001</c:v>
                </c:pt>
                <c:pt idx="84">
                  <c:v>1193.6400000000001</c:v>
                </c:pt>
                <c:pt idx="85">
                  <c:v>1193.7432142857144</c:v>
                </c:pt>
                <c:pt idx="86">
                  <c:v>1193.838</c:v>
                </c:pt>
                <c:pt idx="87">
                  <c:v>1193.9100000000001</c:v>
                </c:pt>
                <c:pt idx="88">
                  <c:v>1193.9829999999999</c:v>
                </c:pt>
                <c:pt idx="89">
                  <c:v>1194.0409999999999</c:v>
                </c:pt>
                <c:pt idx="90">
                  <c:v>1194.1400000000001</c:v>
                </c:pt>
                <c:pt idx="91">
                  <c:v>1194.1780000000001</c:v>
                </c:pt>
                <c:pt idx="92">
                  <c:v>1194.298</c:v>
                </c:pt>
                <c:pt idx="93">
                  <c:v>1194.355</c:v>
                </c:pt>
                <c:pt idx="94">
                  <c:v>1194.4480000000001</c:v>
                </c:pt>
                <c:pt idx="95">
                  <c:v>1194.7670000000001</c:v>
                </c:pt>
                <c:pt idx="96">
                  <c:v>1194.8620000000001</c:v>
                </c:pt>
                <c:pt idx="97">
                  <c:v>1194.9639999999999</c:v>
                </c:pt>
                <c:pt idx="98">
                  <c:v>1195.038</c:v>
                </c:pt>
                <c:pt idx="99">
                  <c:v>1195.088</c:v>
                </c:pt>
                <c:pt idx="100">
                  <c:v>1195.1189999999999</c:v>
                </c:pt>
                <c:pt idx="101">
                  <c:v>1195.173</c:v>
                </c:pt>
                <c:pt idx="102">
                  <c:v>1195.231</c:v>
                </c:pt>
                <c:pt idx="103">
                  <c:v>1195.2529999999999</c:v>
                </c:pt>
                <c:pt idx="104">
                  <c:v>1195.297</c:v>
                </c:pt>
                <c:pt idx="105">
                  <c:v>1195.3520000000001</c:v>
                </c:pt>
                <c:pt idx="106">
                  <c:v>1195.412</c:v>
                </c:pt>
                <c:pt idx="107">
                  <c:v>1195.4739999999999</c:v>
                </c:pt>
                <c:pt idx="108">
                  <c:v>1195.528</c:v>
                </c:pt>
                <c:pt idx="109">
                  <c:v>1195.6089999999999</c:v>
                </c:pt>
                <c:pt idx="110">
                  <c:v>1195.6759999999999</c:v>
                </c:pt>
                <c:pt idx="111">
                  <c:v>1195.7180000000001</c:v>
                </c:pt>
                <c:pt idx="112">
                  <c:v>1195.7750000000001</c:v>
                </c:pt>
                <c:pt idx="113">
                  <c:v>1195.885</c:v>
                </c:pt>
                <c:pt idx="114">
                  <c:v>1195.95</c:v>
                </c:pt>
                <c:pt idx="115">
                  <c:v>1196.009</c:v>
                </c:pt>
                <c:pt idx="116">
                  <c:v>1196.0640000000001</c:v>
                </c:pt>
                <c:pt idx="117">
                  <c:v>1196.1110000000001</c:v>
                </c:pt>
                <c:pt idx="118">
                  <c:v>1196.143</c:v>
                </c:pt>
                <c:pt idx="119">
                  <c:v>1196.201</c:v>
                </c:pt>
                <c:pt idx="120">
                  <c:v>1196.2660000000001</c:v>
                </c:pt>
                <c:pt idx="121">
                  <c:v>1196.3040000000001</c:v>
                </c:pt>
                <c:pt idx="122">
                  <c:v>1196.3320000000001</c:v>
                </c:pt>
                <c:pt idx="123">
                  <c:v>1196.3599999999999</c:v>
                </c:pt>
                <c:pt idx="124">
                  <c:v>1196.47</c:v>
                </c:pt>
                <c:pt idx="125">
                  <c:v>1196.5239999999999</c:v>
                </c:pt>
                <c:pt idx="126">
                  <c:v>1196.5840000000001</c:v>
                </c:pt>
                <c:pt idx="127">
                  <c:v>1196.673</c:v>
                </c:pt>
                <c:pt idx="128">
                  <c:v>1196.7560000000001</c:v>
                </c:pt>
                <c:pt idx="129">
                  <c:v>1196.8699999999999</c:v>
                </c:pt>
                <c:pt idx="130">
                  <c:v>1196.9690000000001</c:v>
                </c:pt>
                <c:pt idx="131">
                  <c:v>1197.027</c:v>
                </c:pt>
                <c:pt idx="132">
                  <c:v>1197.1320000000001</c:v>
                </c:pt>
                <c:pt idx="133">
                  <c:v>1197.2</c:v>
                </c:pt>
                <c:pt idx="134">
                  <c:v>1197.288</c:v>
                </c:pt>
                <c:pt idx="135">
                  <c:v>1197.348</c:v>
                </c:pt>
                <c:pt idx="136">
                  <c:v>1197.415</c:v>
                </c:pt>
                <c:pt idx="137">
                  <c:v>1197.463</c:v>
                </c:pt>
                <c:pt idx="138">
                  <c:v>1197.4929999999999</c:v>
                </c:pt>
                <c:pt idx="139">
                  <c:v>1197.5229999999999</c:v>
                </c:pt>
                <c:pt idx="140">
                  <c:v>1197.537</c:v>
                </c:pt>
                <c:pt idx="141">
                  <c:v>1197.5840000000001</c:v>
                </c:pt>
                <c:pt idx="142">
                  <c:v>1197.588</c:v>
                </c:pt>
                <c:pt idx="143">
                  <c:v>1197.6079999999999</c:v>
                </c:pt>
                <c:pt idx="144">
                  <c:v>1197.617</c:v>
                </c:pt>
                <c:pt idx="145">
                  <c:v>1197.6880000000001</c:v>
                </c:pt>
                <c:pt idx="146">
                  <c:v>1197.739</c:v>
                </c:pt>
                <c:pt idx="147">
                  <c:v>1197.7840000000001</c:v>
                </c:pt>
                <c:pt idx="148">
                  <c:v>1197.854</c:v>
                </c:pt>
                <c:pt idx="149">
                  <c:v>1197.884</c:v>
                </c:pt>
                <c:pt idx="150">
                  <c:v>1197.924</c:v>
                </c:pt>
                <c:pt idx="151">
                  <c:v>1197.962</c:v>
                </c:pt>
                <c:pt idx="152">
                  <c:v>1198.011</c:v>
                </c:pt>
                <c:pt idx="153">
                  <c:v>1198.066</c:v>
                </c:pt>
                <c:pt idx="154">
                  <c:v>1198.2070000000001</c:v>
                </c:pt>
                <c:pt idx="155">
                  <c:v>1198.3879999999999</c:v>
                </c:pt>
                <c:pt idx="156">
                  <c:v>1198.444</c:v>
                </c:pt>
                <c:pt idx="157">
                  <c:v>1198.556</c:v>
                </c:pt>
                <c:pt idx="158">
                  <c:v>1198.6420000000001</c:v>
                </c:pt>
                <c:pt idx="159">
                  <c:v>1198.7249999999999</c:v>
                </c:pt>
                <c:pt idx="160">
                  <c:v>1198.8689999999999</c:v>
                </c:pt>
                <c:pt idx="161">
                  <c:v>1198.9259999999999</c:v>
                </c:pt>
                <c:pt idx="162">
                  <c:v>1199.038</c:v>
                </c:pt>
                <c:pt idx="163">
                  <c:v>1199.124</c:v>
                </c:pt>
                <c:pt idx="164">
                  <c:v>1199.19</c:v>
                </c:pt>
                <c:pt idx="165">
                  <c:v>1199.22</c:v>
                </c:pt>
                <c:pt idx="166">
                  <c:v>1199.335</c:v>
                </c:pt>
                <c:pt idx="167">
                  <c:v>1199.5650000000001</c:v>
                </c:pt>
                <c:pt idx="168">
                  <c:v>1199.9960000000001</c:v>
                </c:pt>
                <c:pt idx="169">
                  <c:v>1200.201</c:v>
                </c:pt>
                <c:pt idx="170">
                  <c:v>1200.28</c:v>
                </c:pt>
                <c:pt idx="171">
                  <c:v>1200.3409999999999</c:v>
                </c:pt>
                <c:pt idx="172">
                  <c:v>1200.4580000000001</c:v>
                </c:pt>
                <c:pt idx="173">
                  <c:v>1200.5070000000001</c:v>
                </c:pt>
                <c:pt idx="174">
                  <c:v>1200.5740000000001</c:v>
                </c:pt>
                <c:pt idx="175">
                  <c:v>1201.097</c:v>
                </c:pt>
                <c:pt idx="176">
                  <c:v>1201.51</c:v>
                </c:pt>
                <c:pt idx="177">
                  <c:v>1201.5609999999999</c:v>
                </c:pt>
                <c:pt idx="178">
                  <c:v>1201.817</c:v>
                </c:pt>
                <c:pt idx="179">
                  <c:v>1202.1199999999999</c:v>
                </c:pt>
                <c:pt idx="180">
                  <c:v>1202.268</c:v>
                </c:pt>
                <c:pt idx="181">
                  <c:v>1202.5160000000001</c:v>
                </c:pt>
                <c:pt idx="182">
                  <c:v>1202.857</c:v>
                </c:pt>
                <c:pt idx="183">
                  <c:v>1203.075</c:v>
                </c:pt>
                <c:pt idx="184" formatCode="0.000">
                  <c:v>1203.27</c:v>
                </c:pt>
              </c:numCache>
            </c:numRef>
          </c:yVal>
        </c:ser>
        <c:ser>
          <c:idx val="2"/>
          <c:order val="1"/>
          <c:tx>
            <c:v>Projection beginning Dec/05</c:v>
          </c:tx>
          <c:spPr>
            <a:ln w="25400">
              <a:solidFill>
                <a:srgbClr val="808080"/>
              </a:solidFill>
              <a:prstDash val="lgDash"/>
            </a:ln>
          </c:spPr>
          <c:marker>
            <c:symbol val="none"/>
          </c:marker>
          <c:xVal>
            <c:numRef>
              <c:f>Graphs!$L$14:$L$20</c:f>
              <c:numCache>
                <c:formatCode>dd\-mmm\-yy</c:formatCode>
                <c:ptCount val="7"/>
                <c:pt idx="0">
                  <c:v>38700</c:v>
                </c:pt>
                <c:pt idx="1">
                  <c:v>38837</c:v>
                </c:pt>
                <c:pt idx="2">
                  <c:v>38898</c:v>
                </c:pt>
                <c:pt idx="3">
                  <c:v>38960</c:v>
                </c:pt>
                <c:pt idx="4">
                  <c:v>39021</c:v>
                </c:pt>
                <c:pt idx="5">
                  <c:v>39202</c:v>
                </c:pt>
                <c:pt idx="6">
                  <c:v>39263</c:v>
                </c:pt>
              </c:numCache>
            </c:numRef>
          </c:xVal>
          <c:yVal>
            <c:numRef>
              <c:f>Graphs!$N$14:$N$20</c:f>
              <c:numCache>
                <c:formatCode>General</c:formatCode>
                <c:ptCount val="7"/>
                <c:pt idx="0">
                  <c:v>1193.6400000000001</c:v>
                </c:pt>
                <c:pt idx="1">
                  <c:v>1194.7360000000001</c:v>
                </c:pt>
                <c:pt idx="2">
                  <c:v>1195.6510000000001</c:v>
                </c:pt>
                <c:pt idx="3">
                  <c:v>1196.271</c:v>
                </c:pt>
                <c:pt idx="4">
                  <c:v>1196.942</c:v>
                </c:pt>
                <c:pt idx="5">
                  <c:v>1198.3900000000001</c:v>
                </c:pt>
                <c:pt idx="6">
                  <c:v>1199.3050000000001</c:v>
                </c:pt>
              </c:numCache>
            </c:numRef>
          </c:yVal>
        </c:ser>
        <c:ser>
          <c:idx val="1"/>
          <c:order val="2"/>
          <c:tx>
            <c:v>AMP Trigger Level</c:v>
          </c:tx>
          <c:spPr>
            <a:ln w="38100">
              <a:pattFill prst="pct50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Graphs!$T$3:$T$4</c:f>
              <c:numCache>
                <c:formatCode>General</c:formatCode>
                <c:ptCount val="2"/>
                <c:pt idx="0">
                  <c:v>1210.8</c:v>
                </c:pt>
                <c:pt idx="1">
                  <c:v>1210.8</c:v>
                </c:pt>
              </c:numCache>
            </c:numRef>
          </c:yVal>
        </c:ser>
        <c:ser>
          <c:idx val="3"/>
          <c:order val="3"/>
          <c:tx>
            <c:v>Recommended Maximum Level</c:v>
          </c:tx>
          <c:spPr>
            <a:ln w="38100">
              <a:pattFill prst="pct50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Graphs!$U$3:$U$4</c:f>
              <c:numCache>
                <c:formatCode>General</c:formatCode>
                <c:ptCount val="2"/>
                <c:pt idx="0">
                  <c:v>1213.4000000000001</c:v>
                </c:pt>
                <c:pt idx="1">
                  <c:v>1213.4000000000001</c:v>
                </c:pt>
              </c:numCache>
            </c:numRef>
          </c:yVal>
        </c:ser>
        <c:axId val="50260224"/>
        <c:axId val="49894144"/>
      </c:scatterChart>
      <c:valAx>
        <c:axId val="50260224"/>
        <c:scaling>
          <c:orientation val="minMax"/>
          <c:max val="40190"/>
          <c:min val="38353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655772126844756"/>
              <c:y val="0.8711953628747231"/>
            </c:manualLayout>
          </c:layout>
          <c:spPr>
            <a:noFill/>
            <a:ln w="25400">
              <a:noFill/>
            </a:ln>
          </c:spPr>
        </c:title>
        <c:numFmt formatCode="mmm\-yy" sourceLinked="0"/>
        <c:majorTickMark val="none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894144"/>
        <c:crosses val="autoZero"/>
        <c:crossBetween val="midCat"/>
        <c:majorUnit val="182.8"/>
        <c:minorUnit val="30.4"/>
      </c:valAx>
      <c:valAx>
        <c:axId val="49894144"/>
        <c:scaling>
          <c:orientation val="minMax"/>
          <c:max val="1215"/>
          <c:min val="1180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water elevation (masl)</a:t>
                </a:r>
              </a:p>
            </c:rich>
          </c:tx>
          <c:layout>
            <c:manualLayout>
              <c:xMode val="edge"/>
              <c:yMode val="edge"/>
              <c:x val="3.1147540983606597E-2"/>
              <c:y val="0.330211264575534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6022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1475444257992339"/>
          <c:y val="0.93208529261711215"/>
          <c:w val="0.43442657372746518"/>
          <c:h val="5.152224824355966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Grum Pit Water Elevations</a:t>
            </a:r>
          </a:p>
        </c:rich>
      </c:tx>
      <c:layout>
        <c:manualLayout>
          <c:xMode val="edge"/>
          <c:yMode val="edge"/>
          <c:x val="0.3485016648168705"/>
          <c:y val="1.95758564437194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5482796892341974E-2"/>
          <c:y val="0.12561174551386622"/>
          <c:w val="0.91342952275249722"/>
          <c:h val="0.7520391517128876"/>
        </c:manualLayout>
      </c:layout>
      <c:scatterChart>
        <c:scatterStyle val="lineMarker"/>
        <c:ser>
          <c:idx val="0"/>
          <c:order val="0"/>
          <c:tx>
            <c:v>Actual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data!$A$4:$A$201</c:f>
              <c:numCache>
                <c:formatCode>dd\-mmm\-yy</c:formatCode>
                <c:ptCount val="198"/>
                <c:pt idx="0">
                  <c:v>35796</c:v>
                </c:pt>
                <c:pt idx="1">
                  <c:v>37777</c:v>
                </c:pt>
                <c:pt idx="2">
                  <c:v>37784</c:v>
                </c:pt>
                <c:pt idx="3">
                  <c:v>37791</c:v>
                </c:pt>
                <c:pt idx="4">
                  <c:v>37798</c:v>
                </c:pt>
                <c:pt idx="5">
                  <c:v>37805</c:v>
                </c:pt>
                <c:pt idx="6">
                  <c:v>37812</c:v>
                </c:pt>
                <c:pt idx="7">
                  <c:v>37826</c:v>
                </c:pt>
                <c:pt idx="8">
                  <c:v>37833</c:v>
                </c:pt>
                <c:pt idx="9">
                  <c:v>37840</c:v>
                </c:pt>
                <c:pt idx="10">
                  <c:v>37847</c:v>
                </c:pt>
                <c:pt idx="11">
                  <c:v>37854</c:v>
                </c:pt>
                <c:pt idx="12">
                  <c:v>37861</c:v>
                </c:pt>
                <c:pt idx="13">
                  <c:v>37875</c:v>
                </c:pt>
                <c:pt idx="14">
                  <c:v>37882</c:v>
                </c:pt>
                <c:pt idx="15">
                  <c:v>37889</c:v>
                </c:pt>
                <c:pt idx="16">
                  <c:v>37896</c:v>
                </c:pt>
                <c:pt idx="17">
                  <c:v>37875</c:v>
                </c:pt>
                <c:pt idx="18">
                  <c:v>37882</c:v>
                </c:pt>
                <c:pt idx="19">
                  <c:v>37889</c:v>
                </c:pt>
                <c:pt idx="20">
                  <c:v>37896</c:v>
                </c:pt>
                <c:pt idx="21">
                  <c:v>37905</c:v>
                </c:pt>
                <c:pt idx="22">
                  <c:v>37910</c:v>
                </c:pt>
                <c:pt idx="23">
                  <c:v>37917</c:v>
                </c:pt>
                <c:pt idx="24">
                  <c:v>38030</c:v>
                </c:pt>
                <c:pt idx="25">
                  <c:v>38128</c:v>
                </c:pt>
                <c:pt idx="26">
                  <c:v>38140</c:v>
                </c:pt>
                <c:pt idx="27">
                  <c:v>38176</c:v>
                </c:pt>
                <c:pt idx="28">
                  <c:v>38184</c:v>
                </c:pt>
                <c:pt idx="29">
                  <c:v>38198</c:v>
                </c:pt>
                <c:pt idx="30">
                  <c:v>38211</c:v>
                </c:pt>
                <c:pt idx="31">
                  <c:v>38218</c:v>
                </c:pt>
                <c:pt idx="32">
                  <c:v>38225</c:v>
                </c:pt>
                <c:pt idx="33">
                  <c:v>38240</c:v>
                </c:pt>
                <c:pt idx="34">
                  <c:v>38247</c:v>
                </c:pt>
                <c:pt idx="35">
                  <c:v>38254</c:v>
                </c:pt>
                <c:pt idx="36">
                  <c:v>38268</c:v>
                </c:pt>
                <c:pt idx="37">
                  <c:v>38274</c:v>
                </c:pt>
                <c:pt idx="38">
                  <c:v>38281</c:v>
                </c:pt>
                <c:pt idx="39">
                  <c:v>38308</c:v>
                </c:pt>
                <c:pt idx="40">
                  <c:v>38315</c:v>
                </c:pt>
                <c:pt idx="41">
                  <c:v>38322</c:v>
                </c:pt>
                <c:pt idx="42">
                  <c:v>38336</c:v>
                </c:pt>
                <c:pt idx="43">
                  <c:v>38343</c:v>
                </c:pt>
                <c:pt idx="44">
                  <c:v>38353</c:v>
                </c:pt>
                <c:pt idx="45">
                  <c:v>38356</c:v>
                </c:pt>
                <c:pt idx="46">
                  <c:v>38369</c:v>
                </c:pt>
                <c:pt idx="47">
                  <c:v>38377</c:v>
                </c:pt>
                <c:pt idx="48">
                  <c:v>38386</c:v>
                </c:pt>
                <c:pt idx="49">
                  <c:v>38393</c:v>
                </c:pt>
                <c:pt idx="50">
                  <c:v>38400</c:v>
                </c:pt>
                <c:pt idx="51">
                  <c:v>38407</c:v>
                </c:pt>
                <c:pt idx="52">
                  <c:v>38414</c:v>
                </c:pt>
                <c:pt idx="53">
                  <c:v>38420</c:v>
                </c:pt>
                <c:pt idx="54">
                  <c:v>38450</c:v>
                </c:pt>
                <c:pt idx="55">
                  <c:v>38474</c:v>
                </c:pt>
                <c:pt idx="56">
                  <c:v>38504</c:v>
                </c:pt>
                <c:pt idx="57">
                  <c:v>38509</c:v>
                </c:pt>
                <c:pt idx="58">
                  <c:v>38511</c:v>
                </c:pt>
                <c:pt idx="59">
                  <c:v>38516</c:v>
                </c:pt>
                <c:pt idx="60">
                  <c:v>38523</c:v>
                </c:pt>
                <c:pt idx="61">
                  <c:v>38530</c:v>
                </c:pt>
                <c:pt idx="62">
                  <c:v>38533</c:v>
                </c:pt>
                <c:pt idx="63">
                  <c:v>38538</c:v>
                </c:pt>
                <c:pt idx="64">
                  <c:v>38544</c:v>
                </c:pt>
                <c:pt idx="65">
                  <c:v>38551</c:v>
                </c:pt>
                <c:pt idx="66">
                  <c:v>38558</c:v>
                </c:pt>
                <c:pt idx="67">
                  <c:v>38565</c:v>
                </c:pt>
                <c:pt idx="68">
                  <c:v>38572</c:v>
                </c:pt>
                <c:pt idx="69">
                  <c:v>38579</c:v>
                </c:pt>
                <c:pt idx="70">
                  <c:v>38586</c:v>
                </c:pt>
                <c:pt idx="71">
                  <c:v>38593</c:v>
                </c:pt>
                <c:pt idx="72">
                  <c:v>38602</c:v>
                </c:pt>
                <c:pt idx="73">
                  <c:v>38607</c:v>
                </c:pt>
                <c:pt idx="74">
                  <c:v>38614</c:v>
                </c:pt>
                <c:pt idx="75">
                  <c:v>38617</c:v>
                </c:pt>
                <c:pt idx="76">
                  <c:v>38621</c:v>
                </c:pt>
                <c:pt idx="77">
                  <c:v>38628</c:v>
                </c:pt>
                <c:pt idx="78">
                  <c:v>38637</c:v>
                </c:pt>
                <c:pt idx="79">
                  <c:v>38642</c:v>
                </c:pt>
                <c:pt idx="80">
                  <c:v>38649</c:v>
                </c:pt>
                <c:pt idx="81">
                  <c:v>38656</c:v>
                </c:pt>
                <c:pt idx="82">
                  <c:v>38672</c:v>
                </c:pt>
                <c:pt idx="83">
                  <c:v>38686</c:v>
                </c:pt>
                <c:pt idx="84">
                  <c:v>38700</c:v>
                </c:pt>
                <c:pt idx="85">
                  <c:v>38717</c:v>
                </c:pt>
                <c:pt idx="86">
                  <c:v>38734</c:v>
                </c:pt>
                <c:pt idx="87">
                  <c:v>38748</c:v>
                </c:pt>
                <c:pt idx="88">
                  <c:v>38763</c:v>
                </c:pt>
                <c:pt idx="89">
                  <c:v>38775</c:v>
                </c:pt>
                <c:pt idx="90">
                  <c:v>38796</c:v>
                </c:pt>
                <c:pt idx="91">
                  <c:v>38806</c:v>
                </c:pt>
                <c:pt idx="92">
                  <c:v>38826</c:v>
                </c:pt>
                <c:pt idx="93">
                  <c:v>38838</c:v>
                </c:pt>
                <c:pt idx="94">
                  <c:v>38845</c:v>
                </c:pt>
                <c:pt idx="95">
                  <c:v>38860</c:v>
                </c:pt>
                <c:pt idx="96">
                  <c:v>38866</c:v>
                </c:pt>
                <c:pt idx="97">
                  <c:v>38880</c:v>
                </c:pt>
                <c:pt idx="98">
                  <c:v>38889</c:v>
                </c:pt>
                <c:pt idx="99">
                  <c:v>38897</c:v>
                </c:pt>
                <c:pt idx="100">
                  <c:v>38902</c:v>
                </c:pt>
                <c:pt idx="101">
                  <c:v>38908</c:v>
                </c:pt>
                <c:pt idx="102">
                  <c:v>38917</c:v>
                </c:pt>
                <c:pt idx="103">
                  <c:v>38922</c:v>
                </c:pt>
                <c:pt idx="104">
                  <c:v>38929</c:v>
                </c:pt>
                <c:pt idx="105">
                  <c:v>38936</c:v>
                </c:pt>
                <c:pt idx="106">
                  <c:v>38943</c:v>
                </c:pt>
                <c:pt idx="107">
                  <c:v>38951</c:v>
                </c:pt>
                <c:pt idx="108">
                  <c:v>38957</c:v>
                </c:pt>
                <c:pt idx="109">
                  <c:v>38965</c:v>
                </c:pt>
                <c:pt idx="110">
                  <c:v>38972</c:v>
                </c:pt>
                <c:pt idx="111">
                  <c:v>38979</c:v>
                </c:pt>
                <c:pt idx="112">
                  <c:v>38986</c:v>
                </c:pt>
                <c:pt idx="113">
                  <c:v>39000</c:v>
                </c:pt>
                <c:pt idx="114">
                  <c:v>39007</c:v>
                </c:pt>
                <c:pt idx="115">
                  <c:v>39014</c:v>
                </c:pt>
                <c:pt idx="116">
                  <c:v>39021</c:v>
                </c:pt>
                <c:pt idx="117">
                  <c:v>39028</c:v>
                </c:pt>
                <c:pt idx="118">
                  <c:v>39034</c:v>
                </c:pt>
                <c:pt idx="119">
                  <c:v>39042</c:v>
                </c:pt>
                <c:pt idx="120">
                  <c:v>39058</c:v>
                </c:pt>
                <c:pt idx="121">
                  <c:v>39065</c:v>
                </c:pt>
                <c:pt idx="122">
                  <c:v>39072</c:v>
                </c:pt>
                <c:pt idx="123">
                  <c:v>39086</c:v>
                </c:pt>
                <c:pt idx="124">
                  <c:v>39100</c:v>
                </c:pt>
                <c:pt idx="125">
                  <c:v>39114</c:v>
                </c:pt>
                <c:pt idx="126">
                  <c:v>39128</c:v>
                </c:pt>
                <c:pt idx="127">
                  <c:v>39149</c:v>
                </c:pt>
                <c:pt idx="128">
                  <c:v>39170</c:v>
                </c:pt>
                <c:pt idx="129">
                  <c:v>39184</c:v>
                </c:pt>
                <c:pt idx="130">
                  <c:v>39198</c:v>
                </c:pt>
                <c:pt idx="131">
                  <c:v>39205</c:v>
                </c:pt>
                <c:pt idx="132">
                  <c:v>39212</c:v>
                </c:pt>
                <c:pt idx="133">
                  <c:v>39219</c:v>
                </c:pt>
                <c:pt idx="134">
                  <c:v>39226</c:v>
                </c:pt>
                <c:pt idx="135">
                  <c:v>39233</c:v>
                </c:pt>
                <c:pt idx="136">
                  <c:v>39240</c:v>
                </c:pt>
                <c:pt idx="137">
                  <c:v>39247</c:v>
                </c:pt>
                <c:pt idx="138">
                  <c:v>39254</c:v>
                </c:pt>
                <c:pt idx="139">
                  <c:v>39258</c:v>
                </c:pt>
                <c:pt idx="140">
                  <c:v>39261</c:v>
                </c:pt>
                <c:pt idx="141">
                  <c:v>39266</c:v>
                </c:pt>
                <c:pt idx="142">
                  <c:v>39268</c:v>
                </c:pt>
                <c:pt idx="143">
                  <c:v>39272</c:v>
                </c:pt>
                <c:pt idx="144">
                  <c:v>39275</c:v>
                </c:pt>
                <c:pt idx="145">
                  <c:v>39282</c:v>
                </c:pt>
                <c:pt idx="146">
                  <c:v>39289</c:v>
                </c:pt>
                <c:pt idx="147">
                  <c:v>39296</c:v>
                </c:pt>
                <c:pt idx="148">
                  <c:v>39303</c:v>
                </c:pt>
                <c:pt idx="149">
                  <c:v>39310</c:v>
                </c:pt>
                <c:pt idx="150">
                  <c:v>39317</c:v>
                </c:pt>
                <c:pt idx="151">
                  <c:v>39324</c:v>
                </c:pt>
                <c:pt idx="152">
                  <c:v>39331</c:v>
                </c:pt>
                <c:pt idx="153">
                  <c:v>39338</c:v>
                </c:pt>
                <c:pt idx="154">
                  <c:v>39352</c:v>
                </c:pt>
                <c:pt idx="155">
                  <c:v>39373</c:v>
                </c:pt>
                <c:pt idx="156">
                  <c:v>39380</c:v>
                </c:pt>
                <c:pt idx="157">
                  <c:v>39394</c:v>
                </c:pt>
                <c:pt idx="158">
                  <c:v>39408</c:v>
                </c:pt>
                <c:pt idx="159">
                  <c:v>39422</c:v>
                </c:pt>
                <c:pt idx="160">
                  <c:v>39450</c:v>
                </c:pt>
                <c:pt idx="161">
                  <c:v>39463</c:v>
                </c:pt>
                <c:pt idx="162">
                  <c:v>39491</c:v>
                </c:pt>
                <c:pt idx="163">
                  <c:v>39512</c:v>
                </c:pt>
                <c:pt idx="164">
                  <c:v>39527</c:v>
                </c:pt>
                <c:pt idx="165">
                  <c:v>39541</c:v>
                </c:pt>
                <c:pt idx="166">
                  <c:v>39562</c:v>
                </c:pt>
                <c:pt idx="167">
                  <c:v>39576</c:v>
                </c:pt>
                <c:pt idx="168">
                  <c:v>39590</c:v>
                </c:pt>
                <c:pt idx="169">
                  <c:v>39601</c:v>
                </c:pt>
                <c:pt idx="170">
                  <c:v>39610</c:v>
                </c:pt>
                <c:pt idx="171">
                  <c:v>39617</c:v>
                </c:pt>
                <c:pt idx="172">
                  <c:v>39625</c:v>
                </c:pt>
                <c:pt idx="173">
                  <c:v>39631</c:v>
                </c:pt>
                <c:pt idx="174">
                  <c:v>39636</c:v>
                </c:pt>
                <c:pt idx="175">
                  <c:v>39653</c:v>
                </c:pt>
                <c:pt idx="176">
                  <c:v>39674</c:v>
                </c:pt>
                <c:pt idx="177">
                  <c:v>39681</c:v>
                </c:pt>
                <c:pt idx="178">
                  <c:v>39688</c:v>
                </c:pt>
                <c:pt idx="179">
                  <c:v>39702</c:v>
                </c:pt>
                <c:pt idx="180">
                  <c:v>39709</c:v>
                </c:pt>
                <c:pt idx="181">
                  <c:v>39723</c:v>
                </c:pt>
                <c:pt idx="182">
                  <c:v>39744</c:v>
                </c:pt>
                <c:pt idx="183">
                  <c:v>39764</c:v>
                </c:pt>
                <c:pt idx="184">
                  <c:v>39786</c:v>
                </c:pt>
              </c:numCache>
            </c:numRef>
          </c:xVal>
          <c:yVal>
            <c:numRef>
              <c:f>data!$B$4:$B$201</c:f>
              <c:numCache>
                <c:formatCode>General</c:formatCode>
                <c:ptCount val="198"/>
                <c:pt idx="0">
                  <c:v>1144</c:v>
                </c:pt>
                <c:pt idx="1">
                  <c:v>1184.058</c:v>
                </c:pt>
                <c:pt idx="2">
                  <c:v>1184.173</c:v>
                </c:pt>
                <c:pt idx="3">
                  <c:v>1184.2329999999999</c:v>
                </c:pt>
                <c:pt idx="4">
                  <c:v>1184.3309999999999</c:v>
                </c:pt>
                <c:pt idx="5">
                  <c:v>1184.373</c:v>
                </c:pt>
                <c:pt idx="6">
                  <c:v>1184.5229999999999</c:v>
                </c:pt>
                <c:pt idx="7">
                  <c:v>1184.6679999999999</c:v>
                </c:pt>
                <c:pt idx="8">
                  <c:v>1184.7329999999999</c:v>
                </c:pt>
                <c:pt idx="9">
                  <c:v>1184.828</c:v>
                </c:pt>
                <c:pt idx="10">
                  <c:v>1184.905</c:v>
                </c:pt>
                <c:pt idx="11">
                  <c:v>1184.963</c:v>
                </c:pt>
                <c:pt idx="12">
                  <c:v>1185.068</c:v>
                </c:pt>
                <c:pt idx="13">
                  <c:v>1185.2429999999999</c:v>
                </c:pt>
                <c:pt idx="14">
                  <c:v>1185.3109999999999</c:v>
                </c:pt>
                <c:pt idx="15">
                  <c:v>1185.433</c:v>
                </c:pt>
                <c:pt idx="16">
                  <c:v>1185.4839999999999</c:v>
                </c:pt>
                <c:pt idx="17">
                  <c:v>1185.2429999999999</c:v>
                </c:pt>
                <c:pt idx="18">
                  <c:v>1185.3109999999999</c:v>
                </c:pt>
                <c:pt idx="19">
                  <c:v>1185.433</c:v>
                </c:pt>
                <c:pt idx="20">
                  <c:v>1185.4839999999999</c:v>
                </c:pt>
                <c:pt idx="21">
                  <c:v>1185.6279999999999</c:v>
                </c:pt>
                <c:pt idx="22">
                  <c:v>1185.6780000000001</c:v>
                </c:pt>
                <c:pt idx="23">
                  <c:v>1185.7329999999999</c:v>
                </c:pt>
                <c:pt idx="24">
                  <c:v>1186.6579999999999</c:v>
                </c:pt>
                <c:pt idx="25">
                  <c:v>1188.008</c:v>
                </c:pt>
                <c:pt idx="26">
                  <c:v>1188.2950000000001</c:v>
                </c:pt>
                <c:pt idx="27">
                  <c:v>1188.4079999999999</c:v>
                </c:pt>
                <c:pt idx="28">
                  <c:v>1188.4760000000001</c:v>
                </c:pt>
                <c:pt idx="29">
                  <c:v>1188.6179999999999</c:v>
                </c:pt>
                <c:pt idx="30">
                  <c:v>1188.7270000000001</c:v>
                </c:pt>
                <c:pt idx="31">
                  <c:v>1188.788</c:v>
                </c:pt>
                <c:pt idx="32">
                  <c:v>1188.845</c:v>
                </c:pt>
                <c:pt idx="33">
                  <c:v>1189.0150000000001</c:v>
                </c:pt>
                <c:pt idx="34">
                  <c:v>1189.088</c:v>
                </c:pt>
                <c:pt idx="35">
                  <c:v>1189.1659999999999</c:v>
                </c:pt>
                <c:pt idx="36">
                  <c:v>1189.3330000000001</c:v>
                </c:pt>
                <c:pt idx="37">
                  <c:v>1189.405</c:v>
                </c:pt>
                <c:pt idx="38">
                  <c:v>1189.4680000000001</c:v>
                </c:pt>
                <c:pt idx="39">
                  <c:v>1189.7180000000001</c:v>
                </c:pt>
                <c:pt idx="40">
                  <c:v>1189.778</c:v>
                </c:pt>
                <c:pt idx="41">
                  <c:v>1189.8399999999999</c:v>
                </c:pt>
                <c:pt idx="42">
                  <c:v>1189.943</c:v>
                </c:pt>
                <c:pt idx="43">
                  <c:v>1190.0129999999999</c:v>
                </c:pt>
                <c:pt idx="44">
                  <c:v>1190.0976153846154</c:v>
                </c:pt>
                <c:pt idx="45">
                  <c:v>1190.123</c:v>
                </c:pt>
                <c:pt idx="46">
                  <c:v>1190.21</c:v>
                </c:pt>
                <c:pt idx="47">
                  <c:v>1190.261</c:v>
                </c:pt>
                <c:pt idx="48">
                  <c:v>1190.3230000000001</c:v>
                </c:pt>
                <c:pt idx="49">
                  <c:v>1190.3579999999999</c:v>
                </c:pt>
                <c:pt idx="50">
                  <c:v>1190.384</c:v>
                </c:pt>
                <c:pt idx="51">
                  <c:v>1190.443</c:v>
                </c:pt>
                <c:pt idx="52">
                  <c:v>1190.4780000000001</c:v>
                </c:pt>
                <c:pt idx="53">
                  <c:v>1190.5160000000001</c:v>
                </c:pt>
                <c:pt idx="54">
                  <c:v>1190.683</c:v>
                </c:pt>
                <c:pt idx="55">
                  <c:v>1191.223</c:v>
                </c:pt>
                <c:pt idx="56">
                  <c:v>1191.96</c:v>
                </c:pt>
                <c:pt idx="57">
                  <c:v>1192.01</c:v>
                </c:pt>
                <c:pt idx="58">
                  <c:v>1192.0319999999999</c:v>
                </c:pt>
                <c:pt idx="59">
                  <c:v>1192.0830000000001</c:v>
                </c:pt>
                <c:pt idx="60">
                  <c:v>1192.1279999999999</c:v>
                </c:pt>
                <c:pt idx="61">
                  <c:v>1192.17</c:v>
                </c:pt>
                <c:pt idx="62">
                  <c:v>1192.19</c:v>
                </c:pt>
                <c:pt idx="63">
                  <c:v>1192.2349999999999</c:v>
                </c:pt>
                <c:pt idx="64">
                  <c:v>1192.2940000000001</c:v>
                </c:pt>
                <c:pt idx="65">
                  <c:v>1192.4190000000001</c:v>
                </c:pt>
                <c:pt idx="66">
                  <c:v>1192.44</c:v>
                </c:pt>
                <c:pt idx="67">
                  <c:v>1192.5160000000001</c:v>
                </c:pt>
                <c:pt idx="68">
                  <c:v>1192.58</c:v>
                </c:pt>
                <c:pt idx="69">
                  <c:v>1192.6199999999999</c:v>
                </c:pt>
                <c:pt idx="70">
                  <c:v>1192.664</c:v>
                </c:pt>
                <c:pt idx="71">
                  <c:v>1192.748</c:v>
                </c:pt>
                <c:pt idx="72">
                  <c:v>1192.748</c:v>
                </c:pt>
                <c:pt idx="73">
                  <c:v>1192.825</c:v>
                </c:pt>
                <c:pt idx="74">
                  <c:v>1192.95</c:v>
                </c:pt>
                <c:pt idx="75">
                  <c:v>1192.9829999999999</c:v>
                </c:pt>
                <c:pt idx="76">
                  <c:v>1193.019</c:v>
                </c:pt>
                <c:pt idx="77">
                  <c:v>1193.0719999999999</c:v>
                </c:pt>
                <c:pt idx="78">
                  <c:v>1193.153</c:v>
                </c:pt>
                <c:pt idx="79">
                  <c:v>1193.1849999999999</c:v>
                </c:pt>
                <c:pt idx="80">
                  <c:v>1193.29</c:v>
                </c:pt>
                <c:pt idx="81">
                  <c:v>1193.296</c:v>
                </c:pt>
                <c:pt idx="82">
                  <c:v>1193.4349999999999</c:v>
                </c:pt>
                <c:pt idx="83">
                  <c:v>1193.5550000000001</c:v>
                </c:pt>
                <c:pt idx="84">
                  <c:v>1193.6400000000001</c:v>
                </c:pt>
                <c:pt idx="85">
                  <c:v>1193.7432142857144</c:v>
                </c:pt>
                <c:pt idx="86">
                  <c:v>1193.838</c:v>
                </c:pt>
                <c:pt idx="87">
                  <c:v>1193.9100000000001</c:v>
                </c:pt>
                <c:pt idx="88">
                  <c:v>1193.9829999999999</c:v>
                </c:pt>
                <c:pt idx="89">
                  <c:v>1194.0409999999999</c:v>
                </c:pt>
                <c:pt idx="90">
                  <c:v>1194.1400000000001</c:v>
                </c:pt>
                <c:pt idx="91">
                  <c:v>1194.1780000000001</c:v>
                </c:pt>
                <c:pt idx="92">
                  <c:v>1194.298</c:v>
                </c:pt>
                <c:pt idx="93">
                  <c:v>1194.355</c:v>
                </c:pt>
                <c:pt idx="94">
                  <c:v>1194.4480000000001</c:v>
                </c:pt>
                <c:pt idx="95">
                  <c:v>1194.7670000000001</c:v>
                </c:pt>
                <c:pt idx="96">
                  <c:v>1194.8620000000001</c:v>
                </c:pt>
                <c:pt idx="97">
                  <c:v>1194.9639999999999</c:v>
                </c:pt>
                <c:pt idx="98">
                  <c:v>1195.038</c:v>
                </c:pt>
                <c:pt idx="99">
                  <c:v>1195.088</c:v>
                </c:pt>
                <c:pt idx="100">
                  <c:v>1195.1189999999999</c:v>
                </c:pt>
                <c:pt idx="101">
                  <c:v>1195.173</c:v>
                </c:pt>
                <c:pt idx="102">
                  <c:v>1195.231</c:v>
                </c:pt>
                <c:pt idx="103">
                  <c:v>1195.2529999999999</c:v>
                </c:pt>
                <c:pt idx="104">
                  <c:v>1195.297</c:v>
                </c:pt>
                <c:pt idx="105">
                  <c:v>1195.3520000000001</c:v>
                </c:pt>
                <c:pt idx="106">
                  <c:v>1195.412</c:v>
                </c:pt>
                <c:pt idx="107">
                  <c:v>1195.4739999999999</c:v>
                </c:pt>
                <c:pt idx="108">
                  <c:v>1195.528</c:v>
                </c:pt>
                <c:pt idx="109">
                  <c:v>1195.6089999999999</c:v>
                </c:pt>
                <c:pt idx="110">
                  <c:v>1195.6759999999999</c:v>
                </c:pt>
                <c:pt idx="111">
                  <c:v>1195.7180000000001</c:v>
                </c:pt>
                <c:pt idx="112">
                  <c:v>1195.7750000000001</c:v>
                </c:pt>
                <c:pt idx="113">
                  <c:v>1195.885</c:v>
                </c:pt>
                <c:pt idx="114">
                  <c:v>1195.95</c:v>
                </c:pt>
                <c:pt idx="115">
                  <c:v>1196.009</c:v>
                </c:pt>
                <c:pt idx="116">
                  <c:v>1196.0640000000001</c:v>
                </c:pt>
                <c:pt idx="117">
                  <c:v>1196.1110000000001</c:v>
                </c:pt>
                <c:pt idx="118">
                  <c:v>1196.143</c:v>
                </c:pt>
                <c:pt idx="119">
                  <c:v>1196.201</c:v>
                </c:pt>
                <c:pt idx="120">
                  <c:v>1196.2660000000001</c:v>
                </c:pt>
                <c:pt idx="121">
                  <c:v>1196.3040000000001</c:v>
                </c:pt>
                <c:pt idx="122">
                  <c:v>1196.3320000000001</c:v>
                </c:pt>
                <c:pt idx="123">
                  <c:v>1196.3599999999999</c:v>
                </c:pt>
                <c:pt idx="124">
                  <c:v>1196.47</c:v>
                </c:pt>
                <c:pt idx="125">
                  <c:v>1196.5239999999999</c:v>
                </c:pt>
                <c:pt idx="126">
                  <c:v>1196.5840000000001</c:v>
                </c:pt>
                <c:pt idx="127">
                  <c:v>1196.673</c:v>
                </c:pt>
                <c:pt idx="128">
                  <c:v>1196.7560000000001</c:v>
                </c:pt>
                <c:pt idx="129">
                  <c:v>1196.8699999999999</c:v>
                </c:pt>
                <c:pt idx="130">
                  <c:v>1196.9690000000001</c:v>
                </c:pt>
                <c:pt idx="131">
                  <c:v>1197.027</c:v>
                </c:pt>
                <c:pt idx="132">
                  <c:v>1197.1320000000001</c:v>
                </c:pt>
                <c:pt idx="133">
                  <c:v>1197.2</c:v>
                </c:pt>
                <c:pt idx="134">
                  <c:v>1197.288</c:v>
                </c:pt>
                <c:pt idx="135">
                  <c:v>1197.348</c:v>
                </c:pt>
                <c:pt idx="136">
                  <c:v>1197.415</c:v>
                </c:pt>
                <c:pt idx="137">
                  <c:v>1197.463</c:v>
                </c:pt>
                <c:pt idx="138">
                  <c:v>1197.4929999999999</c:v>
                </c:pt>
                <c:pt idx="139">
                  <c:v>1197.5229999999999</c:v>
                </c:pt>
                <c:pt idx="140">
                  <c:v>1197.537</c:v>
                </c:pt>
                <c:pt idx="141">
                  <c:v>1197.5840000000001</c:v>
                </c:pt>
                <c:pt idx="142">
                  <c:v>1197.588</c:v>
                </c:pt>
                <c:pt idx="143">
                  <c:v>1197.6079999999999</c:v>
                </c:pt>
                <c:pt idx="144">
                  <c:v>1197.617</c:v>
                </c:pt>
                <c:pt idx="145">
                  <c:v>1197.6880000000001</c:v>
                </c:pt>
                <c:pt idx="146">
                  <c:v>1197.739</c:v>
                </c:pt>
                <c:pt idx="147">
                  <c:v>1197.7840000000001</c:v>
                </c:pt>
                <c:pt idx="148">
                  <c:v>1197.854</c:v>
                </c:pt>
                <c:pt idx="149">
                  <c:v>1197.884</c:v>
                </c:pt>
                <c:pt idx="150">
                  <c:v>1197.924</c:v>
                </c:pt>
                <c:pt idx="151">
                  <c:v>1197.962</c:v>
                </c:pt>
                <c:pt idx="152">
                  <c:v>1198.011</c:v>
                </c:pt>
                <c:pt idx="153">
                  <c:v>1198.066</c:v>
                </c:pt>
                <c:pt idx="154">
                  <c:v>1198.2070000000001</c:v>
                </c:pt>
                <c:pt idx="155">
                  <c:v>1198.3879999999999</c:v>
                </c:pt>
                <c:pt idx="156">
                  <c:v>1198.444</c:v>
                </c:pt>
                <c:pt idx="157">
                  <c:v>1198.556</c:v>
                </c:pt>
                <c:pt idx="158">
                  <c:v>1198.6420000000001</c:v>
                </c:pt>
                <c:pt idx="159">
                  <c:v>1198.7249999999999</c:v>
                </c:pt>
                <c:pt idx="160">
                  <c:v>1198.8689999999999</c:v>
                </c:pt>
                <c:pt idx="161">
                  <c:v>1198.9259999999999</c:v>
                </c:pt>
                <c:pt idx="162">
                  <c:v>1199.038</c:v>
                </c:pt>
                <c:pt idx="163">
                  <c:v>1199.124</c:v>
                </c:pt>
                <c:pt idx="164">
                  <c:v>1199.19</c:v>
                </c:pt>
                <c:pt idx="165">
                  <c:v>1199.22</c:v>
                </c:pt>
                <c:pt idx="166">
                  <c:v>1199.335</c:v>
                </c:pt>
                <c:pt idx="167">
                  <c:v>1199.5650000000001</c:v>
                </c:pt>
                <c:pt idx="168">
                  <c:v>1199.9960000000001</c:v>
                </c:pt>
                <c:pt idx="169">
                  <c:v>1200.201</c:v>
                </c:pt>
                <c:pt idx="170">
                  <c:v>1200.28</c:v>
                </c:pt>
                <c:pt idx="171">
                  <c:v>1200.3409999999999</c:v>
                </c:pt>
                <c:pt idx="172">
                  <c:v>1200.4580000000001</c:v>
                </c:pt>
                <c:pt idx="173">
                  <c:v>1200.5070000000001</c:v>
                </c:pt>
                <c:pt idx="174">
                  <c:v>1200.5740000000001</c:v>
                </c:pt>
                <c:pt idx="175">
                  <c:v>1201.097</c:v>
                </c:pt>
                <c:pt idx="176">
                  <c:v>1201.51</c:v>
                </c:pt>
                <c:pt idx="177">
                  <c:v>1201.5609999999999</c:v>
                </c:pt>
                <c:pt idx="178">
                  <c:v>1201.817</c:v>
                </c:pt>
                <c:pt idx="179">
                  <c:v>1202.1199999999999</c:v>
                </c:pt>
                <c:pt idx="180">
                  <c:v>1202.268</c:v>
                </c:pt>
                <c:pt idx="181">
                  <c:v>1202.5160000000001</c:v>
                </c:pt>
                <c:pt idx="182">
                  <c:v>1202.857</c:v>
                </c:pt>
                <c:pt idx="183">
                  <c:v>1203.075</c:v>
                </c:pt>
                <c:pt idx="184" formatCode="0.000">
                  <c:v>1203.27</c:v>
                </c:pt>
              </c:numCache>
            </c:numRef>
          </c:yVal>
        </c:ser>
        <c:ser>
          <c:idx val="1"/>
          <c:order val="1"/>
          <c:tx>
            <c:v>AMP Trigger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Graphs!$T$3:$T$4</c:f>
              <c:numCache>
                <c:formatCode>General</c:formatCode>
                <c:ptCount val="2"/>
                <c:pt idx="0">
                  <c:v>1210.8</c:v>
                </c:pt>
                <c:pt idx="1">
                  <c:v>1210.8</c:v>
                </c:pt>
              </c:numCache>
            </c:numRef>
          </c:yVal>
        </c:ser>
        <c:ser>
          <c:idx val="3"/>
          <c:order val="2"/>
          <c:tx>
            <c:v>Max. Recommended Level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Graphs!$U$3:$U$4</c:f>
              <c:numCache>
                <c:formatCode>General</c:formatCode>
                <c:ptCount val="2"/>
                <c:pt idx="0">
                  <c:v>1213.4000000000001</c:v>
                </c:pt>
                <c:pt idx="1">
                  <c:v>1213.4000000000001</c:v>
                </c:pt>
              </c:numCache>
            </c:numRef>
          </c:yVal>
        </c:ser>
        <c:ser>
          <c:idx val="4"/>
          <c:order val="3"/>
          <c:tx>
            <c:v>Poss. Seepage Loss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Graphs!$V$3:$V$4</c:f>
              <c:numCache>
                <c:formatCode>General</c:formatCode>
                <c:ptCount val="2"/>
                <c:pt idx="0">
                  <c:v>1216</c:v>
                </c:pt>
                <c:pt idx="1">
                  <c:v>1216</c:v>
                </c:pt>
              </c:numCache>
            </c:numRef>
          </c:yVal>
        </c:ser>
        <c:ser>
          <c:idx val="5"/>
          <c:order val="4"/>
          <c:tx>
            <c:v>Outflow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1232.3</c:v>
                </c:pt>
                <c:pt idx="1">
                  <c:v>1232.3</c:v>
                </c:pt>
              </c:numCache>
            </c:numRef>
          </c:yVal>
        </c:ser>
        <c:axId val="68507136"/>
        <c:axId val="68509056"/>
      </c:scatterChart>
      <c:valAx>
        <c:axId val="68507136"/>
        <c:scaling>
          <c:orientation val="minMax"/>
          <c:max val="40200"/>
          <c:min val="37622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610432852386233"/>
              <c:y val="0.90864600326264278"/>
            </c:manualLayout>
          </c:layout>
          <c:spPr>
            <a:noFill/>
            <a:ln w="25400">
              <a:noFill/>
            </a:ln>
          </c:spPr>
        </c:title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09056"/>
        <c:crosses val="autoZero"/>
        <c:crossBetween val="midCat"/>
        <c:majorUnit val="366"/>
      </c:valAx>
      <c:valAx>
        <c:axId val="68509056"/>
        <c:scaling>
          <c:orientation val="minMax"/>
          <c:max val="1234"/>
          <c:min val="118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water elevation (masl)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398042414355628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0713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48168701442841289"/>
          <c:y val="0.96247960848287195"/>
          <c:w val="7.8801331853496234E-2"/>
          <c:h val="3.58890701468190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9.8199672667757754E-2"/>
          <c:y val="4.9065420560747731E-2"/>
          <c:w val="0.86088379705401041"/>
          <c:h val="0.77803738317757065"/>
        </c:manualLayout>
      </c:layout>
      <c:scatterChart>
        <c:scatterStyle val="lineMarker"/>
        <c:ser>
          <c:idx val="0"/>
          <c:order val="0"/>
          <c:tx>
            <c:v>Actual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data!$A$4:$A$201</c:f>
              <c:numCache>
                <c:formatCode>dd\-mmm\-yy</c:formatCode>
                <c:ptCount val="198"/>
                <c:pt idx="0">
                  <c:v>35796</c:v>
                </c:pt>
                <c:pt idx="1">
                  <c:v>37777</c:v>
                </c:pt>
                <c:pt idx="2">
                  <c:v>37784</c:v>
                </c:pt>
                <c:pt idx="3">
                  <c:v>37791</c:v>
                </c:pt>
                <c:pt idx="4">
                  <c:v>37798</c:v>
                </c:pt>
                <c:pt idx="5">
                  <c:v>37805</c:v>
                </c:pt>
                <c:pt idx="6">
                  <c:v>37812</c:v>
                </c:pt>
                <c:pt idx="7">
                  <c:v>37826</c:v>
                </c:pt>
                <c:pt idx="8">
                  <c:v>37833</c:v>
                </c:pt>
                <c:pt idx="9">
                  <c:v>37840</c:v>
                </c:pt>
                <c:pt idx="10">
                  <c:v>37847</c:v>
                </c:pt>
                <c:pt idx="11">
                  <c:v>37854</c:v>
                </c:pt>
                <c:pt idx="12">
                  <c:v>37861</c:v>
                </c:pt>
                <c:pt idx="13">
                  <c:v>37875</c:v>
                </c:pt>
                <c:pt idx="14">
                  <c:v>37882</c:v>
                </c:pt>
                <c:pt idx="15">
                  <c:v>37889</c:v>
                </c:pt>
                <c:pt idx="16">
                  <c:v>37896</c:v>
                </c:pt>
                <c:pt idx="17">
                  <c:v>37875</c:v>
                </c:pt>
                <c:pt idx="18">
                  <c:v>37882</c:v>
                </c:pt>
                <c:pt idx="19">
                  <c:v>37889</c:v>
                </c:pt>
                <c:pt idx="20">
                  <c:v>37896</c:v>
                </c:pt>
                <c:pt idx="21">
                  <c:v>37905</c:v>
                </c:pt>
                <c:pt idx="22">
                  <c:v>37910</c:v>
                </c:pt>
                <c:pt idx="23">
                  <c:v>37917</c:v>
                </c:pt>
                <c:pt idx="24">
                  <c:v>38030</c:v>
                </c:pt>
                <c:pt idx="25">
                  <c:v>38128</c:v>
                </c:pt>
                <c:pt idx="26">
                  <c:v>38140</c:v>
                </c:pt>
                <c:pt idx="27">
                  <c:v>38176</c:v>
                </c:pt>
                <c:pt idx="28">
                  <c:v>38184</c:v>
                </c:pt>
                <c:pt idx="29">
                  <c:v>38198</c:v>
                </c:pt>
                <c:pt idx="30">
                  <c:v>38211</c:v>
                </c:pt>
                <c:pt idx="31">
                  <c:v>38218</c:v>
                </c:pt>
                <c:pt idx="32">
                  <c:v>38225</c:v>
                </c:pt>
                <c:pt idx="33">
                  <c:v>38240</c:v>
                </c:pt>
                <c:pt idx="34">
                  <c:v>38247</c:v>
                </c:pt>
                <c:pt idx="35">
                  <c:v>38254</c:v>
                </c:pt>
                <c:pt idx="36">
                  <c:v>38268</c:v>
                </c:pt>
                <c:pt idx="37">
                  <c:v>38274</c:v>
                </c:pt>
                <c:pt idx="38">
                  <c:v>38281</c:v>
                </c:pt>
                <c:pt idx="39">
                  <c:v>38308</c:v>
                </c:pt>
                <c:pt idx="40">
                  <c:v>38315</c:v>
                </c:pt>
                <c:pt idx="41">
                  <c:v>38322</c:v>
                </c:pt>
                <c:pt idx="42">
                  <c:v>38336</c:v>
                </c:pt>
                <c:pt idx="43">
                  <c:v>38343</c:v>
                </c:pt>
                <c:pt idx="44">
                  <c:v>38353</c:v>
                </c:pt>
                <c:pt idx="45">
                  <c:v>38356</c:v>
                </c:pt>
                <c:pt idx="46">
                  <c:v>38369</c:v>
                </c:pt>
                <c:pt idx="47">
                  <c:v>38377</c:v>
                </c:pt>
                <c:pt idx="48">
                  <c:v>38386</c:v>
                </c:pt>
                <c:pt idx="49">
                  <c:v>38393</c:v>
                </c:pt>
                <c:pt idx="50">
                  <c:v>38400</c:v>
                </c:pt>
                <c:pt idx="51">
                  <c:v>38407</c:v>
                </c:pt>
                <c:pt idx="52">
                  <c:v>38414</c:v>
                </c:pt>
                <c:pt idx="53">
                  <c:v>38420</c:v>
                </c:pt>
                <c:pt idx="54">
                  <c:v>38450</c:v>
                </c:pt>
                <c:pt idx="55">
                  <c:v>38474</c:v>
                </c:pt>
                <c:pt idx="56">
                  <c:v>38504</c:v>
                </c:pt>
                <c:pt idx="57">
                  <c:v>38509</c:v>
                </c:pt>
                <c:pt idx="58">
                  <c:v>38511</c:v>
                </c:pt>
                <c:pt idx="59">
                  <c:v>38516</c:v>
                </c:pt>
                <c:pt idx="60">
                  <c:v>38523</c:v>
                </c:pt>
                <c:pt idx="61">
                  <c:v>38530</c:v>
                </c:pt>
                <c:pt idx="62">
                  <c:v>38533</c:v>
                </c:pt>
                <c:pt idx="63">
                  <c:v>38538</c:v>
                </c:pt>
                <c:pt idx="64">
                  <c:v>38544</c:v>
                </c:pt>
                <c:pt idx="65">
                  <c:v>38551</c:v>
                </c:pt>
                <c:pt idx="66">
                  <c:v>38558</c:v>
                </c:pt>
                <c:pt idx="67">
                  <c:v>38565</c:v>
                </c:pt>
                <c:pt idx="68">
                  <c:v>38572</c:v>
                </c:pt>
                <c:pt idx="69">
                  <c:v>38579</c:v>
                </c:pt>
                <c:pt idx="70">
                  <c:v>38586</c:v>
                </c:pt>
                <c:pt idx="71">
                  <c:v>38593</c:v>
                </c:pt>
                <c:pt idx="72">
                  <c:v>38602</c:v>
                </c:pt>
                <c:pt idx="73">
                  <c:v>38607</c:v>
                </c:pt>
                <c:pt idx="74">
                  <c:v>38614</c:v>
                </c:pt>
                <c:pt idx="75">
                  <c:v>38617</c:v>
                </c:pt>
                <c:pt idx="76">
                  <c:v>38621</c:v>
                </c:pt>
                <c:pt idx="77">
                  <c:v>38628</c:v>
                </c:pt>
                <c:pt idx="78">
                  <c:v>38637</c:v>
                </c:pt>
                <c:pt idx="79">
                  <c:v>38642</c:v>
                </c:pt>
                <c:pt idx="80">
                  <c:v>38649</c:v>
                </c:pt>
                <c:pt idx="81">
                  <c:v>38656</c:v>
                </c:pt>
                <c:pt idx="82">
                  <c:v>38672</c:v>
                </c:pt>
                <c:pt idx="83">
                  <c:v>38686</c:v>
                </c:pt>
                <c:pt idx="84">
                  <c:v>38700</c:v>
                </c:pt>
                <c:pt idx="85">
                  <c:v>38717</c:v>
                </c:pt>
                <c:pt idx="86">
                  <c:v>38734</c:v>
                </c:pt>
                <c:pt idx="87">
                  <c:v>38748</c:v>
                </c:pt>
                <c:pt idx="88">
                  <c:v>38763</c:v>
                </c:pt>
                <c:pt idx="89">
                  <c:v>38775</c:v>
                </c:pt>
                <c:pt idx="90">
                  <c:v>38796</c:v>
                </c:pt>
                <c:pt idx="91">
                  <c:v>38806</c:v>
                </c:pt>
                <c:pt idx="92">
                  <c:v>38826</c:v>
                </c:pt>
                <c:pt idx="93">
                  <c:v>38838</c:v>
                </c:pt>
                <c:pt idx="94">
                  <c:v>38845</c:v>
                </c:pt>
                <c:pt idx="95">
                  <c:v>38860</c:v>
                </c:pt>
                <c:pt idx="96">
                  <c:v>38866</c:v>
                </c:pt>
                <c:pt idx="97">
                  <c:v>38880</c:v>
                </c:pt>
                <c:pt idx="98">
                  <c:v>38889</c:v>
                </c:pt>
                <c:pt idx="99">
                  <c:v>38897</c:v>
                </c:pt>
                <c:pt idx="100">
                  <c:v>38902</c:v>
                </c:pt>
                <c:pt idx="101">
                  <c:v>38908</c:v>
                </c:pt>
                <c:pt idx="102">
                  <c:v>38917</c:v>
                </c:pt>
                <c:pt idx="103">
                  <c:v>38922</c:v>
                </c:pt>
                <c:pt idx="104">
                  <c:v>38929</c:v>
                </c:pt>
                <c:pt idx="105">
                  <c:v>38936</c:v>
                </c:pt>
                <c:pt idx="106">
                  <c:v>38943</c:v>
                </c:pt>
                <c:pt idx="107">
                  <c:v>38951</c:v>
                </c:pt>
                <c:pt idx="108">
                  <c:v>38957</c:v>
                </c:pt>
                <c:pt idx="109">
                  <c:v>38965</c:v>
                </c:pt>
                <c:pt idx="110">
                  <c:v>38972</c:v>
                </c:pt>
                <c:pt idx="111">
                  <c:v>38979</c:v>
                </c:pt>
                <c:pt idx="112">
                  <c:v>38986</c:v>
                </c:pt>
                <c:pt idx="113">
                  <c:v>39000</c:v>
                </c:pt>
                <c:pt idx="114">
                  <c:v>39007</c:v>
                </c:pt>
                <c:pt idx="115">
                  <c:v>39014</c:v>
                </c:pt>
                <c:pt idx="116">
                  <c:v>39021</c:v>
                </c:pt>
                <c:pt idx="117">
                  <c:v>39028</c:v>
                </c:pt>
                <c:pt idx="118">
                  <c:v>39034</c:v>
                </c:pt>
                <c:pt idx="119">
                  <c:v>39042</c:v>
                </c:pt>
                <c:pt idx="120">
                  <c:v>39058</c:v>
                </c:pt>
                <c:pt idx="121">
                  <c:v>39065</c:v>
                </c:pt>
                <c:pt idx="122">
                  <c:v>39072</c:v>
                </c:pt>
                <c:pt idx="123">
                  <c:v>39086</c:v>
                </c:pt>
                <c:pt idx="124">
                  <c:v>39100</c:v>
                </c:pt>
                <c:pt idx="125">
                  <c:v>39114</c:v>
                </c:pt>
                <c:pt idx="126">
                  <c:v>39128</c:v>
                </c:pt>
                <c:pt idx="127">
                  <c:v>39149</c:v>
                </c:pt>
                <c:pt idx="128">
                  <c:v>39170</c:v>
                </c:pt>
                <c:pt idx="129">
                  <c:v>39184</c:v>
                </c:pt>
                <c:pt idx="130">
                  <c:v>39198</c:v>
                </c:pt>
                <c:pt idx="131">
                  <c:v>39205</c:v>
                </c:pt>
                <c:pt idx="132">
                  <c:v>39212</c:v>
                </c:pt>
                <c:pt idx="133">
                  <c:v>39219</c:v>
                </c:pt>
                <c:pt idx="134">
                  <c:v>39226</c:v>
                </c:pt>
                <c:pt idx="135">
                  <c:v>39233</c:v>
                </c:pt>
                <c:pt idx="136">
                  <c:v>39240</c:v>
                </c:pt>
                <c:pt idx="137">
                  <c:v>39247</c:v>
                </c:pt>
                <c:pt idx="138">
                  <c:v>39254</c:v>
                </c:pt>
                <c:pt idx="139">
                  <c:v>39258</c:v>
                </c:pt>
                <c:pt idx="140">
                  <c:v>39261</c:v>
                </c:pt>
                <c:pt idx="141">
                  <c:v>39266</c:v>
                </c:pt>
                <c:pt idx="142">
                  <c:v>39268</c:v>
                </c:pt>
                <c:pt idx="143">
                  <c:v>39272</c:v>
                </c:pt>
                <c:pt idx="144">
                  <c:v>39275</c:v>
                </c:pt>
                <c:pt idx="145">
                  <c:v>39282</c:v>
                </c:pt>
                <c:pt idx="146">
                  <c:v>39289</c:v>
                </c:pt>
                <c:pt idx="147">
                  <c:v>39296</c:v>
                </c:pt>
                <c:pt idx="148">
                  <c:v>39303</c:v>
                </c:pt>
                <c:pt idx="149">
                  <c:v>39310</c:v>
                </c:pt>
                <c:pt idx="150">
                  <c:v>39317</c:v>
                </c:pt>
                <c:pt idx="151">
                  <c:v>39324</c:v>
                </c:pt>
                <c:pt idx="152">
                  <c:v>39331</c:v>
                </c:pt>
                <c:pt idx="153">
                  <c:v>39338</c:v>
                </c:pt>
                <c:pt idx="154">
                  <c:v>39352</c:v>
                </c:pt>
                <c:pt idx="155">
                  <c:v>39373</c:v>
                </c:pt>
                <c:pt idx="156">
                  <c:v>39380</c:v>
                </c:pt>
                <c:pt idx="157">
                  <c:v>39394</c:v>
                </c:pt>
                <c:pt idx="158">
                  <c:v>39408</c:v>
                </c:pt>
                <c:pt idx="159">
                  <c:v>39422</c:v>
                </c:pt>
                <c:pt idx="160">
                  <c:v>39450</c:v>
                </c:pt>
                <c:pt idx="161">
                  <c:v>39463</c:v>
                </c:pt>
                <c:pt idx="162">
                  <c:v>39491</c:v>
                </c:pt>
                <c:pt idx="163">
                  <c:v>39512</c:v>
                </c:pt>
                <c:pt idx="164">
                  <c:v>39527</c:v>
                </c:pt>
                <c:pt idx="165">
                  <c:v>39541</c:v>
                </c:pt>
                <c:pt idx="166">
                  <c:v>39562</c:v>
                </c:pt>
                <c:pt idx="167">
                  <c:v>39576</c:v>
                </c:pt>
                <c:pt idx="168">
                  <c:v>39590</c:v>
                </c:pt>
                <c:pt idx="169">
                  <c:v>39601</c:v>
                </c:pt>
                <c:pt idx="170">
                  <c:v>39610</c:v>
                </c:pt>
                <c:pt idx="171">
                  <c:v>39617</c:v>
                </c:pt>
                <c:pt idx="172">
                  <c:v>39625</c:v>
                </c:pt>
                <c:pt idx="173">
                  <c:v>39631</c:v>
                </c:pt>
                <c:pt idx="174">
                  <c:v>39636</c:v>
                </c:pt>
                <c:pt idx="175">
                  <c:v>39653</c:v>
                </c:pt>
                <c:pt idx="176">
                  <c:v>39674</c:v>
                </c:pt>
                <c:pt idx="177">
                  <c:v>39681</c:v>
                </c:pt>
                <c:pt idx="178">
                  <c:v>39688</c:v>
                </c:pt>
                <c:pt idx="179">
                  <c:v>39702</c:v>
                </c:pt>
                <c:pt idx="180">
                  <c:v>39709</c:v>
                </c:pt>
                <c:pt idx="181">
                  <c:v>39723</c:v>
                </c:pt>
                <c:pt idx="182">
                  <c:v>39744</c:v>
                </c:pt>
                <c:pt idx="183">
                  <c:v>39764</c:v>
                </c:pt>
                <c:pt idx="184">
                  <c:v>39786</c:v>
                </c:pt>
              </c:numCache>
            </c:numRef>
          </c:xVal>
          <c:yVal>
            <c:numRef>
              <c:f>data!$B$4:$B$201</c:f>
              <c:numCache>
                <c:formatCode>General</c:formatCode>
                <c:ptCount val="198"/>
                <c:pt idx="0">
                  <c:v>1144</c:v>
                </c:pt>
                <c:pt idx="1">
                  <c:v>1184.058</c:v>
                </c:pt>
                <c:pt idx="2">
                  <c:v>1184.173</c:v>
                </c:pt>
                <c:pt idx="3">
                  <c:v>1184.2329999999999</c:v>
                </c:pt>
                <c:pt idx="4">
                  <c:v>1184.3309999999999</c:v>
                </c:pt>
                <c:pt idx="5">
                  <c:v>1184.373</c:v>
                </c:pt>
                <c:pt idx="6">
                  <c:v>1184.5229999999999</c:v>
                </c:pt>
                <c:pt idx="7">
                  <c:v>1184.6679999999999</c:v>
                </c:pt>
                <c:pt idx="8">
                  <c:v>1184.7329999999999</c:v>
                </c:pt>
                <c:pt idx="9">
                  <c:v>1184.828</c:v>
                </c:pt>
                <c:pt idx="10">
                  <c:v>1184.905</c:v>
                </c:pt>
                <c:pt idx="11">
                  <c:v>1184.963</c:v>
                </c:pt>
                <c:pt idx="12">
                  <c:v>1185.068</c:v>
                </c:pt>
                <c:pt idx="13">
                  <c:v>1185.2429999999999</c:v>
                </c:pt>
                <c:pt idx="14">
                  <c:v>1185.3109999999999</c:v>
                </c:pt>
                <c:pt idx="15">
                  <c:v>1185.433</c:v>
                </c:pt>
                <c:pt idx="16">
                  <c:v>1185.4839999999999</c:v>
                </c:pt>
                <c:pt idx="17">
                  <c:v>1185.2429999999999</c:v>
                </c:pt>
                <c:pt idx="18">
                  <c:v>1185.3109999999999</c:v>
                </c:pt>
                <c:pt idx="19">
                  <c:v>1185.433</c:v>
                </c:pt>
                <c:pt idx="20">
                  <c:v>1185.4839999999999</c:v>
                </c:pt>
                <c:pt idx="21">
                  <c:v>1185.6279999999999</c:v>
                </c:pt>
                <c:pt idx="22">
                  <c:v>1185.6780000000001</c:v>
                </c:pt>
                <c:pt idx="23">
                  <c:v>1185.7329999999999</c:v>
                </c:pt>
                <c:pt idx="24">
                  <c:v>1186.6579999999999</c:v>
                </c:pt>
                <c:pt idx="25">
                  <c:v>1188.008</c:v>
                </c:pt>
                <c:pt idx="26">
                  <c:v>1188.2950000000001</c:v>
                </c:pt>
                <c:pt idx="27">
                  <c:v>1188.4079999999999</c:v>
                </c:pt>
                <c:pt idx="28">
                  <c:v>1188.4760000000001</c:v>
                </c:pt>
                <c:pt idx="29">
                  <c:v>1188.6179999999999</c:v>
                </c:pt>
                <c:pt idx="30">
                  <c:v>1188.7270000000001</c:v>
                </c:pt>
                <c:pt idx="31">
                  <c:v>1188.788</c:v>
                </c:pt>
                <c:pt idx="32">
                  <c:v>1188.845</c:v>
                </c:pt>
                <c:pt idx="33">
                  <c:v>1189.0150000000001</c:v>
                </c:pt>
                <c:pt idx="34">
                  <c:v>1189.088</c:v>
                </c:pt>
                <c:pt idx="35">
                  <c:v>1189.1659999999999</c:v>
                </c:pt>
                <c:pt idx="36">
                  <c:v>1189.3330000000001</c:v>
                </c:pt>
                <c:pt idx="37">
                  <c:v>1189.405</c:v>
                </c:pt>
                <c:pt idx="38">
                  <c:v>1189.4680000000001</c:v>
                </c:pt>
                <c:pt idx="39">
                  <c:v>1189.7180000000001</c:v>
                </c:pt>
                <c:pt idx="40">
                  <c:v>1189.778</c:v>
                </c:pt>
                <c:pt idx="41">
                  <c:v>1189.8399999999999</c:v>
                </c:pt>
                <c:pt idx="42">
                  <c:v>1189.943</c:v>
                </c:pt>
                <c:pt idx="43">
                  <c:v>1190.0129999999999</c:v>
                </c:pt>
                <c:pt idx="44">
                  <c:v>1190.0976153846154</c:v>
                </c:pt>
                <c:pt idx="45">
                  <c:v>1190.123</c:v>
                </c:pt>
                <c:pt idx="46">
                  <c:v>1190.21</c:v>
                </c:pt>
                <c:pt idx="47">
                  <c:v>1190.261</c:v>
                </c:pt>
                <c:pt idx="48">
                  <c:v>1190.3230000000001</c:v>
                </c:pt>
                <c:pt idx="49">
                  <c:v>1190.3579999999999</c:v>
                </c:pt>
                <c:pt idx="50">
                  <c:v>1190.384</c:v>
                </c:pt>
                <c:pt idx="51">
                  <c:v>1190.443</c:v>
                </c:pt>
                <c:pt idx="52">
                  <c:v>1190.4780000000001</c:v>
                </c:pt>
                <c:pt idx="53">
                  <c:v>1190.5160000000001</c:v>
                </c:pt>
                <c:pt idx="54">
                  <c:v>1190.683</c:v>
                </c:pt>
                <c:pt idx="55">
                  <c:v>1191.223</c:v>
                </c:pt>
                <c:pt idx="56">
                  <c:v>1191.96</c:v>
                </c:pt>
                <c:pt idx="57">
                  <c:v>1192.01</c:v>
                </c:pt>
                <c:pt idx="58">
                  <c:v>1192.0319999999999</c:v>
                </c:pt>
                <c:pt idx="59">
                  <c:v>1192.0830000000001</c:v>
                </c:pt>
                <c:pt idx="60">
                  <c:v>1192.1279999999999</c:v>
                </c:pt>
                <c:pt idx="61">
                  <c:v>1192.17</c:v>
                </c:pt>
                <c:pt idx="62">
                  <c:v>1192.19</c:v>
                </c:pt>
                <c:pt idx="63">
                  <c:v>1192.2349999999999</c:v>
                </c:pt>
                <c:pt idx="64">
                  <c:v>1192.2940000000001</c:v>
                </c:pt>
                <c:pt idx="65">
                  <c:v>1192.4190000000001</c:v>
                </c:pt>
                <c:pt idx="66">
                  <c:v>1192.44</c:v>
                </c:pt>
                <c:pt idx="67">
                  <c:v>1192.5160000000001</c:v>
                </c:pt>
                <c:pt idx="68">
                  <c:v>1192.58</c:v>
                </c:pt>
                <c:pt idx="69">
                  <c:v>1192.6199999999999</c:v>
                </c:pt>
                <c:pt idx="70">
                  <c:v>1192.664</c:v>
                </c:pt>
                <c:pt idx="71">
                  <c:v>1192.748</c:v>
                </c:pt>
                <c:pt idx="72">
                  <c:v>1192.748</c:v>
                </c:pt>
                <c:pt idx="73">
                  <c:v>1192.825</c:v>
                </c:pt>
                <c:pt idx="74">
                  <c:v>1192.95</c:v>
                </c:pt>
                <c:pt idx="75">
                  <c:v>1192.9829999999999</c:v>
                </c:pt>
                <c:pt idx="76">
                  <c:v>1193.019</c:v>
                </c:pt>
                <c:pt idx="77">
                  <c:v>1193.0719999999999</c:v>
                </c:pt>
                <c:pt idx="78">
                  <c:v>1193.153</c:v>
                </c:pt>
                <c:pt idx="79">
                  <c:v>1193.1849999999999</c:v>
                </c:pt>
                <c:pt idx="80">
                  <c:v>1193.29</c:v>
                </c:pt>
                <c:pt idx="81">
                  <c:v>1193.296</c:v>
                </c:pt>
                <c:pt idx="82">
                  <c:v>1193.4349999999999</c:v>
                </c:pt>
                <c:pt idx="83">
                  <c:v>1193.5550000000001</c:v>
                </c:pt>
                <c:pt idx="84">
                  <c:v>1193.6400000000001</c:v>
                </c:pt>
                <c:pt idx="85">
                  <c:v>1193.7432142857144</c:v>
                </c:pt>
                <c:pt idx="86">
                  <c:v>1193.838</c:v>
                </c:pt>
                <c:pt idx="87">
                  <c:v>1193.9100000000001</c:v>
                </c:pt>
                <c:pt idx="88">
                  <c:v>1193.9829999999999</c:v>
                </c:pt>
                <c:pt idx="89">
                  <c:v>1194.0409999999999</c:v>
                </c:pt>
                <c:pt idx="90">
                  <c:v>1194.1400000000001</c:v>
                </c:pt>
                <c:pt idx="91">
                  <c:v>1194.1780000000001</c:v>
                </c:pt>
                <c:pt idx="92">
                  <c:v>1194.298</c:v>
                </c:pt>
                <c:pt idx="93">
                  <c:v>1194.355</c:v>
                </c:pt>
                <c:pt idx="94">
                  <c:v>1194.4480000000001</c:v>
                </c:pt>
                <c:pt idx="95">
                  <c:v>1194.7670000000001</c:v>
                </c:pt>
                <c:pt idx="96">
                  <c:v>1194.8620000000001</c:v>
                </c:pt>
                <c:pt idx="97">
                  <c:v>1194.9639999999999</c:v>
                </c:pt>
                <c:pt idx="98">
                  <c:v>1195.038</c:v>
                </c:pt>
                <c:pt idx="99">
                  <c:v>1195.088</c:v>
                </c:pt>
                <c:pt idx="100">
                  <c:v>1195.1189999999999</c:v>
                </c:pt>
                <c:pt idx="101">
                  <c:v>1195.173</c:v>
                </c:pt>
                <c:pt idx="102">
                  <c:v>1195.231</c:v>
                </c:pt>
                <c:pt idx="103">
                  <c:v>1195.2529999999999</c:v>
                </c:pt>
                <c:pt idx="104">
                  <c:v>1195.297</c:v>
                </c:pt>
                <c:pt idx="105">
                  <c:v>1195.3520000000001</c:v>
                </c:pt>
                <c:pt idx="106">
                  <c:v>1195.412</c:v>
                </c:pt>
                <c:pt idx="107">
                  <c:v>1195.4739999999999</c:v>
                </c:pt>
                <c:pt idx="108">
                  <c:v>1195.528</c:v>
                </c:pt>
                <c:pt idx="109">
                  <c:v>1195.6089999999999</c:v>
                </c:pt>
                <c:pt idx="110">
                  <c:v>1195.6759999999999</c:v>
                </c:pt>
                <c:pt idx="111">
                  <c:v>1195.7180000000001</c:v>
                </c:pt>
                <c:pt idx="112">
                  <c:v>1195.7750000000001</c:v>
                </c:pt>
                <c:pt idx="113">
                  <c:v>1195.885</c:v>
                </c:pt>
                <c:pt idx="114">
                  <c:v>1195.95</c:v>
                </c:pt>
                <c:pt idx="115">
                  <c:v>1196.009</c:v>
                </c:pt>
                <c:pt idx="116">
                  <c:v>1196.0640000000001</c:v>
                </c:pt>
                <c:pt idx="117">
                  <c:v>1196.1110000000001</c:v>
                </c:pt>
                <c:pt idx="118">
                  <c:v>1196.143</c:v>
                </c:pt>
                <c:pt idx="119">
                  <c:v>1196.201</c:v>
                </c:pt>
                <c:pt idx="120">
                  <c:v>1196.2660000000001</c:v>
                </c:pt>
                <c:pt idx="121">
                  <c:v>1196.3040000000001</c:v>
                </c:pt>
                <c:pt idx="122">
                  <c:v>1196.3320000000001</c:v>
                </c:pt>
                <c:pt idx="123">
                  <c:v>1196.3599999999999</c:v>
                </c:pt>
                <c:pt idx="124">
                  <c:v>1196.47</c:v>
                </c:pt>
                <c:pt idx="125">
                  <c:v>1196.5239999999999</c:v>
                </c:pt>
                <c:pt idx="126">
                  <c:v>1196.5840000000001</c:v>
                </c:pt>
                <c:pt idx="127">
                  <c:v>1196.673</c:v>
                </c:pt>
                <c:pt idx="128">
                  <c:v>1196.7560000000001</c:v>
                </c:pt>
                <c:pt idx="129">
                  <c:v>1196.8699999999999</c:v>
                </c:pt>
                <c:pt idx="130">
                  <c:v>1196.9690000000001</c:v>
                </c:pt>
                <c:pt idx="131">
                  <c:v>1197.027</c:v>
                </c:pt>
                <c:pt idx="132">
                  <c:v>1197.1320000000001</c:v>
                </c:pt>
                <c:pt idx="133">
                  <c:v>1197.2</c:v>
                </c:pt>
                <c:pt idx="134">
                  <c:v>1197.288</c:v>
                </c:pt>
                <c:pt idx="135">
                  <c:v>1197.348</c:v>
                </c:pt>
                <c:pt idx="136">
                  <c:v>1197.415</c:v>
                </c:pt>
                <c:pt idx="137">
                  <c:v>1197.463</c:v>
                </c:pt>
                <c:pt idx="138">
                  <c:v>1197.4929999999999</c:v>
                </c:pt>
                <c:pt idx="139">
                  <c:v>1197.5229999999999</c:v>
                </c:pt>
                <c:pt idx="140">
                  <c:v>1197.537</c:v>
                </c:pt>
                <c:pt idx="141">
                  <c:v>1197.5840000000001</c:v>
                </c:pt>
                <c:pt idx="142">
                  <c:v>1197.588</c:v>
                </c:pt>
                <c:pt idx="143">
                  <c:v>1197.6079999999999</c:v>
                </c:pt>
                <c:pt idx="144">
                  <c:v>1197.617</c:v>
                </c:pt>
                <c:pt idx="145">
                  <c:v>1197.6880000000001</c:v>
                </c:pt>
                <c:pt idx="146">
                  <c:v>1197.739</c:v>
                </c:pt>
                <c:pt idx="147">
                  <c:v>1197.7840000000001</c:v>
                </c:pt>
                <c:pt idx="148">
                  <c:v>1197.854</c:v>
                </c:pt>
                <c:pt idx="149">
                  <c:v>1197.884</c:v>
                </c:pt>
                <c:pt idx="150">
                  <c:v>1197.924</c:v>
                </c:pt>
                <c:pt idx="151">
                  <c:v>1197.962</c:v>
                </c:pt>
                <c:pt idx="152">
                  <c:v>1198.011</c:v>
                </c:pt>
                <c:pt idx="153">
                  <c:v>1198.066</c:v>
                </c:pt>
                <c:pt idx="154">
                  <c:v>1198.2070000000001</c:v>
                </c:pt>
                <c:pt idx="155">
                  <c:v>1198.3879999999999</c:v>
                </c:pt>
                <c:pt idx="156">
                  <c:v>1198.444</c:v>
                </c:pt>
                <c:pt idx="157">
                  <c:v>1198.556</c:v>
                </c:pt>
                <c:pt idx="158">
                  <c:v>1198.6420000000001</c:v>
                </c:pt>
                <c:pt idx="159">
                  <c:v>1198.7249999999999</c:v>
                </c:pt>
                <c:pt idx="160">
                  <c:v>1198.8689999999999</c:v>
                </c:pt>
                <c:pt idx="161">
                  <c:v>1198.9259999999999</c:v>
                </c:pt>
                <c:pt idx="162">
                  <c:v>1199.038</c:v>
                </c:pt>
                <c:pt idx="163">
                  <c:v>1199.124</c:v>
                </c:pt>
                <c:pt idx="164">
                  <c:v>1199.19</c:v>
                </c:pt>
                <c:pt idx="165">
                  <c:v>1199.22</c:v>
                </c:pt>
                <c:pt idx="166">
                  <c:v>1199.335</c:v>
                </c:pt>
                <c:pt idx="167">
                  <c:v>1199.5650000000001</c:v>
                </c:pt>
                <c:pt idx="168">
                  <c:v>1199.9960000000001</c:v>
                </c:pt>
                <c:pt idx="169">
                  <c:v>1200.201</c:v>
                </c:pt>
                <c:pt idx="170">
                  <c:v>1200.28</c:v>
                </c:pt>
                <c:pt idx="171">
                  <c:v>1200.3409999999999</c:v>
                </c:pt>
                <c:pt idx="172">
                  <c:v>1200.4580000000001</c:v>
                </c:pt>
                <c:pt idx="173">
                  <c:v>1200.5070000000001</c:v>
                </c:pt>
                <c:pt idx="174">
                  <c:v>1200.5740000000001</c:v>
                </c:pt>
                <c:pt idx="175">
                  <c:v>1201.097</c:v>
                </c:pt>
                <c:pt idx="176">
                  <c:v>1201.51</c:v>
                </c:pt>
                <c:pt idx="177">
                  <c:v>1201.5609999999999</c:v>
                </c:pt>
                <c:pt idx="178">
                  <c:v>1201.817</c:v>
                </c:pt>
                <c:pt idx="179">
                  <c:v>1202.1199999999999</c:v>
                </c:pt>
                <c:pt idx="180">
                  <c:v>1202.268</c:v>
                </c:pt>
                <c:pt idx="181">
                  <c:v>1202.5160000000001</c:v>
                </c:pt>
                <c:pt idx="182">
                  <c:v>1202.857</c:v>
                </c:pt>
                <c:pt idx="183">
                  <c:v>1203.075</c:v>
                </c:pt>
                <c:pt idx="184" formatCode="0.000">
                  <c:v>1203.27</c:v>
                </c:pt>
              </c:numCache>
            </c:numRef>
          </c:yVal>
        </c:ser>
        <c:ser>
          <c:idx val="2"/>
          <c:order val="1"/>
          <c:tx>
            <c:v>Long Term Projection Dec/04 +</c:v>
          </c:tx>
          <c:spPr>
            <a:ln w="25400">
              <a:solidFill>
                <a:srgbClr val="808080"/>
              </a:solidFill>
              <a:prstDash val="lgDash"/>
            </a:ln>
          </c:spPr>
          <c:marker>
            <c:symbol val="none"/>
          </c:marker>
          <c:xVal>
            <c:numRef>
              <c:f>Graphs!$L$24:$L$35</c:f>
              <c:numCache>
                <c:formatCode>dd\-mmm\-yy</c:formatCode>
                <c:ptCount val="12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</c:numCache>
            </c:numRef>
          </c:xVal>
          <c:yVal>
            <c:numRef>
              <c:f>Graphs!$N$24:$N$35</c:f>
              <c:numCache>
                <c:formatCode>General</c:formatCode>
                <c:ptCount val="12"/>
                <c:pt idx="0">
                  <c:v>1193.7432142857144</c:v>
                </c:pt>
                <c:pt idx="1">
                  <c:v>1197.3932142857145</c:v>
                </c:pt>
                <c:pt idx="2">
                  <c:v>1200.8607142857145</c:v>
                </c:pt>
                <c:pt idx="3">
                  <c:v>1204.1552142857145</c:v>
                </c:pt>
                <c:pt idx="4">
                  <c:v>1207.2574642857144</c:v>
                </c:pt>
                <c:pt idx="5">
                  <c:v>1210.1772142857144</c:v>
                </c:pt>
                <c:pt idx="6">
                  <c:v>1212.9144642857145</c:v>
                </c:pt>
                <c:pt idx="7">
                  <c:v>1215.4777142857145</c:v>
                </c:pt>
                <c:pt idx="8">
                  <c:v>1217.8497142857145</c:v>
                </c:pt>
                <c:pt idx="9">
                  <c:v>1220.0392142857145</c:v>
                </c:pt>
                <c:pt idx="10">
                  <c:v>1222.0462142857145</c:v>
                </c:pt>
                <c:pt idx="11">
                  <c:v>1223.8782142857144</c:v>
                </c:pt>
              </c:numCache>
            </c:numRef>
          </c:yVal>
        </c:ser>
        <c:ser>
          <c:idx val="1"/>
          <c:order val="2"/>
          <c:tx>
            <c:v>AMP Trigger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Graphs!$T$3:$T$4</c:f>
              <c:numCache>
                <c:formatCode>General</c:formatCode>
                <c:ptCount val="2"/>
                <c:pt idx="0">
                  <c:v>1210.8</c:v>
                </c:pt>
                <c:pt idx="1">
                  <c:v>1210.8</c:v>
                </c:pt>
              </c:numCache>
            </c:numRef>
          </c:yVal>
        </c:ser>
        <c:ser>
          <c:idx val="3"/>
          <c:order val="3"/>
          <c:tx>
            <c:v>Max. Recommended Level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Graphs!$U$3:$U$4</c:f>
              <c:numCache>
                <c:formatCode>General</c:formatCode>
                <c:ptCount val="2"/>
                <c:pt idx="0">
                  <c:v>1213.4000000000001</c:v>
                </c:pt>
                <c:pt idx="1">
                  <c:v>1213.4000000000001</c:v>
                </c:pt>
              </c:numCache>
            </c:numRef>
          </c:yVal>
        </c:ser>
        <c:ser>
          <c:idx val="4"/>
          <c:order val="4"/>
          <c:tx>
            <c:v>Poss. Seepage Loss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Graphs!$V$3:$V$4</c:f>
              <c:numCache>
                <c:formatCode>General</c:formatCode>
                <c:ptCount val="2"/>
                <c:pt idx="0">
                  <c:v>1216</c:v>
                </c:pt>
                <c:pt idx="1">
                  <c:v>1216</c:v>
                </c:pt>
              </c:numCache>
            </c:numRef>
          </c:yVal>
        </c:ser>
        <c:ser>
          <c:idx val="5"/>
          <c:order val="5"/>
          <c:tx>
            <c:v>Outflow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1232.3</c:v>
                </c:pt>
                <c:pt idx="1">
                  <c:v>1232.3</c:v>
                </c:pt>
              </c:numCache>
            </c:numRef>
          </c:yVal>
        </c:ser>
        <c:axId val="90187264"/>
        <c:axId val="90189184"/>
      </c:scatterChart>
      <c:valAx>
        <c:axId val="90187264"/>
        <c:scaling>
          <c:orientation val="minMax"/>
          <c:max val="42370"/>
          <c:min val="35796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57283142389527"/>
              <c:y val="0.87149532710280375"/>
            </c:manualLayout>
          </c:layout>
          <c:spPr>
            <a:noFill/>
            <a:ln w="25400">
              <a:noFill/>
            </a:ln>
          </c:spPr>
        </c:title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89184"/>
        <c:crosses val="autoZero"/>
        <c:crossBetween val="midCat"/>
        <c:majorUnit val="366"/>
      </c:valAx>
      <c:valAx>
        <c:axId val="90189184"/>
        <c:scaling>
          <c:orientation val="minMax"/>
          <c:max val="1234"/>
          <c:min val="1144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water elevation (masl)</a:t>
                </a:r>
              </a:p>
            </c:rich>
          </c:tx>
          <c:layout>
            <c:manualLayout>
              <c:xMode val="edge"/>
              <c:yMode val="edge"/>
              <c:x val="2.9459901800327353E-2"/>
              <c:y val="0.289719626168224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8726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0278232405891981"/>
          <c:y val="0.93457943925233644"/>
          <c:w val="0.45662847790507416"/>
          <c:h val="5.14018691588784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1129296235679216"/>
          <c:y val="5.78705011901883E-2"/>
          <c:w val="0.83633387888707034"/>
          <c:h val="0.78703881618656069"/>
        </c:manualLayout>
      </c:layout>
      <c:scatterChart>
        <c:scatterStyle val="lineMarker"/>
        <c:ser>
          <c:idx val="0"/>
          <c:order val="0"/>
          <c:tx>
            <c:v>incremental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data!$A$5:$A$89</c:f>
              <c:numCache>
                <c:formatCode>dd\-mmm\-yy</c:formatCode>
                <c:ptCount val="85"/>
                <c:pt idx="0">
                  <c:v>37777</c:v>
                </c:pt>
                <c:pt idx="1">
                  <c:v>37784</c:v>
                </c:pt>
                <c:pt idx="2">
                  <c:v>37791</c:v>
                </c:pt>
                <c:pt idx="3">
                  <c:v>37798</c:v>
                </c:pt>
                <c:pt idx="4">
                  <c:v>37805</c:v>
                </c:pt>
                <c:pt idx="5">
                  <c:v>37812</c:v>
                </c:pt>
                <c:pt idx="6">
                  <c:v>37826</c:v>
                </c:pt>
                <c:pt idx="7">
                  <c:v>37833</c:v>
                </c:pt>
                <c:pt idx="8">
                  <c:v>37840</c:v>
                </c:pt>
                <c:pt idx="9">
                  <c:v>37847</c:v>
                </c:pt>
                <c:pt idx="10">
                  <c:v>37854</c:v>
                </c:pt>
                <c:pt idx="11">
                  <c:v>37861</c:v>
                </c:pt>
                <c:pt idx="12">
                  <c:v>37875</c:v>
                </c:pt>
                <c:pt idx="13">
                  <c:v>37882</c:v>
                </c:pt>
                <c:pt idx="14">
                  <c:v>37889</c:v>
                </c:pt>
                <c:pt idx="15">
                  <c:v>37896</c:v>
                </c:pt>
                <c:pt idx="16">
                  <c:v>37875</c:v>
                </c:pt>
                <c:pt idx="17">
                  <c:v>37882</c:v>
                </c:pt>
                <c:pt idx="18">
                  <c:v>37889</c:v>
                </c:pt>
                <c:pt idx="19">
                  <c:v>37896</c:v>
                </c:pt>
                <c:pt idx="20">
                  <c:v>37905</c:v>
                </c:pt>
                <c:pt idx="21">
                  <c:v>37910</c:v>
                </c:pt>
                <c:pt idx="22">
                  <c:v>37917</c:v>
                </c:pt>
                <c:pt idx="23">
                  <c:v>38030</c:v>
                </c:pt>
                <c:pt idx="24">
                  <c:v>38128</c:v>
                </c:pt>
                <c:pt idx="25">
                  <c:v>38140</c:v>
                </c:pt>
                <c:pt idx="26">
                  <c:v>38176</c:v>
                </c:pt>
                <c:pt idx="27">
                  <c:v>38184</c:v>
                </c:pt>
                <c:pt idx="28">
                  <c:v>38198</c:v>
                </c:pt>
                <c:pt idx="29">
                  <c:v>38211</c:v>
                </c:pt>
                <c:pt idx="30">
                  <c:v>38218</c:v>
                </c:pt>
                <c:pt idx="31">
                  <c:v>38225</c:v>
                </c:pt>
                <c:pt idx="32">
                  <c:v>38240</c:v>
                </c:pt>
                <c:pt idx="33">
                  <c:v>38247</c:v>
                </c:pt>
                <c:pt idx="34">
                  <c:v>38254</c:v>
                </c:pt>
                <c:pt idx="35">
                  <c:v>38268</c:v>
                </c:pt>
                <c:pt idx="36">
                  <c:v>38274</c:v>
                </c:pt>
                <c:pt idx="37">
                  <c:v>38281</c:v>
                </c:pt>
                <c:pt idx="38">
                  <c:v>38308</c:v>
                </c:pt>
                <c:pt idx="39">
                  <c:v>38315</c:v>
                </c:pt>
                <c:pt idx="40">
                  <c:v>38322</c:v>
                </c:pt>
                <c:pt idx="41">
                  <c:v>38336</c:v>
                </c:pt>
                <c:pt idx="42">
                  <c:v>38343</c:v>
                </c:pt>
                <c:pt idx="43">
                  <c:v>38353</c:v>
                </c:pt>
                <c:pt idx="44">
                  <c:v>38356</c:v>
                </c:pt>
                <c:pt idx="45">
                  <c:v>38369</c:v>
                </c:pt>
                <c:pt idx="46">
                  <c:v>38377</c:v>
                </c:pt>
                <c:pt idx="47">
                  <c:v>38386</c:v>
                </c:pt>
                <c:pt idx="48">
                  <c:v>38393</c:v>
                </c:pt>
                <c:pt idx="49">
                  <c:v>38400</c:v>
                </c:pt>
                <c:pt idx="50">
                  <c:v>38407</c:v>
                </c:pt>
                <c:pt idx="51">
                  <c:v>38414</c:v>
                </c:pt>
                <c:pt idx="52">
                  <c:v>38420</c:v>
                </c:pt>
                <c:pt idx="53">
                  <c:v>38450</c:v>
                </c:pt>
                <c:pt idx="54">
                  <c:v>38474</c:v>
                </c:pt>
                <c:pt idx="55">
                  <c:v>38504</c:v>
                </c:pt>
                <c:pt idx="56">
                  <c:v>38509</c:v>
                </c:pt>
                <c:pt idx="57">
                  <c:v>38511</c:v>
                </c:pt>
                <c:pt idx="58">
                  <c:v>38516</c:v>
                </c:pt>
                <c:pt idx="59">
                  <c:v>38523</c:v>
                </c:pt>
                <c:pt idx="60">
                  <c:v>38530</c:v>
                </c:pt>
                <c:pt idx="61">
                  <c:v>38533</c:v>
                </c:pt>
                <c:pt idx="62">
                  <c:v>38538</c:v>
                </c:pt>
                <c:pt idx="63">
                  <c:v>38544</c:v>
                </c:pt>
                <c:pt idx="64">
                  <c:v>38551</c:v>
                </c:pt>
                <c:pt idx="65">
                  <c:v>38558</c:v>
                </c:pt>
                <c:pt idx="66">
                  <c:v>38565</c:v>
                </c:pt>
                <c:pt idx="67">
                  <c:v>38572</c:v>
                </c:pt>
                <c:pt idx="68">
                  <c:v>38579</c:v>
                </c:pt>
                <c:pt idx="69">
                  <c:v>38586</c:v>
                </c:pt>
                <c:pt idx="70">
                  <c:v>38593</c:v>
                </c:pt>
                <c:pt idx="71">
                  <c:v>38602</c:v>
                </c:pt>
                <c:pt idx="72">
                  <c:v>38607</c:v>
                </c:pt>
                <c:pt idx="73">
                  <c:v>38614</c:v>
                </c:pt>
                <c:pt idx="74">
                  <c:v>38617</c:v>
                </c:pt>
                <c:pt idx="75">
                  <c:v>38621</c:v>
                </c:pt>
                <c:pt idx="76">
                  <c:v>38628</c:v>
                </c:pt>
                <c:pt idx="77">
                  <c:v>38637</c:v>
                </c:pt>
                <c:pt idx="78">
                  <c:v>38642</c:v>
                </c:pt>
                <c:pt idx="79">
                  <c:v>38649</c:v>
                </c:pt>
                <c:pt idx="80">
                  <c:v>38656</c:v>
                </c:pt>
                <c:pt idx="81">
                  <c:v>38672</c:v>
                </c:pt>
                <c:pt idx="82">
                  <c:v>38686</c:v>
                </c:pt>
                <c:pt idx="83">
                  <c:v>38700</c:v>
                </c:pt>
                <c:pt idx="84">
                  <c:v>38717</c:v>
                </c:pt>
              </c:numCache>
            </c:numRef>
          </c:xVal>
          <c:yVal>
            <c:numRef>
              <c:f>data!$C$5:$C$89</c:f>
              <c:numCache>
                <c:formatCode>0.0</c:formatCode>
                <c:ptCount val="85"/>
                <c:pt idx="0">
                  <c:v>20.221100454315998</c:v>
                </c:pt>
                <c:pt idx="1">
                  <c:v>16.428571428572727</c:v>
                </c:pt>
                <c:pt idx="2">
                  <c:v>8.5714285714207765</c:v>
                </c:pt>
                <c:pt idx="3">
                  <c:v>13.999999999993763</c:v>
                </c:pt>
                <c:pt idx="4">
                  <c:v>6.0000000000205285</c:v>
                </c:pt>
                <c:pt idx="5">
                  <c:v>21.42857142855194</c:v>
                </c:pt>
                <c:pt idx="6">
                  <c:v>10.357142857141557</c:v>
                </c:pt>
                <c:pt idx="7">
                  <c:v>9.2857142857220811</c:v>
                </c:pt>
                <c:pt idx="8">
                  <c:v>13.571428571432469</c:v>
                </c:pt>
                <c:pt idx="9">
                  <c:v>10.999999999999741</c:v>
                </c:pt>
                <c:pt idx="10">
                  <c:v>8.2857142857132455</c:v>
                </c:pt>
                <c:pt idx="11">
                  <c:v>15.000000000002599</c:v>
                </c:pt>
                <c:pt idx="12">
                  <c:v>12.499999999996751</c:v>
                </c:pt>
                <c:pt idx="13">
                  <c:v>9.7142857142833758</c:v>
                </c:pt>
                <c:pt idx="14">
                  <c:v>17.428571428581563</c:v>
                </c:pt>
                <c:pt idx="15">
                  <c:v>7.2857142857044108</c:v>
                </c:pt>
                <c:pt idx="16">
                  <c:v>11.476190476189783</c:v>
                </c:pt>
                <c:pt idx="17">
                  <c:v>9.7142857142833758</c:v>
                </c:pt>
                <c:pt idx="18">
                  <c:v>17.428571428581563</c:v>
                </c:pt>
                <c:pt idx="19">
                  <c:v>7.2857142857044108</c:v>
                </c:pt>
                <c:pt idx="20">
                  <c:v>16.000000000000608</c:v>
                </c:pt>
                <c:pt idx="21">
                  <c:v>10.00000000003638</c:v>
                </c:pt>
                <c:pt idx="22">
                  <c:v>7.8571428571194701</c:v>
                </c:pt>
                <c:pt idx="23">
                  <c:v>8.1858407079641999</c:v>
                </c:pt>
                <c:pt idx="24">
                  <c:v>13.775510204083025</c:v>
                </c:pt>
                <c:pt idx="25">
                  <c:v>23.916666666669546</c:v>
                </c:pt>
                <c:pt idx="26">
                  <c:v>3.1388888888841393</c:v>
                </c:pt>
                <c:pt idx="27">
                  <c:v>8.5000000000263753</c:v>
                </c:pt>
                <c:pt idx="28">
                  <c:v>10.142857142844671</c:v>
                </c:pt>
                <c:pt idx="29">
                  <c:v>8.3846153846269988</c:v>
                </c:pt>
                <c:pt idx="30">
                  <c:v>8.7142857142745402</c:v>
                </c:pt>
                <c:pt idx="31">
                  <c:v>8.1428571428594818</c:v>
                </c:pt>
                <c:pt idx="32">
                  <c:v>11.333333333338185</c:v>
                </c:pt>
                <c:pt idx="33">
                  <c:v>10.4285714285522</c:v>
                </c:pt>
                <c:pt idx="34">
                  <c:v>11.142857142853504</c:v>
                </c:pt>
                <c:pt idx="35">
                  <c:v>11.928571428581693</c:v>
                </c:pt>
                <c:pt idx="36">
                  <c:v>11.999999999981506</c:v>
                </c:pt>
                <c:pt idx="37">
                  <c:v>9.0000000000145519</c:v>
                </c:pt>
                <c:pt idx="38">
                  <c:v>9.2592592592592595</c:v>
                </c:pt>
                <c:pt idx="39">
                  <c:v>8.5714285714207765</c:v>
                </c:pt>
                <c:pt idx="40">
                  <c:v>8.8571428571283057</c:v>
                </c:pt>
                <c:pt idx="41">
                  <c:v>7.3571428571475348</c:v>
                </c:pt>
                <c:pt idx="42">
                  <c:v>9.9999999999909051</c:v>
                </c:pt>
                <c:pt idx="44">
                  <c:v>8.4615384615482547</c:v>
                </c:pt>
                <c:pt idx="45">
                  <c:v>6.6923076923068532</c:v>
                </c:pt>
                <c:pt idx="46">
                  <c:v>6.3749999999913598</c:v>
                </c:pt>
                <c:pt idx="47">
                  <c:v>6.8888888889028346</c:v>
                </c:pt>
                <c:pt idx="48">
                  <c:v>4.9999999999792113</c:v>
                </c:pt>
                <c:pt idx="49">
                  <c:v>3.7142857142953289</c:v>
                </c:pt>
                <c:pt idx="50">
                  <c:v>8.428571428567011</c:v>
                </c:pt>
                <c:pt idx="51">
                  <c:v>5.0000000000116938</c:v>
                </c:pt>
                <c:pt idx="52">
                  <c:v>6.333333333335152</c:v>
                </c:pt>
                <c:pt idx="53">
                  <c:v>5.5666666666638775</c:v>
                </c:pt>
                <c:pt idx="54">
                  <c:v>22.499999999998483</c:v>
                </c:pt>
                <c:pt idx="55">
                  <c:v>24.566666666669335</c:v>
                </c:pt>
                <c:pt idx="56">
                  <c:v>9.9999999999909051</c:v>
                </c:pt>
                <c:pt idx="57">
                  <c:v>10.999999999967258</c:v>
                </c:pt>
                <c:pt idx="58">
                  <c:v>10.20000000003165</c:v>
                </c:pt>
                <c:pt idx="59">
                  <c:v>6.4285714285493407</c:v>
                </c:pt>
                <c:pt idx="60">
                  <c:v>6.0000000000205285</c:v>
                </c:pt>
                <c:pt idx="61">
                  <c:v>6.6666666666606034</c:v>
                </c:pt>
                <c:pt idx="62">
                  <c:v>8.9999999999690772</c:v>
                </c:pt>
                <c:pt idx="63">
                  <c:v>9.8333333333660757</c:v>
                </c:pt>
                <c:pt idx="64">
                  <c:v>17.857142857142858</c:v>
                </c:pt>
                <c:pt idx="65">
                  <c:v>2.9999999999940234</c:v>
                </c:pt>
                <c:pt idx="66">
                  <c:v>10.857142857145975</c:v>
                </c:pt>
                <c:pt idx="67">
                  <c:v>9.1428571428358349</c:v>
                </c:pt>
                <c:pt idx="68">
                  <c:v>5.7142857142805168</c:v>
                </c:pt>
                <c:pt idx="69">
                  <c:v>6.2857142857280577</c:v>
                </c:pt>
                <c:pt idx="70">
                  <c:v>12.000000000008574</c:v>
                </c:pt>
                <c:pt idx="71">
                  <c:v>0</c:v>
                </c:pt>
                <c:pt idx="72">
                  <c:v>15.399999999999636</c:v>
                </c:pt>
                <c:pt idx="73">
                  <c:v>17.857142857142858</c:v>
                </c:pt>
                <c:pt idx="74">
                  <c:v>10.999999999967258</c:v>
                </c:pt>
                <c:pt idx="75">
                  <c:v>9.0000000000145519</c:v>
                </c:pt>
                <c:pt idx="76">
                  <c:v>7.5714285714119409</c:v>
                </c:pt>
                <c:pt idx="77">
                  <c:v>9.0000000000145519</c:v>
                </c:pt>
                <c:pt idx="78">
                  <c:v>6.3999999999850843</c:v>
                </c:pt>
                <c:pt idx="79">
                  <c:v>15.000000000002599</c:v>
                </c:pt>
                <c:pt idx="80">
                  <c:v>0.85714285715507033</c:v>
                </c:pt>
                <c:pt idx="81">
                  <c:v>8.6874999999935199</c:v>
                </c:pt>
                <c:pt idx="82">
                  <c:v>8.571428571437016</c:v>
                </c:pt>
                <c:pt idx="83">
                  <c:v>6.07142857143117</c:v>
                </c:pt>
                <c:pt idx="84">
                  <c:v>6.07142857143117</c:v>
                </c:pt>
              </c:numCache>
            </c:numRef>
          </c:yVal>
        </c:ser>
        <c:ser>
          <c:idx val="1"/>
          <c:order val="1"/>
          <c:tx>
            <c:v>cumulative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wer"/>
            <c:forward val="5000"/>
            <c:dispRSqr val="1"/>
            <c:dispEq val="1"/>
            <c:trendlineLbl>
              <c:layout>
                <c:manualLayout>
                  <c:x val="-0.43991271140207366"/>
                  <c:y val="-2.591108912641564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data!$A$5:$A$89</c:f>
              <c:numCache>
                <c:formatCode>dd\-mmm\-yy</c:formatCode>
                <c:ptCount val="85"/>
                <c:pt idx="0">
                  <c:v>37777</c:v>
                </c:pt>
                <c:pt idx="1">
                  <c:v>37784</c:v>
                </c:pt>
                <c:pt idx="2">
                  <c:v>37791</c:v>
                </c:pt>
                <c:pt idx="3">
                  <c:v>37798</c:v>
                </c:pt>
                <c:pt idx="4">
                  <c:v>37805</c:v>
                </c:pt>
                <c:pt idx="5">
                  <c:v>37812</c:v>
                </c:pt>
                <c:pt idx="6">
                  <c:v>37826</c:v>
                </c:pt>
                <c:pt idx="7">
                  <c:v>37833</c:v>
                </c:pt>
                <c:pt idx="8">
                  <c:v>37840</c:v>
                </c:pt>
                <c:pt idx="9">
                  <c:v>37847</c:v>
                </c:pt>
                <c:pt idx="10">
                  <c:v>37854</c:v>
                </c:pt>
                <c:pt idx="11">
                  <c:v>37861</c:v>
                </c:pt>
                <c:pt idx="12">
                  <c:v>37875</c:v>
                </c:pt>
                <c:pt idx="13">
                  <c:v>37882</c:v>
                </c:pt>
                <c:pt idx="14">
                  <c:v>37889</c:v>
                </c:pt>
                <c:pt idx="15">
                  <c:v>37896</c:v>
                </c:pt>
                <c:pt idx="16">
                  <c:v>37875</c:v>
                </c:pt>
                <c:pt idx="17">
                  <c:v>37882</c:v>
                </c:pt>
                <c:pt idx="18">
                  <c:v>37889</c:v>
                </c:pt>
                <c:pt idx="19">
                  <c:v>37896</c:v>
                </c:pt>
                <c:pt idx="20">
                  <c:v>37905</c:v>
                </c:pt>
                <c:pt idx="21">
                  <c:v>37910</c:v>
                </c:pt>
                <c:pt idx="22">
                  <c:v>37917</c:v>
                </c:pt>
                <c:pt idx="23">
                  <c:v>38030</c:v>
                </c:pt>
                <c:pt idx="24">
                  <c:v>38128</c:v>
                </c:pt>
                <c:pt idx="25">
                  <c:v>38140</c:v>
                </c:pt>
                <c:pt idx="26">
                  <c:v>38176</c:v>
                </c:pt>
                <c:pt idx="27">
                  <c:v>38184</c:v>
                </c:pt>
                <c:pt idx="28">
                  <c:v>38198</c:v>
                </c:pt>
                <c:pt idx="29">
                  <c:v>38211</c:v>
                </c:pt>
                <c:pt idx="30">
                  <c:v>38218</c:v>
                </c:pt>
                <c:pt idx="31">
                  <c:v>38225</c:v>
                </c:pt>
                <c:pt idx="32">
                  <c:v>38240</c:v>
                </c:pt>
                <c:pt idx="33">
                  <c:v>38247</c:v>
                </c:pt>
                <c:pt idx="34">
                  <c:v>38254</c:v>
                </c:pt>
                <c:pt idx="35">
                  <c:v>38268</c:v>
                </c:pt>
                <c:pt idx="36">
                  <c:v>38274</c:v>
                </c:pt>
                <c:pt idx="37">
                  <c:v>38281</c:v>
                </c:pt>
                <c:pt idx="38">
                  <c:v>38308</c:v>
                </c:pt>
                <c:pt idx="39">
                  <c:v>38315</c:v>
                </c:pt>
                <c:pt idx="40">
                  <c:v>38322</c:v>
                </c:pt>
                <c:pt idx="41">
                  <c:v>38336</c:v>
                </c:pt>
                <c:pt idx="42">
                  <c:v>38343</c:v>
                </c:pt>
                <c:pt idx="43">
                  <c:v>38353</c:v>
                </c:pt>
                <c:pt idx="44">
                  <c:v>38356</c:v>
                </c:pt>
                <c:pt idx="45">
                  <c:v>38369</c:v>
                </c:pt>
                <c:pt idx="46">
                  <c:v>38377</c:v>
                </c:pt>
                <c:pt idx="47">
                  <c:v>38386</c:v>
                </c:pt>
                <c:pt idx="48">
                  <c:v>38393</c:v>
                </c:pt>
                <c:pt idx="49">
                  <c:v>38400</c:v>
                </c:pt>
                <c:pt idx="50">
                  <c:v>38407</c:v>
                </c:pt>
                <c:pt idx="51">
                  <c:v>38414</c:v>
                </c:pt>
                <c:pt idx="52">
                  <c:v>38420</c:v>
                </c:pt>
                <c:pt idx="53">
                  <c:v>38450</c:v>
                </c:pt>
                <c:pt idx="54">
                  <c:v>38474</c:v>
                </c:pt>
                <c:pt idx="55">
                  <c:v>38504</c:v>
                </c:pt>
                <c:pt idx="56">
                  <c:v>38509</c:v>
                </c:pt>
                <c:pt idx="57">
                  <c:v>38511</c:v>
                </c:pt>
                <c:pt idx="58">
                  <c:v>38516</c:v>
                </c:pt>
                <c:pt idx="59">
                  <c:v>38523</c:v>
                </c:pt>
                <c:pt idx="60">
                  <c:v>38530</c:v>
                </c:pt>
                <c:pt idx="61">
                  <c:v>38533</c:v>
                </c:pt>
                <c:pt idx="62">
                  <c:v>38538</c:v>
                </c:pt>
                <c:pt idx="63">
                  <c:v>38544</c:v>
                </c:pt>
                <c:pt idx="64">
                  <c:v>38551</c:v>
                </c:pt>
                <c:pt idx="65">
                  <c:v>38558</c:v>
                </c:pt>
                <c:pt idx="66">
                  <c:v>38565</c:v>
                </c:pt>
                <c:pt idx="67">
                  <c:v>38572</c:v>
                </c:pt>
                <c:pt idx="68">
                  <c:v>38579</c:v>
                </c:pt>
                <c:pt idx="69">
                  <c:v>38586</c:v>
                </c:pt>
                <c:pt idx="70">
                  <c:v>38593</c:v>
                </c:pt>
                <c:pt idx="71">
                  <c:v>38602</c:v>
                </c:pt>
                <c:pt idx="72">
                  <c:v>38607</c:v>
                </c:pt>
                <c:pt idx="73">
                  <c:v>38614</c:v>
                </c:pt>
                <c:pt idx="74">
                  <c:v>38617</c:v>
                </c:pt>
                <c:pt idx="75">
                  <c:v>38621</c:v>
                </c:pt>
                <c:pt idx="76">
                  <c:v>38628</c:v>
                </c:pt>
                <c:pt idx="77">
                  <c:v>38637</c:v>
                </c:pt>
                <c:pt idx="78">
                  <c:v>38642</c:v>
                </c:pt>
                <c:pt idx="79">
                  <c:v>38649</c:v>
                </c:pt>
                <c:pt idx="80">
                  <c:v>38656</c:v>
                </c:pt>
                <c:pt idx="81">
                  <c:v>38672</c:v>
                </c:pt>
                <c:pt idx="82">
                  <c:v>38686</c:v>
                </c:pt>
                <c:pt idx="83">
                  <c:v>38700</c:v>
                </c:pt>
                <c:pt idx="84">
                  <c:v>38717</c:v>
                </c:pt>
              </c:numCache>
            </c:numRef>
          </c:xVal>
          <c:yVal>
            <c:numRef>
              <c:f>data!$D$5:$D$89</c:f>
              <c:numCache>
                <c:formatCode>0.0</c:formatCode>
                <c:ptCount val="85"/>
                <c:pt idx="1">
                  <c:v>16.428571428572727</c:v>
                </c:pt>
                <c:pt idx="2">
                  <c:v>12.499999999996751</c:v>
                </c:pt>
                <c:pt idx="3">
                  <c:v>12.999999999995756</c:v>
                </c:pt>
                <c:pt idx="4">
                  <c:v>11.250000000001949</c:v>
                </c:pt>
                <c:pt idx="5">
                  <c:v>13.285714285711947</c:v>
                </c:pt>
                <c:pt idx="6">
                  <c:v>12.448979591834693</c:v>
                </c:pt>
                <c:pt idx="7">
                  <c:v>12.053571428570617</c:v>
                </c:pt>
                <c:pt idx="8">
                  <c:v>12.222222222221934</c:v>
                </c:pt>
                <c:pt idx="9">
                  <c:v>12.099999999999714</c:v>
                </c:pt>
                <c:pt idx="10">
                  <c:v>11.753246753246399</c:v>
                </c:pt>
                <c:pt idx="11">
                  <c:v>12.023809523809415</c:v>
                </c:pt>
                <c:pt idx="12">
                  <c:v>12.09183673469332</c:v>
                </c:pt>
                <c:pt idx="13">
                  <c:v>11.933333333332657</c:v>
                </c:pt>
                <c:pt idx="14">
                  <c:v>12.276785714285714</c:v>
                </c:pt>
                <c:pt idx="15">
                  <c:v>11.983193277310344</c:v>
                </c:pt>
                <c:pt idx="16">
                  <c:v>12.09183673469332</c:v>
                </c:pt>
                <c:pt idx="17">
                  <c:v>11.933333333332657</c:v>
                </c:pt>
                <c:pt idx="18">
                  <c:v>12.276785714285714</c:v>
                </c:pt>
                <c:pt idx="19">
                  <c:v>11.983193277310344</c:v>
                </c:pt>
                <c:pt idx="20">
                  <c:v>12.265624999999503</c:v>
                </c:pt>
                <c:pt idx="21">
                  <c:v>12.180451127820438</c:v>
                </c:pt>
                <c:pt idx="22">
                  <c:v>11.96428571428539</c:v>
                </c:pt>
                <c:pt idx="23">
                  <c:v>10.276679841896874</c:v>
                </c:pt>
                <c:pt idx="24">
                  <c:v>11.253561253561383</c:v>
                </c:pt>
                <c:pt idx="25">
                  <c:v>11.672176308540164</c:v>
                </c:pt>
                <c:pt idx="26">
                  <c:v>10.902255639097516</c:v>
                </c:pt>
                <c:pt idx="27">
                  <c:v>10.855036855037151</c:v>
                </c:pt>
                <c:pt idx="28">
                  <c:v>10.831353919239774</c:v>
                </c:pt>
                <c:pt idx="29">
                  <c:v>10.758064516129256</c:v>
                </c:pt>
                <c:pt idx="30">
                  <c:v>10.725623582766481</c:v>
                </c:pt>
                <c:pt idx="31">
                  <c:v>10.685267857142934</c:v>
                </c:pt>
                <c:pt idx="32">
                  <c:v>10.706263498920318</c:v>
                </c:pt>
                <c:pt idx="33">
                  <c:v>10.70212765957441</c:v>
                </c:pt>
                <c:pt idx="34">
                  <c:v>10.70859538784056</c:v>
                </c:pt>
                <c:pt idx="35">
                  <c:v>10.743380855397334</c:v>
                </c:pt>
                <c:pt idx="36">
                  <c:v>10.758551307847043</c:v>
                </c:pt>
                <c:pt idx="37">
                  <c:v>10.734126984127146</c:v>
                </c:pt>
                <c:pt idx="38">
                  <c:v>10.659133709981321</c:v>
                </c:pt>
                <c:pt idx="39">
                  <c:v>10.631970260223099</c:v>
                </c:pt>
                <c:pt idx="40">
                  <c:v>10.609174311926468</c:v>
                </c:pt>
                <c:pt idx="41">
                  <c:v>10.527728085867604</c:v>
                </c:pt>
                <c:pt idx="42">
                  <c:v>10.521201413427434</c:v>
                </c:pt>
                <c:pt idx="44">
                  <c:v>10.474956822107176</c:v>
                </c:pt>
                <c:pt idx="45">
                  <c:v>10.391891891891966</c:v>
                </c:pt>
                <c:pt idx="46">
                  <c:v>10.338333333333292</c:v>
                </c:pt>
                <c:pt idx="47">
                  <c:v>10.287356321839246</c:v>
                </c:pt>
                <c:pt idx="48">
                  <c:v>10.227272727272652</c:v>
                </c:pt>
                <c:pt idx="49">
                  <c:v>10.154093097913357</c:v>
                </c:pt>
                <c:pt idx="50">
                  <c:v>10.13492063492062</c:v>
                </c:pt>
                <c:pt idx="51">
                  <c:v>10.078492935635907</c:v>
                </c:pt>
                <c:pt idx="52">
                  <c:v>10.043545878693754</c:v>
                </c:pt>
                <c:pt idx="53">
                  <c:v>9.8439821693907881</c:v>
                </c:pt>
                <c:pt idx="54">
                  <c:v>10.279770444763217</c:v>
                </c:pt>
                <c:pt idx="55">
                  <c:v>10.869325997249028</c:v>
                </c:pt>
                <c:pt idx="56">
                  <c:v>10.863387978142075</c:v>
                </c:pt>
                <c:pt idx="57">
                  <c:v>10.863760217983559</c:v>
                </c:pt>
                <c:pt idx="58">
                  <c:v>10.859269282814738</c:v>
                </c:pt>
                <c:pt idx="59">
                  <c:v>10.817694369973106</c:v>
                </c:pt>
                <c:pt idx="60">
                  <c:v>10.77290836653397</c:v>
                </c:pt>
                <c:pt idx="61">
                  <c:v>10.75661375661384</c:v>
                </c:pt>
                <c:pt idx="62">
                  <c:v>10.745072273324451</c:v>
                </c:pt>
                <c:pt idx="63">
                  <c:v>10.737940026075755</c:v>
                </c:pt>
                <c:pt idx="64">
                  <c:v>10.802325581395484</c:v>
                </c:pt>
                <c:pt idx="65">
                  <c:v>10.732394366197262</c:v>
                </c:pt>
                <c:pt idx="66">
                  <c:v>10.733502538071171</c:v>
                </c:pt>
                <c:pt idx="67">
                  <c:v>10.719496855345829</c:v>
                </c:pt>
                <c:pt idx="68">
                  <c:v>10.675810473815336</c:v>
                </c:pt>
                <c:pt idx="69">
                  <c:v>10.637824474660068</c:v>
                </c:pt>
                <c:pt idx="70">
                  <c:v>10.649509803921635</c:v>
                </c:pt>
                <c:pt idx="71">
                  <c:v>10.533333333333399</c:v>
                </c:pt>
                <c:pt idx="72">
                  <c:v>10.562650602409702</c:v>
                </c:pt>
                <c:pt idx="73">
                  <c:v>10.623655913978556</c:v>
                </c:pt>
                <c:pt idx="74">
                  <c:v>10.624999999999945</c:v>
                </c:pt>
                <c:pt idx="75">
                  <c:v>10.617298578199067</c:v>
                </c:pt>
                <c:pt idx="76">
                  <c:v>10.592244418331251</c:v>
                </c:pt>
                <c:pt idx="77">
                  <c:v>10.575581395348868</c:v>
                </c:pt>
                <c:pt idx="78">
                  <c:v>10.551445086705147</c:v>
                </c:pt>
                <c:pt idx="79">
                  <c:v>10.58715596330272</c:v>
                </c:pt>
                <c:pt idx="80">
                  <c:v>10.509670079636013</c:v>
                </c:pt>
                <c:pt idx="81">
                  <c:v>10.477094972066986</c:v>
                </c:pt>
                <c:pt idx="82">
                  <c:v>10.447744774477526</c:v>
                </c:pt>
                <c:pt idx="83">
                  <c:v>10.381365113759596</c:v>
                </c:pt>
                <c:pt idx="84">
                  <c:v>10.303419452887699</c:v>
                </c:pt>
              </c:numCache>
            </c:numRef>
          </c:yVal>
        </c:ser>
        <c:ser>
          <c:idx val="2"/>
          <c:order val="2"/>
          <c:tx>
            <c:v>long term projection used</c:v>
          </c:tx>
          <c:spPr>
            <a:ln w="381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Graphs!$L$24:$L$35</c:f>
              <c:numCache>
                <c:formatCode>dd\-mmm\-yy</c:formatCode>
                <c:ptCount val="12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</c:numCache>
            </c:numRef>
          </c:xVal>
          <c:yVal>
            <c:numRef>
              <c:f>Graphs!$M$24:$M$35</c:f>
              <c:numCache>
                <c:formatCode>General</c:formatCode>
                <c:ptCount val="12"/>
                <c:pt idx="0">
                  <c:v>10.3</c:v>
                </c:pt>
                <c:pt idx="1">
                  <c:v>10</c:v>
                </c:pt>
                <c:pt idx="2">
                  <c:v>9.75</c:v>
                </c:pt>
                <c:pt idx="3">
                  <c:v>9.5</c:v>
                </c:pt>
                <c:pt idx="4">
                  <c:v>9.25</c:v>
                </c:pt>
                <c:pt idx="5">
                  <c:v>9</c:v>
                </c:pt>
                <c:pt idx="6">
                  <c:v>8.75</c:v>
                </c:pt>
                <c:pt idx="7">
                  <c:v>8.5</c:v>
                </c:pt>
                <c:pt idx="8">
                  <c:v>8.25</c:v>
                </c:pt>
                <c:pt idx="9">
                  <c:v>8</c:v>
                </c:pt>
                <c:pt idx="10">
                  <c:v>7.75</c:v>
                </c:pt>
                <c:pt idx="11">
                  <c:v>7.5</c:v>
                </c:pt>
              </c:numCache>
            </c:numRef>
          </c:yVal>
        </c:ser>
        <c:axId val="53760768"/>
        <c:axId val="53762304"/>
      </c:scatterChart>
      <c:valAx>
        <c:axId val="53760768"/>
        <c:scaling>
          <c:orientation val="minMax"/>
          <c:max val="42370"/>
          <c:min val="37622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62304"/>
        <c:crosses val="autoZero"/>
        <c:crossBetween val="midCat"/>
        <c:majorUnit val="366"/>
        <c:minorUnit val="183"/>
      </c:valAx>
      <c:valAx>
        <c:axId val="53762304"/>
        <c:scaling>
          <c:orientation val="minMax"/>
          <c:max val="2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rate of rise (mm/day)</a:t>
                </a:r>
              </a:p>
            </c:rich>
          </c:tx>
          <c:layout>
            <c:manualLayout>
              <c:xMode val="edge"/>
              <c:yMode val="edge"/>
              <c:x val="2.6186579378068741E-2"/>
              <c:y val="0.33101924759405127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6076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286415711947691E-2"/>
          <c:y val="0.93287255759696708"/>
          <c:w val="0.84779050736497619"/>
          <c:h val="5.09259259259259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0130735119764715"/>
          <c:y val="0.1235434047735577"/>
          <c:w val="0.86111248518000216"/>
          <c:h val="0.69697128353384485"/>
        </c:manualLayout>
      </c:layout>
      <c:scatterChart>
        <c:scatterStyle val="lineMarker"/>
        <c:ser>
          <c:idx val="0"/>
          <c:order val="0"/>
          <c:tx>
            <c:v>Actual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data!$A$4:$A$201</c:f>
              <c:numCache>
                <c:formatCode>dd\-mmm\-yy</c:formatCode>
                <c:ptCount val="198"/>
                <c:pt idx="0">
                  <c:v>35796</c:v>
                </c:pt>
                <c:pt idx="1">
                  <c:v>37777</c:v>
                </c:pt>
                <c:pt idx="2">
                  <c:v>37784</c:v>
                </c:pt>
                <c:pt idx="3">
                  <c:v>37791</c:v>
                </c:pt>
                <c:pt idx="4">
                  <c:v>37798</c:v>
                </c:pt>
                <c:pt idx="5">
                  <c:v>37805</c:v>
                </c:pt>
                <c:pt idx="6">
                  <c:v>37812</c:v>
                </c:pt>
                <c:pt idx="7">
                  <c:v>37826</c:v>
                </c:pt>
                <c:pt idx="8">
                  <c:v>37833</c:v>
                </c:pt>
                <c:pt idx="9">
                  <c:v>37840</c:v>
                </c:pt>
                <c:pt idx="10">
                  <c:v>37847</c:v>
                </c:pt>
                <c:pt idx="11">
                  <c:v>37854</c:v>
                </c:pt>
                <c:pt idx="12">
                  <c:v>37861</c:v>
                </c:pt>
                <c:pt idx="13">
                  <c:v>37875</c:v>
                </c:pt>
                <c:pt idx="14">
                  <c:v>37882</c:v>
                </c:pt>
                <c:pt idx="15">
                  <c:v>37889</c:v>
                </c:pt>
                <c:pt idx="16">
                  <c:v>37896</c:v>
                </c:pt>
                <c:pt idx="17">
                  <c:v>37875</c:v>
                </c:pt>
                <c:pt idx="18">
                  <c:v>37882</c:v>
                </c:pt>
                <c:pt idx="19">
                  <c:v>37889</c:v>
                </c:pt>
                <c:pt idx="20">
                  <c:v>37896</c:v>
                </c:pt>
                <c:pt idx="21">
                  <c:v>37905</c:v>
                </c:pt>
                <c:pt idx="22">
                  <c:v>37910</c:v>
                </c:pt>
                <c:pt idx="23">
                  <c:v>37917</c:v>
                </c:pt>
                <c:pt idx="24">
                  <c:v>38030</c:v>
                </c:pt>
                <c:pt idx="25">
                  <c:v>38128</c:v>
                </c:pt>
                <c:pt idx="26">
                  <c:v>38140</c:v>
                </c:pt>
                <c:pt idx="27">
                  <c:v>38176</c:v>
                </c:pt>
                <c:pt idx="28">
                  <c:v>38184</c:v>
                </c:pt>
                <c:pt idx="29">
                  <c:v>38198</c:v>
                </c:pt>
                <c:pt idx="30">
                  <c:v>38211</c:v>
                </c:pt>
                <c:pt idx="31">
                  <c:v>38218</c:v>
                </c:pt>
                <c:pt idx="32">
                  <c:v>38225</c:v>
                </c:pt>
                <c:pt idx="33">
                  <c:v>38240</c:v>
                </c:pt>
                <c:pt idx="34">
                  <c:v>38247</c:v>
                </c:pt>
                <c:pt idx="35">
                  <c:v>38254</c:v>
                </c:pt>
                <c:pt idx="36">
                  <c:v>38268</c:v>
                </c:pt>
                <c:pt idx="37">
                  <c:v>38274</c:v>
                </c:pt>
                <c:pt idx="38">
                  <c:v>38281</c:v>
                </c:pt>
                <c:pt idx="39">
                  <c:v>38308</c:v>
                </c:pt>
                <c:pt idx="40">
                  <c:v>38315</c:v>
                </c:pt>
                <c:pt idx="41">
                  <c:v>38322</c:v>
                </c:pt>
                <c:pt idx="42">
                  <c:v>38336</c:v>
                </c:pt>
                <c:pt idx="43">
                  <c:v>38343</c:v>
                </c:pt>
                <c:pt idx="44">
                  <c:v>38353</c:v>
                </c:pt>
                <c:pt idx="45">
                  <c:v>38356</c:v>
                </c:pt>
                <c:pt idx="46">
                  <c:v>38369</c:v>
                </c:pt>
                <c:pt idx="47">
                  <c:v>38377</c:v>
                </c:pt>
                <c:pt idx="48">
                  <c:v>38386</c:v>
                </c:pt>
                <c:pt idx="49">
                  <c:v>38393</c:v>
                </c:pt>
                <c:pt idx="50">
                  <c:v>38400</c:v>
                </c:pt>
                <c:pt idx="51">
                  <c:v>38407</c:v>
                </c:pt>
                <c:pt idx="52">
                  <c:v>38414</c:v>
                </c:pt>
                <c:pt idx="53">
                  <c:v>38420</c:v>
                </c:pt>
                <c:pt idx="54">
                  <c:v>38450</c:v>
                </c:pt>
                <c:pt idx="55">
                  <c:v>38474</c:v>
                </c:pt>
                <c:pt idx="56">
                  <c:v>38504</c:v>
                </c:pt>
                <c:pt idx="57">
                  <c:v>38509</c:v>
                </c:pt>
                <c:pt idx="58">
                  <c:v>38511</c:v>
                </c:pt>
                <c:pt idx="59">
                  <c:v>38516</c:v>
                </c:pt>
                <c:pt idx="60">
                  <c:v>38523</c:v>
                </c:pt>
                <c:pt idx="61">
                  <c:v>38530</c:v>
                </c:pt>
                <c:pt idx="62">
                  <c:v>38533</c:v>
                </c:pt>
                <c:pt idx="63">
                  <c:v>38538</c:v>
                </c:pt>
                <c:pt idx="64">
                  <c:v>38544</c:v>
                </c:pt>
                <c:pt idx="65">
                  <c:v>38551</c:v>
                </c:pt>
                <c:pt idx="66">
                  <c:v>38558</c:v>
                </c:pt>
                <c:pt idx="67">
                  <c:v>38565</c:v>
                </c:pt>
                <c:pt idx="68">
                  <c:v>38572</c:v>
                </c:pt>
                <c:pt idx="69">
                  <c:v>38579</c:v>
                </c:pt>
                <c:pt idx="70">
                  <c:v>38586</c:v>
                </c:pt>
                <c:pt idx="71">
                  <c:v>38593</c:v>
                </c:pt>
                <c:pt idx="72">
                  <c:v>38602</c:v>
                </c:pt>
                <c:pt idx="73">
                  <c:v>38607</c:v>
                </c:pt>
                <c:pt idx="74">
                  <c:v>38614</c:v>
                </c:pt>
                <c:pt idx="75">
                  <c:v>38617</c:v>
                </c:pt>
                <c:pt idx="76">
                  <c:v>38621</c:v>
                </c:pt>
                <c:pt idx="77">
                  <c:v>38628</c:v>
                </c:pt>
                <c:pt idx="78">
                  <c:v>38637</c:v>
                </c:pt>
                <c:pt idx="79">
                  <c:v>38642</c:v>
                </c:pt>
                <c:pt idx="80">
                  <c:v>38649</c:v>
                </c:pt>
                <c:pt idx="81">
                  <c:v>38656</c:v>
                </c:pt>
                <c:pt idx="82">
                  <c:v>38672</c:v>
                </c:pt>
                <c:pt idx="83">
                  <c:v>38686</c:v>
                </c:pt>
                <c:pt idx="84">
                  <c:v>38700</c:v>
                </c:pt>
                <c:pt idx="85">
                  <c:v>38717</c:v>
                </c:pt>
                <c:pt idx="86">
                  <c:v>38734</c:v>
                </c:pt>
                <c:pt idx="87">
                  <c:v>38748</c:v>
                </c:pt>
                <c:pt idx="88">
                  <c:v>38763</c:v>
                </c:pt>
                <c:pt idx="89">
                  <c:v>38775</c:v>
                </c:pt>
                <c:pt idx="90">
                  <c:v>38796</c:v>
                </c:pt>
                <c:pt idx="91">
                  <c:v>38806</c:v>
                </c:pt>
                <c:pt idx="92">
                  <c:v>38826</c:v>
                </c:pt>
                <c:pt idx="93">
                  <c:v>38838</c:v>
                </c:pt>
                <c:pt idx="94">
                  <c:v>38845</c:v>
                </c:pt>
                <c:pt idx="95">
                  <c:v>38860</c:v>
                </c:pt>
                <c:pt idx="96">
                  <c:v>38866</c:v>
                </c:pt>
                <c:pt idx="97">
                  <c:v>38880</c:v>
                </c:pt>
                <c:pt idx="98">
                  <c:v>38889</c:v>
                </c:pt>
                <c:pt idx="99">
                  <c:v>38897</c:v>
                </c:pt>
                <c:pt idx="100">
                  <c:v>38902</c:v>
                </c:pt>
                <c:pt idx="101">
                  <c:v>38908</c:v>
                </c:pt>
                <c:pt idx="102">
                  <c:v>38917</c:v>
                </c:pt>
                <c:pt idx="103">
                  <c:v>38922</c:v>
                </c:pt>
                <c:pt idx="104">
                  <c:v>38929</c:v>
                </c:pt>
                <c:pt idx="105">
                  <c:v>38936</c:v>
                </c:pt>
                <c:pt idx="106">
                  <c:v>38943</c:v>
                </c:pt>
                <c:pt idx="107">
                  <c:v>38951</c:v>
                </c:pt>
                <c:pt idx="108">
                  <c:v>38957</c:v>
                </c:pt>
                <c:pt idx="109">
                  <c:v>38965</c:v>
                </c:pt>
                <c:pt idx="110">
                  <c:v>38972</c:v>
                </c:pt>
                <c:pt idx="111">
                  <c:v>38979</c:v>
                </c:pt>
                <c:pt idx="112">
                  <c:v>38986</c:v>
                </c:pt>
                <c:pt idx="113">
                  <c:v>39000</c:v>
                </c:pt>
                <c:pt idx="114">
                  <c:v>39007</c:v>
                </c:pt>
                <c:pt idx="115">
                  <c:v>39014</c:v>
                </c:pt>
                <c:pt idx="116">
                  <c:v>39021</c:v>
                </c:pt>
                <c:pt idx="117">
                  <c:v>39028</c:v>
                </c:pt>
                <c:pt idx="118">
                  <c:v>39034</c:v>
                </c:pt>
                <c:pt idx="119">
                  <c:v>39042</c:v>
                </c:pt>
                <c:pt idx="120">
                  <c:v>39058</c:v>
                </c:pt>
                <c:pt idx="121">
                  <c:v>39065</c:v>
                </c:pt>
                <c:pt idx="122">
                  <c:v>39072</c:v>
                </c:pt>
                <c:pt idx="123">
                  <c:v>39086</c:v>
                </c:pt>
                <c:pt idx="124">
                  <c:v>39100</c:v>
                </c:pt>
                <c:pt idx="125">
                  <c:v>39114</c:v>
                </c:pt>
                <c:pt idx="126">
                  <c:v>39128</c:v>
                </c:pt>
                <c:pt idx="127">
                  <c:v>39149</c:v>
                </c:pt>
                <c:pt idx="128">
                  <c:v>39170</c:v>
                </c:pt>
                <c:pt idx="129">
                  <c:v>39184</c:v>
                </c:pt>
                <c:pt idx="130">
                  <c:v>39198</c:v>
                </c:pt>
                <c:pt idx="131">
                  <c:v>39205</c:v>
                </c:pt>
                <c:pt idx="132">
                  <c:v>39212</c:v>
                </c:pt>
                <c:pt idx="133">
                  <c:v>39219</c:v>
                </c:pt>
                <c:pt idx="134">
                  <c:v>39226</c:v>
                </c:pt>
                <c:pt idx="135">
                  <c:v>39233</c:v>
                </c:pt>
                <c:pt idx="136">
                  <c:v>39240</c:v>
                </c:pt>
                <c:pt idx="137">
                  <c:v>39247</c:v>
                </c:pt>
                <c:pt idx="138">
                  <c:v>39254</c:v>
                </c:pt>
                <c:pt idx="139">
                  <c:v>39258</c:v>
                </c:pt>
                <c:pt idx="140">
                  <c:v>39261</c:v>
                </c:pt>
                <c:pt idx="141">
                  <c:v>39266</c:v>
                </c:pt>
                <c:pt idx="142">
                  <c:v>39268</c:v>
                </c:pt>
                <c:pt idx="143">
                  <c:v>39272</c:v>
                </c:pt>
                <c:pt idx="144">
                  <c:v>39275</c:v>
                </c:pt>
                <c:pt idx="145">
                  <c:v>39282</c:v>
                </c:pt>
                <c:pt idx="146">
                  <c:v>39289</c:v>
                </c:pt>
                <c:pt idx="147">
                  <c:v>39296</c:v>
                </c:pt>
                <c:pt idx="148">
                  <c:v>39303</c:v>
                </c:pt>
                <c:pt idx="149">
                  <c:v>39310</c:v>
                </c:pt>
                <c:pt idx="150">
                  <c:v>39317</c:v>
                </c:pt>
                <c:pt idx="151">
                  <c:v>39324</c:v>
                </c:pt>
                <c:pt idx="152">
                  <c:v>39331</c:v>
                </c:pt>
                <c:pt idx="153">
                  <c:v>39338</c:v>
                </c:pt>
                <c:pt idx="154">
                  <c:v>39352</c:v>
                </c:pt>
                <c:pt idx="155">
                  <c:v>39373</c:v>
                </c:pt>
                <c:pt idx="156">
                  <c:v>39380</c:v>
                </c:pt>
                <c:pt idx="157">
                  <c:v>39394</c:v>
                </c:pt>
                <c:pt idx="158">
                  <c:v>39408</c:v>
                </c:pt>
                <c:pt idx="159">
                  <c:v>39422</c:v>
                </c:pt>
                <c:pt idx="160">
                  <c:v>39450</c:v>
                </c:pt>
                <c:pt idx="161">
                  <c:v>39463</c:v>
                </c:pt>
                <c:pt idx="162">
                  <c:v>39491</c:v>
                </c:pt>
                <c:pt idx="163">
                  <c:v>39512</c:v>
                </c:pt>
                <c:pt idx="164">
                  <c:v>39527</c:v>
                </c:pt>
                <c:pt idx="165">
                  <c:v>39541</c:v>
                </c:pt>
                <c:pt idx="166">
                  <c:v>39562</c:v>
                </c:pt>
                <c:pt idx="167">
                  <c:v>39576</c:v>
                </c:pt>
                <c:pt idx="168">
                  <c:v>39590</c:v>
                </c:pt>
                <c:pt idx="169">
                  <c:v>39601</c:v>
                </c:pt>
                <c:pt idx="170">
                  <c:v>39610</c:v>
                </c:pt>
                <c:pt idx="171">
                  <c:v>39617</c:v>
                </c:pt>
                <c:pt idx="172">
                  <c:v>39625</c:v>
                </c:pt>
                <c:pt idx="173">
                  <c:v>39631</c:v>
                </c:pt>
                <c:pt idx="174">
                  <c:v>39636</c:v>
                </c:pt>
                <c:pt idx="175">
                  <c:v>39653</c:v>
                </c:pt>
                <c:pt idx="176">
                  <c:v>39674</c:v>
                </c:pt>
                <c:pt idx="177">
                  <c:v>39681</c:v>
                </c:pt>
                <c:pt idx="178">
                  <c:v>39688</c:v>
                </c:pt>
                <c:pt idx="179">
                  <c:v>39702</c:v>
                </c:pt>
                <c:pt idx="180">
                  <c:v>39709</c:v>
                </c:pt>
                <c:pt idx="181">
                  <c:v>39723</c:v>
                </c:pt>
                <c:pt idx="182">
                  <c:v>39744</c:v>
                </c:pt>
                <c:pt idx="183">
                  <c:v>39764</c:v>
                </c:pt>
                <c:pt idx="184">
                  <c:v>39786</c:v>
                </c:pt>
              </c:numCache>
            </c:numRef>
          </c:xVal>
          <c:yVal>
            <c:numRef>
              <c:f>data!$B$4:$B$201</c:f>
              <c:numCache>
                <c:formatCode>General</c:formatCode>
                <c:ptCount val="198"/>
                <c:pt idx="0">
                  <c:v>1144</c:v>
                </c:pt>
                <c:pt idx="1">
                  <c:v>1184.058</c:v>
                </c:pt>
                <c:pt idx="2">
                  <c:v>1184.173</c:v>
                </c:pt>
                <c:pt idx="3">
                  <c:v>1184.2329999999999</c:v>
                </c:pt>
                <c:pt idx="4">
                  <c:v>1184.3309999999999</c:v>
                </c:pt>
                <c:pt idx="5">
                  <c:v>1184.373</c:v>
                </c:pt>
                <c:pt idx="6">
                  <c:v>1184.5229999999999</c:v>
                </c:pt>
                <c:pt idx="7">
                  <c:v>1184.6679999999999</c:v>
                </c:pt>
                <c:pt idx="8">
                  <c:v>1184.7329999999999</c:v>
                </c:pt>
                <c:pt idx="9">
                  <c:v>1184.828</c:v>
                </c:pt>
                <c:pt idx="10">
                  <c:v>1184.905</c:v>
                </c:pt>
                <c:pt idx="11">
                  <c:v>1184.963</c:v>
                </c:pt>
                <c:pt idx="12">
                  <c:v>1185.068</c:v>
                </c:pt>
                <c:pt idx="13">
                  <c:v>1185.2429999999999</c:v>
                </c:pt>
                <c:pt idx="14">
                  <c:v>1185.3109999999999</c:v>
                </c:pt>
                <c:pt idx="15">
                  <c:v>1185.433</c:v>
                </c:pt>
                <c:pt idx="16">
                  <c:v>1185.4839999999999</c:v>
                </c:pt>
                <c:pt idx="17">
                  <c:v>1185.2429999999999</c:v>
                </c:pt>
                <c:pt idx="18">
                  <c:v>1185.3109999999999</c:v>
                </c:pt>
                <c:pt idx="19">
                  <c:v>1185.433</c:v>
                </c:pt>
                <c:pt idx="20">
                  <c:v>1185.4839999999999</c:v>
                </c:pt>
                <c:pt idx="21">
                  <c:v>1185.6279999999999</c:v>
                </c:pt>
                <c:pt idx="22">
                  <c:v>1185.6780000000001</c:v>
                </c:pt>
                <c:pt idx="23">
                  <c:v>1185.7329999999999</c:v>
                </c:pt>
                <c:pt idx="24">
                  <c:v>1186.6579999999999</c:v>
                </c:pt>
                <c:pt idx="25">
                  <c:v>1188.008</c:v>
                </c:pt>
                <c:pt idx="26">
                  <c:v>1188.2950000000001</c:v>
                </c:pt>
                <c:pt idx="27">
                  <c:v>1188.4079999999999</c:v>
                </c:pt>
                <c:pt idx="28">
                  <c:v>1188.4760000000001</c:v>
                </c:pt>
                <c:pt idx="29">
                  <c:v>1188.6179999999999</c:v>
                </c:pt>
                <c:pt idx="30">
                  <c:v>1188.7270000000001</c:v>
                </c:pt>
                <c:pt idx="31">
                  <c:v>1188.788</c:v>
                </c:pt>
                <c:pt idx="32">
                  <c:v>1188.845</c:v>
                </c:pt>
                <c:pt idx="33">
                  <c:v>1189.0150000000001</c:v>
                </c:pt>
                <c:pt idx="34">
                  <c:v>1189.088</c:v>
                </c:pt>
                <c:pt idx="35">
                  <c:v>1189.1659999999999</c:v>
                </c:pt>
                <c:pt idx="36">
                  <c:v>1189.3330000000001</c:v>
                </c:pt>
                <c:pt idx="37">
                  <c:v>1189.405</c:v>
                </c:pt>
                <c:pt idx="38">
                  <c:v>1189.4680000000001</c:v>
                </c:pt>
                <c:pt idx="39">
                  <c:v>1189.7180000000001</c:v>
                </c:pt>
                <c:pt idx="40">
                  <c:v>1189.778</c:v>
                </c:pt>
                <c:pt idx="41">
                  <c:v>1189.8399999999999</c:v>
                </c:pt>
                <c:pt idx="42">
                  <c:v>1189.943</c:v>
                </c:pt>
                <c:pt idx="43">
                  <c:v>1190.0129999999999</c:v>
                </c:pt>
                <c:pt idx="44">
                  <c:v>1190.0976153846154</c:v>
                </c:pt>
                <c:pt idx="45">
                  <c:v>1190.123</c:v>
                </c:pt>
                <c:pt idx="46">
                  <c:v>1190.21</c:v>
                </c:pt>
                <c:pt idx="47">
                  <c:v>1190.261</c:v>
                </c:pt>
                <c:pt idx="48">
                  <c:v>1190.3230000000001</c:v>
                </c:pt>
                <c:pt idx="49">
                  <c:v>1190.3579999999999</c:v>
                </c:pt>
                <c:pt idx="50">
                  <c:v>1190.384</c:v>
                </c:pt>
                <c:pt idx="51">
                  <c:v>1190.443</c:v>
                </c:pt>
                <c:pt idx="52">
                  <c:v>1190.4780000000001</c:v>
                </c:pt>
                <c:pt idx="53">
                  <c:v>1190.5160000000001</c:v>
                </c:pt>
                <c:pt idx="54">
                  <c:v>1190.683</c:v>
                </c:pt>
                <c:pt idx="55">
                  <c:v>1191.223</c:v>
                </c:pt>
                <c:pt idx="56">
                  <c:v>1191.96</c:v>
                </c:pt>
                <c:pt idx="57">
                  <c:v>1192.01</c:v>
                </c:pt>
                <c:pt idx="58">
                  <c:v>1192.0319999999999</c:v>
                </c:pt>
                <c:pt idx="59">
                  <c:v>1192.0830000000001</c:v>
                </c:pt>
                <c:pt idx="60">
                  <c:v>1192.1279999999999</c:v>
                </c:pt>
                <c:pt idx="61">
                  <c:v>1192.17</c:v>
                </c:pt>
                <c:pt idx="62">
                  <c:v>1192.19</c:v>
                </c:pt>
                <c:pt idx="63">
                  <c:v>1192.2349999999999</c:v>
                </c:pt>
                <c:pt idx="64">
                  <c:v>1192.2940000000001</c:v>
                </c:pt>
                <c:pt idx="65">
                  <c:v>1192.4190000000001</c:v>
                </c:pt>
                <c:pt idx="66">
                  <c:v>1192.44</c:v>
                </c:pt>
                <c:pt idx="67">
                  <c:v>1192.5160000000001</c:v>
                </c:pt>
                <c:pt idx="68">
                  <c:v>1192.58</c:v>
                </c:pt>
                <c:pt idx="69">
                  <c:v>1192.6199999999999</c:v>
                </c:pt>
                <c:pt idx="70">
                  <c:v>1192.664</c:v>
                </c:pt>
                <c:pt idx="71">
                  <c:v>1192.748</c:v>
                </c:pt>
                <c:pt idx="72">
                  <c:v>1192.748</c:v>
                </c:pt>
                <c:pt idx="73">
                  <c:v>1192.825</c:v>
                </c:pt>
                <c:pt idx="74">
                  <c:v>1192.95</c:v>
                </c:pt>
                <c:pt idx="75">
                  <c:v>1192.9829999999999</c:v>
                </c:pt>
                <c:pt idx="76">
                  <c:v>1193.019</c:v>
                </c:pt>
                <c:pt idx="77">
                  <c:v>1193.0719999999999</c:v>
                </c:pt>
                <c:pt idx="78">
                  <c:v>1193.153</c:v>
                </c:pt>
                <c:pt idx="79">
                  <c:v>1193.1849999999999</c:v>
                </c:pt>
                <c:pt idx="80">
                  <c:v>1193.29</c:v>
                </c:pt>
                <c:pt idx="81">
                  <c:v>1193.296</c:v>
                </c:pt>
                <c:pt idx="82">
                  <c:v>1193.4349999999999</c:v>
                </c:pt>
                <c:pt idx="83">
                  <c:v>1193.5550000000001</c:v>
                </c:pt>
                <c:pt idx="84">
                  <c:v>1193.6400000000001</c:v>
                </c:pt>
                <c:pt idx="85">
                  <c:v>1193.7432142857144</c:v>
                </c:pt>
                <c:pt idx="86">
                  <c:v>1193.838</c:v>
                </c:pt>
                <c:pt idx="87">
                  <c:v>1193.9100000000001</c:v>
                </c:pt>
                <c:pt idx="88">
                  <c:v>1193.9829999999999</c:v>
                </c:pt>
                <c:pt idx="89">
                  <c:v>1194.0409999999999</c:v>
                </c:pt>
                <c:pt idx="90">
                  <c:v>1194.1400000000001</c:v>
                </c:pt>
                <c:pt idx="91">
                  <c:v>1194.1780000000001</c:v>
                </c:pt>
                <c:pt idx="92">
                  <c:v>1194.298</c:v>
                </c:pt>
                <c:pt idx="93">
                  <c:v>1194.355</c:v>
                </c:pt>
                <c:pt idx="94">
                  <c:v>1194.4480000000001</c:v>
                </c:pt>
                <c:pt idx="95">
                  <c:v>1194.7670000000001</c:v>
                </c:pt>
                <c:pt idx="96">
                  <c:v>1194.8620000000001</c:v>
                </c:pt>
                <c:pt idx="97">
                  <c:v>1194.9639999999999</c:v>
                </c:pt>
                <c:pt idx="98">
                  <c:v>1195.038</c:v>
                </c:pt>
                <c:pt idx="99">
                  <c:v>1195.088</c:v>
                </c:pt>
                <c:pt idx="100">
                  <c:v>1195.1189999999999</c:v>
                </c:pt>
                <c:pt idx="101">
                  <c:v>1195.173</c:v>
                </c:pt>
                <c:pt idx="102">
                  <c:v>1195.231</c:v>
                </c:pt>
                <c:pt idx="103">
                  <c:v>1195.2529999999999</c:v>
                </c:pt>
                <c:pt idx="104">
                  <c:v>1195.297</c:v>
                </c:pt>
                <c:pt idx="105">
                  <c:v>1195.3520000000001</c:v>
                </c:pt>
                <c:pt idx="106">
                  <c:v>1195.412</c:v>
                </c:pt>
                <c:pt idx="107">
                  <c:v>1195.4739999999999</c:v>
                </c:pt>
                <c:pt idx="108">
                  <c:v>1195.528</c:v>
                </c:pt>
                <c:pt idx="109">
                  <c:v>1195.6089999999999</c:v>
                </c:pt>
                <c:pt idx="110">
                  <c:v>1195.6759999999999</c:v>
                </c:pt>
                <c:pt idx="111">
                  <c:v>1195.7180000000001</c:v>
                </c:pt>
                <c:pt idx="112">
                  <c:v>1195.7750000000001</c:v>
                </c:pt>
                <c:pt idx="113">
                  <c:v>1195.885</c:v>
                </c:pt>
                <c:pt idx="114">
                  <c:v>1195.95</c:v>
                </c:pt>
                <c:pt idx="115">
                  <c:v>1196.009</c:v>
                </c:pt>
                <c:pt idx="116">
                  <c:v>1196.0640000000001</c:v>
                </c:pt>
                <c:pt idx="117">
                  <c:v>1196.1110000000001</c:v>
                </c:pt>
                <c:pt idx="118">
                  <c:v>1196.143</c:v>
                </c:pt>
                <c:pt idx="119">
                  <c:v>1196.201</c:v>
                </c:pt>
                <c:pt idx="120">
                  <c:v>1196.2660000000001</c:v>
                </c:pt>
                <c:pt idx="121">
                  <c:v>1196.3040000000001</c:v>
                </c:pt>
                <c:pt idx="122">
                  <c:v>1196.3320000000001</c:v>
                </c:pt>
                <c:pt idx="123">
                  <c:v>1196.3599999999999</c:v>
                </c:pt>
                <c:pt idx="124">
                  <c:v>1196.47</c:v>
                </c:pt>
                <c:pt idx="125">
                  <c:v>1196.5239999999999</c:v>
                </c:pt>
                <c:pt idx="126">
                  <c:v>1196.5840000000001</c:v>
                </c:pt>
                <c:pt idx="127">
                  <c:v>1196.673</c:v>
                </c:pt>
                <c:pt idx="128">
                  <c:v>1196.7560000000001</c:v>
                </c:pt>
                <c:pt idx="129">
                  <c:v>1196.8699999999999</c:v>
                </c:pt>
                <c:pt idx="130">
                  <c:v>1196.9690000000001</c:v>
                </c:pt>
                <c:pt idx="131">
                  <c:v>1197.027</c:v>
                </c:pt>
                <c:pt idx="132">
                  <c:v>1197.1320000000001</c:v>
                </c:pt>
                <c:pt idx="133">
                  <c:v>1197.2</c:v>
                </c:pt>
                <c:pt idx="134">
                  <c:v>1197.288</c:v>
                </c:pt>
                <c:pt idx="135">
                  <c:v>1197.348</c:v>
                </c:pt>
                <c:pt idx="136">
                  <c:v>1197.415</c:v>
                </c:pt>
                <c:pt idx="137">
                  <c:v>1197.463</c:v>
                </c:pt>
                <c:pt idx="138">
                  <c:v>1197.4929999999999</c:v>
                </c:pt>
                <c:pt idx="139">
                  <c:v>1197.5229999999999</c:v>
                </c:pt>
                <c:pt idx="140">
                  <c:v>1197.537</c:v>
                </c:pt>
                <c:pt idx="141">
                  <c:v>1197.5840000000001</c:v>
                </c:pt>
                <c:pt idx="142">
                  <c:v>1197.588</c:v>
                </c:pt>
                <c:pt idx="143">
                  <c:v>1197.6079999999999</c:v>
                </c:pt>
                <c:pt idx="144">
                  <c:v>1197.617</c:v>
                </c:pt>
                <c:pt idx="145">
                  <c:v>1197.6880000000001</c:v>
                </c:pt>
                <c:pt idx="146">
                  <c:v>1197.739</c:v>
                </c:pt>
                <c:pt idx="147">
                  <c:v>1197.7840000000001</c:v>
                </c:pt>
                <c:pt idx="148">
                  <c:v>1197.854</c:v>
                </c:pt>
                <c:pt idx="149">
                  <c:v>1197.884</c:v>
                </c:pt>
                <c:pt idx="150">
                  <c:v>1197.924</c:v>
                </c:pt>
                <c:pt idx="151">
                  <c:v>1197.962</c:v>
                </c:pt>
                <c:pt idx="152">
                  <c:v>1198.011</c:v>
                </c:pt>
                <c:pt idx="153">
                  <c:v>1198.066</c:v>
                </c:pt>
                <c:pt idx="154">
                  <c:v>1198.2070000000001</c:v>
                </c:pt>
                <c:pt idx="155">
                  <c:v>1198.3879999999999</c:v>
                </c:pt>
                <c:pt idx="156">
                  <c:v>1198.444</c:v>
                </c:pt>
                <c:pt idx="157">
                  <c:v>1198.556</c:v>
                </c:pt>
                <c:pt idx="158">
                  <c:v>1198.6420000000001</c:v>
                </c:pt>
                <c:pt idx="159">
                  <c:v>1198.7249999999999</c:v>
                </c:pt>
                <c:pt idx="160">
                  <c:v>1198.8689999999999</c:v>
                </c:pt>
                <c:pt idx="161">
                  <c:v>1198.9259999999999</c:v>
                </c:pt>
                <c:pt idx="162">
                  <c:v>1199.038</c:v>
                </c:pt>
                <c:pt idx="163">
                  <c:v>1199.124</c:v>
                </c:pt>
                <c:pt idx="164">
                  <c:v>1199.19</c:v>
                </c:pt>
                <c:pt idx="165">
                  <c:v>1199.22</c:v>
                </c:pt>
                <c:pt idx="166">
                  <c:v>1199.335</c:v>
                </c:pt>
                <c:pt idx="167">
                  <c:v>1199.5650000000001</c:v>
                </c:pt>
                <c:pt idx="168">
                  <c:v>1199.9960000000001</c:v>
                </c:pt>
                <c:pt idx="169">
                  <c:v>1200.201</c:v>
                </c:pt>
                <c:pt idx="170">
                  <c:v>1200.28</c:v>
                </c:pt>
                <c:pt idx="171">
                  <c:v>1200.3409999999999</c:v>
                </c:pt>
                <c:pt idx="172">
                  <c:v>1200.4580000000001</c:v>
                </c:pt>
                <c:pt idx="173">
                  <c:v>1200.5070000000001</c:v>
                </c:pt>
                <c:pt idx="174">
                  <c:v>1200.5740000000001</c:v>
                </c:pt>
                <c:pt idx="175">
                  <c:v>1201.097</c:v>
                </c:pt>
                <c:pt idx="176">
                  <c:v>1201.51</c:v>
                </c:pt>
                <c:pt idx="177">
                  <c:v>1201.5609999999999</c:v>
                </c:pt>
                <c:pt idx="178">
                  <c:v>1201.817</c:v>
                </c:pt>
                <c:pt idx="179">
                  <c:v>1202.1199999999999</c:v>
                </c:pt>
                <c:pt idx="180">
                  <c:v>1202.268</c:v>
                </c:pt>
                <c:pt idx="181">
                  <c:v>1202.5160000000001</c:v>
                </c:pt>
                <c:pt idx="182">
                  <c:v>1202.857</c:v>
                </c:pt>
                <c:pt idx="183">
                  <c:v>1203.075</c:v>
                </c:pt>
                <c:pt idx="184" formatCode="0.000">
                  <c:v>1203.27</c:v>
                </c:pt>
              </c:numCache>
            </c:numRef>
          </c:yVal>
        </c:ser>
        <c:ser>
          <c:idx val="2"/>
          <c:order val="1"/>
          <c:tx>
            <c:v>Long Term Projection Dec/05 +</c:v>
          </c:tx>
          <c:spPr>
            <a:ln w="25400">
              <a:solidFill>
                <a:srgbClr val="808080"/>
              </a:solidFill>
              <a:prstDash val="lgDash"/>
            </a:ln>
          </c:spPr>
          <c:marker>
            <c:symbol val="none"/>
          </c:marker>
          <c:xVal>
            <c:numRef>
              <c:f>Graphs!$L$24:$L$35</c:f>
              <c:numCache>
                <c:formatCode>dd\-mmm\-yy</c:formatCode>
                <c:ptCount val="12"/>
                <c:pt idx="0">
                  <c:v>38717</c:v>
                </c:pt>
                <c:pt idx="1">
                  <c:v>39082</c:v>
                </c:pt>
                <c:pt idx="2">
                  <c:v>39447</c:v>
                </c:pt>
                <c:pt idx="3">
                  <c:v>39813</c:v>
                </c:pt>
                <c:pt idx="4">
                  <c:v>40178</c:v>
                </c:pt>
                <c:pt idx="5">
                  <c:v>40543</c:v>
                </c:pt>
                <c:pt idx="6">
                  <c:v>40908</c:v>
                </c:pt>
                <c:pt idx="7">
                  <c:v>41274</c:v>
                </c:pt>
                <c:pt idx="8">
                  <c:v>41639</c:v>
                </c:pt>
                <c:pt idx="9">
                  <c:v>42004</c:v>
                </c:pt>
                <c:pt idx="10">
                  <c:v>42369</c:v>
                </c:pt>
                <c:pt idx="11">
                  <c:v>42735</c:v>
                </c:pt>
              </c:numCache>
            </c:numRef>
          </c:xVal>
          <c:yVal>
            <c:numRef>
              <c:f>Graphs!$N$24:$N$35</c:f>
              <c:numCache>
                <c:formatCode>General</c:formatCode>
                <c:ptCount val="12"/>
                <c:pt idx="0">
                  <c:v>1193.7432142857144</c:v>
                </c:pt>
                <c:pt idx="1">
                  <c:v>1197.3932142857145</c:v>
                </c:pt>
                <c:pt idx="2">
                  <c:v>1200.8607142857145</c:v>
                </c:pt>
                <c:pt idx="3">
                  <c:v>1204.1552142857145</c:v>
                </c:pt>
                <c:pt idx="4">
                  <c:v>1207.2574642857144</c:v>
                </c:pt>
                <c:pt idx="5">
                  <c:v>1210.1772142857144</c:v>
                </c:pt>
                <c:pt idx="6">
                  <c:v>1212.9144642857145</c:v>
                </c:pt>
                <c:pt idx="7">
                  <c:v>1215.4777142857145</c:v>
                </c:pt>
                <c:pt idx="8">
                  <c:v>1217.8497142857145</c:v>
                </c:pt>
                <c:pt idx="9">
                  <c:v>1220.0392142857145</c:v>
                </c:pt>
                <c:pt idx="10">
                  <c:v>1222.0462142857145</c:v>
                </c:pt>
                <c:pt idx="11">
                  <c:v>1223.8782142857144</c:v>
                </c:pt>
              </c:numCache>
            </c:numRef>
          </c:yVal>
        </c:ser>
        <c:ser>
          <c:idx val="1"/>
          <c:order val="2"/>
          <c:tx>
            <c:v>AMP Trigger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Graphs!$T$3:$T$4</c:f>
              <c:numCache>
                <c:formatCode>General</c:formatCode>
                <c:ptCount val="2"/>
                <c:pt idx="0">
                  <c:v>1210.8</c:v>
                </c:pt>
                <c:pt idx="1">
                  <c:v>1210.8</c:v>
                </c:pt>
              </c:numCache>
            </c:numRef>
          </c:yVal>
        </c:ser>
        <c:ser>
          <c:idx val="3"/>
          <c:order val="3"/>
          <c:tx>
            <c:v>Max. Recommended Level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Graphs!$U$3:$U$4</c:f>
              <c:numCache>
                <c:formatCode>General</c:formatCode>
                <c:ptCount val="2"/>
                <c:pt idx="0">
                  <c:v>1213.4000000000001</c:v>
                </c:pt>
                <c:pt idx="1">
                  <c:v>1213.4000000000001</c:v>
                </c:pt>
              </c:numCache>
            </c:numRef>
          </c:yVal>
        </c:ser>
        <c:ser>
          <c:idx val="4"/>
          <c:order val="4"/>
          <c:tx>
            <c:v>Poss. Seepage Loss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Graphs!$V$3:$V$4</c:f>
              <c:numCache>
                <c:formatCode>General</c:formatCode>
                <c:ptCount val="2"/>
                <c:pt idx="0">
                  <c:v>1216</c:v>
                </c:pt>
                <c:pt idx="1">
                  <c:v>1216</c:v>
                </c:pt>
              </c:numCache>
            </c:numRef>
          </c:yVal>
        </c:ser>
        <c:ser>
          <c:idx val="5"/>
          <c:order val="5"/>
          <c:tx>
            <c:v>Outflow</c:v>
          </c:tx>
          <c:spPr>
            <a:ln w="25400">
              <a:pattFill prst="pct75">
                <a:fgClr>
                  <a:srgbClr val="333333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Graphs!$S$3:$S$4</c:f>
              <c:numCache>
                <c:formatCode>dd/mm/yyyy</c:formatCode>
                <c:ptCount val="2"/>
                <c:pt idx="0">
                  <c:v>35796</c:v>
                </c:pt>
                <c:pt idx="1">
                  <c:v>42370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1232.3</c:v>
                </c:pt>
                <c:pt idx="1">
                  <c:v>1232.3</c:v>
                </c:pt>
              </c:numCache>
            </c:numRef>
          </c:yVal>
        </c:ser>
        <c:axId val="91510656"/>
        <c:axId val="91516928"/>
      </c:scatterChart>
      <c:valAx>
        <c:axId val="91510656"/>
        <c:scaling>
          <c:orientation val="minMax"/>
          <c:max val="42014"/>
          <c:min val="37622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817079237644314"/>
              <c:y val="0.8648038225990996"/>
            </c:manualLayout>
          </c:layout>
          <c:spPr>
            <a:noFill/>
            <a:ln w="25400">
              <a:noFill/>
            </a:ln>
          </c:spPr>
        </c:title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516928"/>
        <c:crosses val="autoZero"/>
        <c:crossBetween val="midCat"/>
        <c:majorUnit val="366"/>
      </c:valAx>
      <c:valAx>
        <c:axId val="91516928"/>
        <c:scaling>
          <c:orientation val="minMax"/>
          <c:max val="1234"/>
          <c:min val="118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water elevation (masl)</a:t>
                </a:r>
              </a:p>
            </c:rich>
          </c:tx>
          <c:layout>
            <c:manualLayout>
              <c:xMode val="edge"/>
              <c:yMode val="edge"/>
              <c:x val="3.2679738562091554E-2"/>
              <c:y val="0.324010058183286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510656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0228809634089904"/>
          <c:y val="0.93473413725382304"/>
          <c:w val="0.45588303912991301"/>
          <c:h val="5.128205128205132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scatterChart>
        <c:scatterStyle val="smoothMarker"/>
        <c:ser>
          <c:idx val="0"/>
          <c:order val="0"/>
          <c:xVal>
            <c:numRef>
              <c:f>Volumes!$F$3:$F$53</c:f>
              <c:numCache>
                <c:formatCode>General</c:formatCode>
                <c:ptCount val="51"/>
                <c:pt idx="0">
                  <c:v>0</c:v>
                </c:pt>
                <c:pt idx="2">
                  <c:v>1623548</c:v>
                </c:pt>
                <c:pt idx="4">
                  <c:v>1811140</c:v>
                </c:pt>
                <c:pt idx="6">
                  <c:v>2008572</c:v>
                </c:pt>
                <c:pt idx="8">
                  <c:v>2215069</c:v>
                </c:pt>
                <c:pt idx="10">
                  <c:v>2431052</c:v>
                </c:pt>
                <c:pt idx="12">
                  <c:v>2657201</c:v>
                </c:pt>
                <c:pt idx="14">
                  <c:v>2893112</c:v>
                </c:pt>
                <c:pt idx="16">
                  <c:v>3138270</c:v>
                </c:pt>
                <c:pt idx="18">
                  <c:v>3391507</c:v>
                </c:pt>
                <c:pt idx="20">
                  <c:v>3654579</c:v>
                </c:pt>
                <c:pt idx="22">
                  <c:v>3929217</c:v>
                </c:pt>
                <c:pt idx="24">
                  <c:v>4214334</c:v>
                </c:pt>
                <c:pt idx="26">
                  <c:v>4510059</c:v>
                </c:pt>
                <c:pt idx="28">
                  <c:v>4816562</c:v>
                </c:pt>
                <c:pt idx="30">
                  <c:v>5134131</c:v>
                </c:pt>
                <c:pt idx="32">
                  <c:v>5463063</c:v>
                </c:pt>
                <c:pt idx="34">
                  <c:v>5803685</c:v>
                </c:pt>
                <c:pt idx="36">
                  <c:v>6159368</c:v>
                </c:pt>
                <c:pt idx="38">
                  <c:v>6530099</c:v>
                </c:pt>
                <c:pt idx="40">
                  <c:v>6915482</c:v>
                </c:pt>
                <c:pt idx="42">
                  <c:v>7316468</c:v>
                </c:pt>
                <c:pt idx="44">
                  <c:v>7730766</c:v>
                </c:pt>
                <c:pt idx="46">
                  <c:v>8176661</c:v>
                </c:pt>
                <c:pt idx="48">
                  <c:v>8694692</c:v>
                </c:pt>
                <c:pt idx="50">
                  <c:v>9283063</c:v>
                </c:pt>
              </c:numCache>
            </c:numRef>
          </c:xVal>
          <c:yVal>
            <c:numRef>
              <c:f>Volumes!$A$3:$A$53</c:f>
              <c:numCache>
                <c:formatCode>General</c:formatCode>
                <c:ptCount val="51"/>
                <c:pt idx="0">
                  <c:v>1144</c:v>
                </c:pt>
                <c:pt idx="2">
                  <c:v>1184</c:v>
                </c:pt>
                <c:pt idx="4">
                  <c:v>1186</c:v>
                </c:pt>
                <c:pt idx="6">
                  <c:v>1188</c:v>
                </c:pt>
                <c:pt idx="8">
                  <c:v>1190</c:v>
                </c:pt>
                <c:pt idx="10">
                  <c:v>1192</c:v>
                </c:pt>
                <c:pt idx="12">
                  <c:v>1194</c:v>
                </c:pt>
                <c:pt idx="14">
                  <c:v>1196</c:v>
                </c:pt>
                <c:pt idx="16">
                  <c:v>1198</c:v>
                </c:pt>
                <c:pt idx="18">
                  <c:v>1200</c:v>
                </c:pt>
                <c:pt idx="20">
                  <c:v>1202</c:v>
                </c:pt>
                <c:pt idx="22">
                  <c:v>1204</c:v>
                </c:pt>
                <c:pt idx="24">
                  <c:v>1206</c:v>
                </c:pt>
                <c:pt idx="26">
                  <c:v>1208</c:v>
                </c:pt>
                <c:pt idx="28">
                  <c:v>1210</c:v>
                </c:pt>
                <c:pt idx="30">
                  <c:v>1212</c:v>
                </c:pt>
                <c:pt idx="32">
                  <c:v>1214</c:v>
                </c:pt>
                <c:pt idx="34">
                  <c:v>1216</c:v>
                </c:pt>
                <c:pt idx="36">
                  <c:v>1218</c:v>
                </c:pt>
                <c:pt idx="38">
                  <c:v>1220</c:v>
                </c:pt>
                <c:pt idx="40">
                  <c:v>1222</c:v>
                </c:pt>
                <c:pt idx="42">
                  <c:v>1224</c:v>
                </c:pt>
                <c:pt idx="44">
                  <c:v>1226</c:v>
                </c:pt>
                <c:pt idx="46">
                  <c:v>1228</c:v>
                </c:pt>
                <c:pt idx="48">
                  <c:v>1230</c:v>
                </c:pt>
                <c:pt idx="50">
                  <c:v>1232</c:v>
                </c:pt>
              </c:numCache>
            </c:numRef>
          </c:yVal>
          <c:smooth val="1"/>
        </c:ser>
        <c:axId val="49698688"/>
        <c:axId val="49713152"/>
      </c:scatterChart>
      <c:valAx>
        <c:axId val="49698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Volume (m</a:t>
                </a:r>
                <a:r>
                  <a:rPr lang="en-CA" baseline="30000"/>
                  <a:t>3</a:t>
                </a:r>
                <a:r>
                  <a:rPr lang="en-CA"/>
                  <a:t>)</a:t>
                </a:r>
              </a:p>
            </c:rich>
          </c:tx>
          <c:layout/>
        </c:title>
        <c:numFmt formatCode="#,##0.00" sourceLinked="0"/>
        <c:tickLblPos val="nextTo"/>
        <c:txPr>
          <a:bodyPr rot="-1080000"/>
          <a:lstStyle/>
          <a:p>
            <a:pPr>
              <a:defRPr/>
            </a:pPr>
            <a:endParaRPr lang="en-US"/>
          </a:p>
        </c:txPr>
        <c:crossAx val="49713152"/>
        <c:crosses val="autoZero"/>
        <c:crossBetween val="midCat"/>
      </c:valAx>
      <c:valAx>
        <c:axId val="497131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Elevation</a:t>
                </a:r>
                <a:r>
                  <a:rPr lang="en-CA" baseline="0"/>
                  <a:t> (m asl)</a:t>
                </a:r>
                <a:endParaRPr lang="en-CA"/>
              </a:p>
            </c:rich>
          </c:tx>
          <c:layout/>
        </c:title>
        <c:numFmt formatCode="General" sourceLinked="1"/>
        <c:tickLblPos val="nextTo"/>
        <c:crossAx val="49698688"/>
        <c:crosses val="autoZero"/>
        <c:crossBetween val="midCat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84" workbookViewId="0" zoomToFit="1"/>
  </sheetViews>
  <pageMargins left="0.70866141732283472" right="0.70866141732283472" top="0.81" bottom="0.74803149606299213" header="0.31496062992125984" footer="0.31496062992125984"/>
  <pageSetup orientation="landscape" r:id="rId1"/>
  <headerFooter>
    <oddHeader>&amp;L&amp;G&amp;C&amp;"Arial,Bold"&amp;14Figure 7-2: Grum Pit Elevation-Capacity Relationship&amp;R&amp;G</oddHeader>
    <oddFooter>&amp;L&amp;8Figure is based on elevation - capacity relationship determined through 2003 surveys (GLL, 2003)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4</xdr:row>
      <xdr:rowOff>104775</xdr:rowOff>
    </xdr:from>
    <xdr:to>
      <xdr:col>14</xdr:col>
      <xdr:colOff>114300</xdr:colOff>
      <xdr:row>29</xdr:row>
      <xdr:rowOff>123825</xdr:rowOff>
    </xdr:to>
    <xdr:graphicFrame macro="">
      <xdr:nvGraphicFramePr>
        <xdr:cNvPr id="103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0.4336</cdr:x>
      <cdr:y>0.19602</cdr:y>
    </cdr:from>
    <cdr:to>
      <cdr:x>0.57623</cdr:x>
      <cdr:y>0.23704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26657" y="802299"/>
          <a:ext cx="830056" cy="1672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AMP Trigger Level</a:t>
          </a:r>
        </a:p>
      </cdr:txBody>
    </cdr:sp>
  </cdr:relSizeAnchor>
  <cdr:relSizeAnchor xmlns:cdr="http://schemas.openxmlformats.org/drawingml/2006/chartDrawing">
    <cdr:from>
      <cdr:x>0.38934</cdr:x>
      <cdr:y>0.14719</cdr:y>
    </cdr:from>
    <cdr:to>
      <cdr:x>0.62197</cdr:x>
      <cdr:y>0.17576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9053" y="603226"/>
          <a:ext cx="1353851" cy="1164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Maximum Recommended Level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0.10575</cdr:x>
      <cdr:y>0.134</cdr:y>
    </cdr:from>
    <cdr:to>
      <cdr:x>0.25725</cdr:x>
      <cdr:y>0.164</cdr:y>
    </cdr:to>
    <cdr:sp macro="" textlink="">
      <cdr:nvSpPr>
        <cdr:cNvPr id="675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7549" y="782403"/>
          <a:ext cx="1300177" cy="17516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Pit Overflow 1232.3 masl</a:t>
          </a:r>
        </a:p>
      </cdr:txBody>
    </cdr:sp>
  </cdr:relSizeAnchor>
  <cdr:relSizeAnchor xmlns:cdr="http://schemas.openxmlformats.org/drawingml/2006/chartDrawing">
    <cdr:from>
      <cdr:x>0.09375</cdr:x>
      <cdr:y>0.3695</cdr:y>
    </cdr:from>
    <cdr:to>
      <cdr:x>0.251</cdr:x>
      <cdr:y>0.39725</cdr:y>
    </cdr:to>
    <cdr:sp macro="" textlink="">
      <cdr:nvSpPr>
        <cdr:cNvPr id="67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4565" y="2157446"/>
          <a:ext cx="1349523" cy="16202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Poss. Seepage Loss 1216 masl</a:t>
          </a:r>
        </a:p>
      </cdr:txBody>
    </cdr:sp>
  </cdr:relSizeAnchor>
  <cdr:relSizeAnchor xmlns:cdr="http://schemas.openxmlformats.org/drawingml/2006/chartDrawing">
    <cdr:from>
      <cdr:x>0.0875</cdr:x>
      <cdr:y>0.434</cdr:y>
    </cdr:from>
    <cdr:to>
      <cdr:x>0.241</cdr:x>
      <cdr:y>0.45675</cdr:y>
    </cdr:to>
    <cdr:sp macro="" textlink="">
      <cdr:nvSpPr>
        <cdr:cNvPr id="675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0927" y="2534050"/>
          <a:ext cx="1317341" cy="13283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AMP Trigger 1210.8 masl</a:t>
          </a:r>
        </a:p>
      </cdr:txBody>
    </cdr:sp>
  </cdr:relSizeAnchor>
  <cdr:relSizeAnchor xmlns:cdr="http://schemas.openxmlformats.org/drawingml/2006/chartDrawing">
    <cdr:from>
      <cdr:x>0.30475</cdr:x>
      <cdr:y>0.39725</cdr:y>
    </cdr:from>
    <cdr:to>
      <cdr:x>0.50225</cdr:x>
      <cdr:y>0.428</cdr:y>
    </cdr:to>
    <cdr:sp macro="" textlink="">
      <cdr:nvSpPr>
        <cdr:cNvPr id="675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5372" y="2319473"/>
          <a:ext cx="1694950" cy="1795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Max. Recommended 1212.4 masl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95250</xdr:rowOff>
    </xdr:from>
    <xdr:to>
      <xdr:col>10</xdr:col>
      <xdr:colOff>333375</xdr:colOff>
      <xdr:row>51</xdr:row>
      <xdr:rowOff>123825</xdr:rowOff>
    </xdr:to>
    <xdr:graphicFrame macro="">
      <xdr:nvGraphicFramePr>
        <xdr:cNvPr id="634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0</xdr:row>
      <xdr:rowOff>85725</xdr:rowOff>
    </xdr:from>
    <xdr:to>
      <xdr:col>10</xdr:col>
      <xdr:colOff>342900</xdr:colOff>
      <xdr:row>25</xdr:row>
      <xdr:rowOff>152400</xdr:rowOff>
    </xdr:to>
    <xdr:graphicFrame macro="">
      <xdr:nvGraphicFramePr>
        <xdr:cNvPr id="634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53</xdr:row>
      <xdr:rowOff>38100</xdr:rowOff>
    </xdr:from>
    <xdr:to>
      <xdr:col>10</xdr:col>
      <xdr:colOff>180975</xdr:colOff>
      <xdr:row>78</xdr:row>
      <xdr:rowOff>76200</xdr:rowOff>
    </xdr:to>
    <xdr:graphicFrame macro="">
      <xdr:nvGraphicFramePr>
        <xdr:cNvPr id="634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0.17023</cdr:x>
      <cdr:y>0.79423</cdr:y>
    </cdr:from>
    <cdr:to>
      <cdr:x>0.32565</cdr:x>
      <cdr:y>0.8228</cdr:y>
    </cdr:to>
    <cdr:sp macro="" textlink="">
      <cdr:nvSpPr>
        <cdr:cNvPr id="6451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5485" y="3248569"/>
          <a:ext cx="905980" cy="116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Pit Bottom 1144 masl</a:t>
          </a:r>
        </a:p>
      </cdr:txBody>
    </cdr:sp>
  </cdr:relSizeAnchor>
  <cdr:relSizeAnchor xmlns:cdr="http://schemas.openxmlformats.org/drawingml/2006/chartDrawing">
    <cdr:from>
      <cdr:x>0.11416</cdr:x>
      <cdr:y>0.05829</cdr:y>
    </cdr:from>
    <cdr:to>
      <cdr:x>0.28778</cdr:x>
      <cdr:y>0.08173</cdr:y>
    </cdr:to>
    <cdr:sp macro="" textlink="">
      <cdr:nvSpPr>
        <cdr:cNvPr id="645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644" y="241369"/>
          <a:ext cx="1012060" cy="9578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Pit Overflow 1232.3 masl</a:t>
          </a:r>
        </a:p>
      </cdr:txBody>
    </cdr:sp>
  </cdr:relSizeAnchor>
  <cdr:relSizeAnchor xmlns:cdr="http://schemas.openxmlformats.org/drawingml/2006/chartDrawing">
    <cdr:from>
      <cdr:x>0.11416</cdr:x>
      <cdr:y>0.18868</cdr:y>
    </cdr:from>
    <cdr:to>
      <cdr:x>0.33597</cdr:x>
      <cdr:y>0.21432</cdr:y>
    </cdr:to>
    <cdr:sp macro="" textlink="">
      <cdr:nvSpPr>
        <cdr:cNvPr id="6451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644" y="774164"/>
          <a:ext cx="1293028" cy="10476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Poss. Seepage Loss 1216 masl</a:t>
          </a:r>
        </a:p>
      </cdr:txBody>
    </cdr:sp>
  </cdr:relSizeAnchor>
  <cdr:relSizeAnchor xmlns:cdr="http://schemas.openxmlformats.org/drawingml/2006/chartDrawing">
    <cdr:from>
      <cdr:x>0.13752</cdr:x>
      <cdr:y>0.23068</cdr:y>
    </cdr:from>
    <cdr:to>
      <cdr:x>0.32565</cdr:x>
      <cdr:y>0.26169</cdr:y>
    </cdr:to>
    <cdr:sp macro="" textlink="">
      <cdr:nvSpPr>
        <cdr:cNvPr id="6451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4828" y="945776"/>
          <a:ext cx="1096637" cy="1267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AMP Trigger 1210.8 masl</a:t>
          </a:r>
        </a:p>
      </cdr:txBody>
    </cdr:sp>
  </cdr:relSizeAnchor>
  <cdr:relSizeAnchor xmlns:cdr="http://schemas.openxmlformats.org/drawingml/2006/chartDrawing">
    <cdr:from>
      <cdr:x>0.35491</cdr:x>
      <cdr:y>0.21432</cdr:y>
    </cdr:from>
    <cdr:to>
      <cdr:x>0.55853</cdr:x>
      <cdr:y>0.2424</cdr:y>
    </cdr:to>
    <cdr:sp macro="" textlink="">
      <cdr:nvSpPr>
        <cdr:cNvPr id="64517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2053" y="878927"/>
          <a:ext cx="1186948" cy="1147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Max. Recommended 1212.4 masl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0.13899</cdr:x>
      <cdr:y>0.13079</cdr:y>
    </cdr:from>
    <cdr:to>
      <cdr:x>0.28162</cdr:x>
      <cdr:y>0.15863</cdr:y>
    </cdr:to>
    <cdr:sp macro="" textlink="">
      <cdr:nvSpPr>
        <cdr:cNvPr id="65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4695" y="538861"/>
          <a:ext cx="832819" cy="114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Pit Overflow 1232.3 masl</a:t>
          </a:r>
        </a:p>
      </cdr:txBody>
    </cdr:sp>
  </cdr:relSizeAnchor>
  <cdr:relSizeAnchor xmlns:cdr="http://schemas.openxmlformats.org/drawingml/2006/chartDrawing">
    <cdr:from>
      <cdr:x>0.12177</cdr:x>
      <cdr:y>0.33884</cdr:y>
    </cdr:from>
    <cdr:to>
      <cdr:x>0.30498</cdr:x>
      <cdr:y>0.36448</cdr:y>
    </cdr:to>
    <cdr:sp macro="" textlink="">
      <cdr:nvSpPr>
        <cdr:cNvPr id="655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183" y="1390968"/>
          <a:ext cx="1069741" cy="1050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Poss. Seepage Loss 1216 masl</a:t>
          </a:r>
        </a:p>
      </cdr:txBody>
    </cdr:sp>
  </cdr:relSizeAnchor>
  <cdr:relSizeAnchor xmlns:cdr="http://schemas.openxmlformats.org/drawingml/2006/chartDrawing">
    <cdr:from>
      <cdr:x>0.12177</cdr:x>
      <cdr:y>0.40281</cdr:y>
    </cdr:from>
    <cdr:to>
      <cdr:x>0.26613</cdr:x>
      <cdr:y>0.43407</cdr:y>
    </cdr:to>
    <cdr:sp macro="" textlink="">
      <cdr:nvSpPr>
        <cdr:cNvPr id="65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183" y="1653000"/>
          <a:ext cx="842870" cy="12801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AMP Trigger 1210.8 masl</a:t>
          </a:r>
        </a:p>
      </cdr:txBody>
    </cdr:sp>
  </cdr:relSizeAnchor>
  <cdr:relSizeAnchor xmlns:cdr="http://schemas.openxmlformats.org/drawingml/2006/chartDrawing">
    <cdr:from>
      <cdr:x>0.32638</cdr:x>
      <cdr:y>0.37424</cdr:y>
    </cdr:from>
    <cdr:to>
      <cdr:x>0.51205</cdr:x>
      <cdr:y>0.40281</cdr:y>
    </cdr:to>
    <cdr:sp macro="" textlink="">
      <cdr:nvSpPr>
        <cdr:cNvPr id="655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8847" y="1535986"/>
          <a:ext cx="1084099" cy="117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CA" sz="600" b="0" i="0" u="none" strike="noStrike" baseline="0">
              <a:solidFill>
                <a:srgbClr val="000000"/>
              </a:solidFill>
              <a:latin typeface="Arial Black"/>
            </a:rPr>
            <a:t>Max. Recommended 1212.4 masl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-1" y="-8212"/>
    <xdr:ext cx="8625287" cy="62194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8"/>
  <sheetViews>
    <sheetView zoomScaleNormal="100" workbookViewId="0">
      <pane ySplit="3" topLeftCell="A172" activePane="bottomLeft" state="frozen"/>
      <selection pane="bottomLeft" activeCell="G156" sqref="G156"/>
    </sheetView>
  </sheetViews>
  <sheetFormatPr defaultRowHeight="12.75"/>
  <cols>
    <col min="1" max="1" width="9.7109375" style="6" customWidth="1"/>
    <col min="2" max="2" width="9.28515625" style="4" customWidth="1"/>
    <col min="3" max="3" width="11.5703125" style="44" customWidth="1"/>
    <col min="4" max="4" width="12.7109375" style="44" customWidth="1"/>
    <col min="16" max="16" width="10.140625" bestFit="1" customWidth="1"/>
    <col min="24" max="24" width="11.28515625" bestFit="1" customWidth="1"/>
    <col min="25" max="25" width="13.85546875" bestFit="1" customWidth="1"/>
    <col min="26" max="26" width="18.42578125" customWidth="1"/>
    <col min="27" max="27" width="7.85546875" bestFit="1" customWidth="1"/>
  </cols>
  <sheetData>
    <row r="1" spans="1:4">
      <c r="A1" s="8" t="s">
        <v>0</v>
      </c>
    </row>
    <row r="2" spans="1:4">
      <c r="A2" s="2" t="s">
        <v>1</v>
      </c>
      <c r="B2" s="5" t="s">
        <v>2</v>
      </c>
      <c r="C2" s="45" t="s">
        <v>3</v>
      </c>
      <c r="D2" s="45" t="s">
        <v>4</v>
      </c>
    </row>
    <row r="3" spans="1:4">
      <c r="A3" s="3" t="s">
        <v>6</v>
      </c>
      <c r="B3" s="9"/>
      <c r="C3" s="46" t="s">
        <v>5</v>
      </c>
      <c r="D3" s="46" t="s">
        <v>5</v>
      </c>
    </row>
    <row r="4" spans="1:4">
      <c r="A4" s="6">
        <v>35796</v>
      </c>
      <c r="B4" s="4">
        <v>1144</v>
      </c>
    </row>
    <row r="5" spans="1:4">
      <c r="A5" s="6">
        <v>37777</v>
      </c>
      <c r="B5" s="4">
        <v>1184.058</v>
      </c>
      <c r="C5" s="44">
        <f>+(B5-B4)/(A5-A4)*1000</f>
        <v>20.221100454315998</v>
      </c>
    </row>
    <row r="6" spans="1:4">
      <c r="A6" s="6">
        <v>37784</v>
      </c>
      <c r="B6" s="4">
        <v>1184.173</v>
      </c>
      <c r="C6" s="44">
        <f t="shared" ref="C6:C21" si="0">+(B6-B5)/(A6-A5)*1000</f>
        <v>16.428571428572727</v>
      </c>
      <c r="D6" s="44">
        <f>+(B6-B$5)/(A6-A$5)*1000</f>
        <v>16.428571428572727</v>
      </c>
    </row>
    <row r="7" spans="1:4">
      <c r="A7" s="6">
        <v>37791</v>
      </c>
      <c r="B7" s="4">
        <v>1184.2329999999999</v>
      </c>
      <c r="C7" s="44">
        <f t="shared" si="0"/>
        <v>8.5714285714207765</v>
      </c>
      <c r="D7" s="44">
        <f>+(B7-B$5)/(A7-A$5)*1000</f>
        <v>12.499999999996751</v>
      </c>
    </row>
    <row r="8" spans="1:4">
      <c r="A8" s="6">
        <v>37798</v>
      </c>
      <c r="B8" s="4">
        <v>1184.3309999999999</v>
      </c>
      <c r="C8" s="44">
        <f t="shared" si="0"/>
        <v>13.999999999993763</v>
      </c>
      <c r="D8" s="44">
        <f t="shared" ref="D8:D72" si="1">+(B8-B$5)/(A8-A$5)*1000</f>
        <v>12.999999999995756</v>
      </c>
    </row>
    <row r="9" spans="1:4">
      <c r="A9" s="6">
        <v>37805</v>
      </c>
      <c r="B9" s="4">
        <v>1184.373</v>
      </c>
      <c r="C9" s="44">
        <f t="shared" si="0"/>
        <v>6.0000000000205285</v>
      </c>
      <c r="D9" s="44">
        <f t="shared" si="1"/>
        <v>11.250000000001949</v>
      </c>
    </row>
    <row r="10" spans="1:4">
      <c r="A10" s="6">
        <v>37812</v>
      </c>
      <c r="B10" s="4">
        <v>1184.5229999999999</v>
      </c>
      <c r="C10" s="44">
        <f t="shared" si="0"/>
        <v>21.42857142855194</v>
      </c>
      <c r="D10" s="44">
        <f t="shared" si="1"/>
        <v>13.285714285711947</v>
      </c>
    </row>
    <row r="11" spans="1:4">
      <c r="A11" s="6">
        <v>37826</v>
      </c>
      <c r="B11" s="4">
        <v>1184.6679999999999</v>
      </c>
      <c r="C11" s="44">
        <f t="shared" si="0"/>
        <v>10.357142857141557</v>
      </c>
      <c r="D11" s="44">
        <f t="shared" si="1"/>
        <v>12.448979591834693</v>
      </c>
    </row>
    <row r="12" spans="1:4">
      <c r="A12" s="6">
        <v>37833</v>
      </c>
      <c r="B12" s="4">
        <v>1184.7329999999999</v>
      </c>
      <c r="C12" s="44">
        <f t="shared" si="0"/>
        <v>9.2857142857220811</v>
      </c>
      <c r="D12" s="44">
        <f t="shared" si="1"/>
        <v>12.053571428570617</v>
      </c>
    </row>
    <row r="13" spans="1:4">
      <c r="A13" s="6">
        <v>37840</v>
      </c>
      <c r="B13" s="4">
        <v>1184.828</v>
      </c>
      <c r="C13" s="44">
        <f t="shared" si="0"/>
        <v>13.571428571432469</v>
      </c>
      <c r="D13" s="44">
        <f t="shared" si="1"/>
        <v>12.222222222221934</v>
      </c>
    </row>
    <row r="14" spans="1:4">
      <c r="A14" s="6">
        <v>37847</v>
      </c>
      <c r="B14" s="4">
        <v>1184.905</v>
      </c>
      <c r="C14" s="44">
        <f t="shared" si="0"/>
        <v>10.999999999999741</v>
      </c>
      <c r="D14" s="44">
        <f t="shared" si="1"/>
        <v>12.099999999999714</v>
      </c>
    </row>
    <row r="15" spans="1:4">
      <c r="A15" s="6">
        <v>37854</v>
      </c>
      <c r="B15" s="4">
        <v>1184.963</v>
      </c>
      <c r="C15" s="44">
        <f t="shared" si="0"/>
        <v>8.2857142857132455</v>
      </c>
      <c r="D15" s="44">
        <f t="shared" si="1"/>
        <v>11.753246753246399</v>
      </c>
    </row>
    <row r="16" spans="1:4">
      <c r="A16" s="6">
        <v>37861</v>
      </c>
      <c r="B16" s="4">
        <v>1185.068</v>
      </c>
      <c r="C16" s="44">
        <f t="shared" si="0"/>
        <v>15.000000000002599</v>
      </c>
      <c r="D16" s="44">
        <f t="shared" si="1"/>
        <v>12.023809523809415</v>
      </c>
    </row>
    <row r="17" spans="1:4">
      <c r="A17" s="6">
        <v>37875</v>
      </c>
      <c r="B17" s="4">
        <v>1185.2429999999999</v>
      </c>
      <c r="C17" s="44">
        <f t="shared" si="0"/>
        <v>12.499999999996751</v>
      </c>
      <c r="D17" s="44">
        <f t="shared" si="1"/>
        <v>12.09183673469332</v>
      </c>
    </row>
    <row r="18" spans="1:4">
      <c r="A18" s="6">
        <v>37882</v>
      </c>
      <c r="B18" s="4">
        <v>1185.3109999999999</v>
      </c>
      <c r="C18" s="44">
        <f t="shared" si="0"/>
        <v>9.7142857142833758</v>
      </c>
      <c r="D18" s="44">
        <f t="shared" si="1"/>
        <v>11.933333333332657</v>
      </c>
    </row>
    <row r="19" spans="1:4">
      <c r="A19" s="6">
        <v>37889</v>
      </c>
      <c r="B19" s="4">
        <v>1185.433</v>
      </c>
      <c r="C19" s="44">
        <f t="shared" si="0"/>
        <v>17.428571428581563</v>
      </c>
      <c r="D19" s="44">
        <f t="shared" si="1"/>
        <v>12.276785714285714</v>
      </c>
    </row>
    <row r="20" spans="1:4">
      <c r="A20" s="6">
        <v>37896</v>
      </c>
      <c r="B20" s="4">
        <v>1185.4839999999999</v>
      </c>
      <c r="C20" s="44">
        <f t="shared" si="0"/>
        <v>7.2857142857044108</v>
      </c>
      <c r="D20" s="44">
        <f t="shared" si="1"/>
        <v>11.983193277310344</v>
      </c>
    </row>
    <row r="21" spans="1:4">
      <c r="A21" s="6">
        <v>37875</v>
      </c>
      <c r="B21" s="4">
        <v>1185.2429999999999</v>
      </c>
      <c r="C21" s="44">
        <f t="shared" si="0"/>
        <v>11.476190476189783</v>
      </c>
      <c r="D21" s="44">
        <f t="shared" si="1"/>
        <v>12.09183673469332</v>
      </c>
    </row>
    <row r="22" spans="1:4">
      <c r="A22" s="6">
        <v>37882</v>
      </c>
      <c r="B22" s="4">
        <v>1185.3109999999999</v>
      </c>
      <c r="C22" s="44">
        <f>+(B22-B21)/(A22-A21)*1000</f>
        <v>9.7142857142833758</v>
      </c>
      <c r="D22" s="44">
        <f t="shared" si="1"/>
        <v>11.933333333332657</v>
      </c>
    </row>
    <row r="23" spans="1:4">
      <c r="A23" s="6">
        <v>37889</v>
      </c>
      <c r="B23" s="4">
        <v>1185.433</v>
      </c>
      <c r="C23" s="44">
        <f>+(B23-B22)/(A23-A22)*1000</f>
        <v>17.428571428581563</v>
      </c>
      <c r="D23" s="44">
        <f t="shared" si="1"/>
        <v>12.276785714285714</v>
      </c>
    </row>
    <row r="24" spans="1:4">
      <c r="A24" s="6">
        <v>37896</v>
      </c>
      <c r="B24" s="4">
        <v>1185.4839999999999</v>
      </c>
      <c r="C24" s="44">
        <f>+(B24-B23)/(A24-A23)*1000</f>
        <v>7.2857142857044108</v>
      </c>
      <c r="D24" s="44">
        <f t="shared" si="1"/>
        <v>11.983193277310344</v>
      </c>
    </row>
    <row r="25" spans="1:4">
      <c r="A25" s="6">
        <v>37905</v>
      </c>
      <c r="B25" s="4">
        <v>1185.6279999999999</v>
      </c>
      <c r="C25" s="44">
        <f>+(B25-B24)/(A25-A24)*1000</f>
        <v>16.000000000000608</v>
      </c>
      <c r="D25" s="44">
        <f t="shared" si="1"/>
        <v>12.265624999999503</v>
      </c>
    </row>
    <row r="26" spans="1:4">
      <c r="A26" s="6">
        <v>37910</v>
      </c>
      <c r="B26" s="4">
        <v>1185.6780000000001</v>
      </c>
      <c r="C26" s="44">
        <f>+(B26-B25)/(A26-A25)*1000</f>
        <v>10.00000000003638</v>
      </c>
      <c r="D26" s="44">
        <f t="shared" si="1"/>
        <v>12.180451127820438</v>
      </c>
    </row>
    <row r="27" spans="1:4">
      <c r="A27" s="6">
        <v>37917</v>
      </c>
      <c r="B27" s="4">
        <v>1185.7329999999999</v>
      </c>
      <c r="C27" s="44">
        <f t="shared" ref="C27:C90" si="2">+(B27-B26)/(A27-A26)*1000</f>
        <v>7.8571428571194701</v>
      </c>
      <c r="D27" s="44">
        <f t="shared" si="1"/>
        <v>11.96428571428539</v>
      </c>
    </row>
    <row r="28" spans="1:4">
      <c r="A28" s="6">
        <v>38030</v>
      </c>
      <c r="B28" s="4">
        <v>1186.6579999999999</v>
      </c>
      <c r="C28" s="44">
        <f t="shared" si="2"/>
        <v>8.1858407079641999</v>
      </c>
      <c r="D28" s="44">
        <f t="shared" si="1"/>
        <v>10.276679841896874</v>
      </c>
    </row>
    <row r="29" spans="1:4">
      <c r="A29" s="6">
        <v>38128</v>
      </c>
      <c r="B29" s="4">
        <v>1188.008</v>
      </c>
      <c r="C29" s="44">
        <f t="shared" si="2"/>
        <v>13.775510204083025</v>
      </c>
      <c r="D29" s="44">
        <f t="shared" si="1"/>
        <v>11.253561253561383</v>
      </c>
    </row>
    <row r="30" spans="1:4">
      <c r="A30" s="6">
        <v>38140</v>
      </c>
      <c r="B30" s="4">
        <v>1188.2950000000001</v>
      </c>
      <c r="C30" s="44">
        <f t="shared" si="2"/>
        <v>23.916666666669546</v>
      </c>
      <c r="D30" s="44">
        <f t="shared" si="1"/>
        <v>11.672176308540164</v>
      </c>
    </row>
    <row r="31" spans="1:4">
      <c r="A31" s="6">
        <v>38176</v>
      </c>
      <c r="B31" s="4">
        <v>1188.4079999999999</v>
      </c>
      <c r="C31" s="44">
        <f t="shared" si="2"/>
        <v>3.1388888888841393</v>
      </c>
      <c r="D31" s="44">
        <f t="shared" si="1"/>
        <v>10.902255639097516</v>
      </c>
    </row>
    <row r="32" spans="1:4">
      <c r="A32" s="6">
        <v>38184</v>
      </c>
      <c r="B32" s="4">
        <v>1188.4760000000001</v>
      </c>
      <c r="C32" s="44">
        <f t="shared" si="2"/>
        <v>8.5000000000263753</v>
      </c>
      <c r="D32" s="44">
        <f t="shared" si="1"/>
        <v>10.855036855037151</v>
      </c>
    </row>
    <row r="33" spans="1:16">
      <c r="A33" s="6">
        <v>38198</v>
      </c>
      <c r="B33" s="4">
        <v>1188.6179999999999</v>
      </c>
      <c r="C33" s="44">
        <f t="shared" si="2"/>
        <v>10.142857142844671</v>
      </c>
      <c r="D33" s="44">
        <f t="shared" si="1"/>
        <v>10.831353919239774</v>
      </c>
    </row>
    <row r="34" spans="1:16">
      <c r="A34" s="6">
        <v>38211</v>
      </c>
      <c r="B34" s="4">
        <v>1188.7270000000001</v>
      </c>
      <c r="C34" s="44">
        <f t="shared" si="2"/>
        <v>8.3846153846269988</v>
      </c>
      <c r="D34" s="44">
        <f t="shared" si="1"/>
        <v>10.758064516129256</v>
      </c>
    </row>
    <row r="35" spans="1:16">
      <c r="A35" s="6">
        <v>38218</v>
      </c>
      <c r="B35" s="4">
        <v>1188.788</v>
      </c>
      <c r="C35" s="44">
        <f t="shared" si="2"/>
        <v>8.7142857142745402</v>
      </c>
      <c r="D35" s="44">
        <f t="shared" si="1"/>
        <v>10.725623582766481</v>
      </c>
    </row>
    <row r="36" spans="1:16">
      <c r="A36" s="6">
        <v>38225</v>
      </c>
      <c r="B36" s="4">
        <v>1188.845</v>
      </c>
      <c r="C36" s="44">
        <f t="shared" si="2"/>
        <v>8.1428571428594818</v>
      </c>
      <c r="D36" s="44">
        <f t="shared" si="1"/>
        <v>10.685267857142934</v>
      </c>
      <c r="P36" s="1"/>
    </row>
    <row r="37" spans="1:16">
      <c r="A37" s="6">
        <v>38240</v>
      </c>
      <c r="B37" s="4">
        <v>1189.0150000000001</v>
      </c>
      <c r="C37" s="44">
        <f t="shared" si="2"/>
        <v>11.333333333338185</v>
      </c>
      <c r="D37" s="44">
        <f t="shared" si="1"/>
        <v>10.706263498920318</v>
      </c>
      <c r="P37" s="1"/>
    </row>
    <row r="38" spans="1:16">
      <c r="A38" s="6">
        <v>38247</v>
      </c>
      <c r="B38" s="4">
        <v>1189.088</v>
      </c>
      <c r="C38" s="44">
        <f t="shared" si="2"/>
        <v>10.4285714285522</v>
      </c>
      <c r="D38" s="44">
        <f t="shared" si="1"/>
        <v>10.70212765957441</v>
      </c>
    </row>
    <row r="39" spans="1:16">
      <c r="A39" s="6">
        <v>38254</v>
      </c>
      <c r="B39" s="4">
        <v>1189.1659999999999</v>
      </c>
      <c r="C39" s="44">
        <f t="shared" si="2"/>
        <v>11.142857142853504</v>
      </c>
      <c r="D39" s="44">
        <f t="shared" si="1"/>
        <v>10.70859538784056</v>
      </c>
      <c r="L39" t="s">
        <v>41</v>
      </c>
    </row>
    <row r="40" spans="1:16">
      <c r="A40" s="6">
        <v>38268</v>
      </c>
      <c r="B40" s="4">
        <v>1189.3330000000001</v>
      </c>
      <c r="C40" s="44">
        <f t="shared" ref="C40:C47" si="3">+(B40-B39)/(A40-A39)*1000</f>
        <v>11.928571428581693</v>
      </c>
      <c r="D40" s="44">
        <f t="shared" si="1"/>
        <v>10.743380855397334</v>
      </c>
    </row>
    <row r="41" spans="1:16">
      <c r="A41" s="6">
        <v>38274</v>
      </c>
      <c r="B41" s="4">
        <v>1189.405</v>
      </c>
      <c r="C41" s="44">
        <f t="shared" si="3"/>
        <v>11.999999999981506</v>
      </c>
      <c r="D41" s="44">
        <f t="shared" si="1"/>
        <v>10.758551307847043</v>
      </c>
    </row>
    <row r="42" spans="1:16">
      <c r="A42" s="6">
        <v>38281</v>
      </c>
      <c r="B42" s="4">
        <v>1189.4680000000001</v>
      </c>
      <c r="C42" s="44">
        <f t="shared" si="3"/>
        <v>9.0000000000145519</v>
      </c>
      <c r="D42" s="44">
        <f t="shared" si="1"/>
        <v>10.734126984127146</v>
      </c>
    </row>
    <row r="43" spans="1:16">
      <c r="A43" s="6">
        <v>38308</v>
      </c>
      <c r="B43" s="4">
        <v>1189.7180000000001</v>
      </c>
      <c r="C43" s="44">
        <f t="shared" si="3"/>
        <v>9.2592592592592595</v>
      </c>
      <c r="D43" s="44">
        <f t="shared" si="1"/>
        <v>10.659133709981321</v>
      </c>
    </row>
    <row r="44" spans="1:16">
      <c r="A44" s="6">
        <v>38315</v>
      </c>
      <c r="B44" s="4">
        <v>1189.778</v>
      </c>
      <c r="C44" s="44">
        <f t="shared" si="3"/>
        <v>8.5714285714207765</v>
      </c>
      <c r="D44" s="44">
        <f t="shared" si="1"/>
        <v>10.631970260223099</v>
      </c>
    </row>
    <row r="45" spans="1:16">
      <c r="A45" s="6">
        <v>38322</v>
      </c>
      <c r="B45" s="4">
        <v>1189.8399999999999</v>
      </c>
      <c r="C45" s="44">
        <f t="shared" si="3"/>
        <v>8.8571428571283057</v>
      </c>
      <c r="D45" s="44">
        <f t="shared" si="1"/>
        <v>10.609174311926468</v>
      </c>
    </row>
    <row r="46" spans="1:16">
      <c r="A46" s="6">
        <v>38336</v>
      </c>
      <c r="B46" s="4">
        <v>1189.943</v>
      </c>
      <c r="C46" s="44">
        <f t="shared" si="3"/>
        <v>7.3571428571475348</v>
      </c>
      <c r="D46" s="44">
        <f t="shared" si="1"/>
        <v>10.527728085867604</v>
      </c>
    </row>
    <row r="47" spans="1:16" ht="14.25" customHeight="1">
      <c r="A47" s="6">
        <v>38343</v>
      </c>
      <c r="B47" s="4">
        <v>1190.0129999999999</v>
      </c>
      <c r="C47" s="44">
        <f t="shared" si="3"/>
        <v>9.9999999999909051</v>
      </c>
      <c r="D47" s="44">
        <f t="shared" si="1"/>
        <v>10.521201413427434</v>
      </c>
    </row>
    <row r="48" spans="1:16" ht="14.25" customHeight="1">
      <c r="A48" s="13">
        <v>38353</v>
      </c>
      <c r="B48" s="14">
        <f>+(A48-A47)*C49/1000+B47</f>
        <v>1190.0976153846154</v>
      </c>
      <c r="C48" s="47"/>
      <c r="D48" s="47"/>
    </row>
    <row r="49" spans="1:6">
      <c r="A49" s="6">
        <v>38356</v>
      </c>
      <c r="B49" s="4">
        <v>1190.123</v>
      </c>
      <c r="C49" s="44">
        <f>+(B49-B47)/(A49-A47)*1000</f>
        <v>8.4615384615482547</v>
      </c>
      <c r="D49" s="44">
        <f t="shared" si="1"/>
        <v>10.474956822107176</v>
      </c>
    </row>
    <row r="50" spans="1:6">
      <c r="A50" s="6">
        <v>38369</v>
      </c>
      <c r="B50" s="4">
        <v>1190.21</v>
      </c>
      <c r="C50" s="44">
        <f t="shared" si="2"/>
        <v>6.6923076923068532</v>
      </c>
      <c r="D50" s="44">
        <f t="shared" si="1"/>
        <v>10.391891891891966</v>
      </c>
    </row>
    <row r="51" spans="1:6">
      <c r="A51" s="6">
        <v>38377</v>
      </c>
      <c r="B51" s="4">
        <v>1190.261</v>
      </c>
      <c r="C51" s="44">
        <f t="shared" si="2"/>
        <v>6.3749999999913598</v>
      </c>
      <c r="D51" s="44">
        <f t="shared" si="1"/>
        <v>10.338333333333292</v>
      </c>
    </row>
    <row r="52" spans="1:6">
      <c r="A52" s="6">
        <v>38386</v>
      </c>
      <c r="B52" s="4">
        <v>1190.3230000000001</v>
      </c>
      <c r="C52" s="44">
        <f t="shared" si="2"/>
        <v>6.8888888889028346</v>
      </c>
      <c r="D52" s="44">
        <f t="shared" si="1"/>
        <v>10.287356321839246</v>
      </c>
    </row>
    <row r="53" spans="1:6">
      <c r="A53" s="6">
        <v>38393</v>
      </c>
      <c r="B53" s="4">
        <v>1190.3579999999999</v>
      </c>
      <c r="C53" s="44">
        <f t="shared" si="2"/>
        <v>4.9999999999792113</v>
      </c>
      <c r="D53" s="44">
        <f t="shared" si="1"/>
        <v>10.227272727272652</v>
      </c>
    </row>
    <row r="54" spans="1:6">
      <c r="A54" s="6">
        <v>38400</v>
      </c>
      <c r="B54" s="4">
        <v>1190.384</v>
      </c>
      <c r="C54" s="44">
        <f t="shared" si="2"/>
        <v>3.7142857142953289</v>
      </c>
      <c r="D54" s="44">
        <f t="shared" si="1"/>
        <v>10.154093097913357</v>
      </c>
    </row>
    <row r="55" spans="1:6">
      <c r="A55" s="6">
        <v>38407</v>
      </c>
      <c r="B55" s="4">
        <v>1190.443</v>
      </c>
      <c r="C55" s="44">
        <f t="shared" si="2"/>
        <v>8.428571428567011</v>
      </c>
      <c r="D55" s="44">
        <f t="shared" si="1"/>
        <v>10.13492063492062</v>
      </c>
      <c r="E55" s="6"/>
      <c r="F55" s="4"/>
    </row>
    <row r="56" spans="1:6">
      <c r="A56" s="6">
        <v>38414</v>
      </c>
      <c r="B56" s="4">
        <v>1190.4780000000001</v>
      </c>
      <c r="C56" s="44">
        <f t="shared" si="2"/>
        <v>5.0000000000116938</v>
      </c>
      <c r="D56" s="44">
        <f t="shared" si="1"/>
        <v>10.078492935635907</v>
      </c>
      <c r="E56" s="6"/>
      <c r="F56" s="4"/>
    </row>
    <row r="57" spans="1:6">
      <c r="A57" s="6">
        <v>38420</v>
      </c>
      <c r="B57" s="4">
        <v>1190.5160000000001</v>
      </c>
      <c r="C57" s="44">
        <f t="shared" si="2"/>
        <v>6.333333333335152</v>
      </c>
      <c r="D57" s="44">
        <f t="shared" si="1"/>
        <v>10.043545878693754</v>
      </c>
    </row>
    <row r="58" spans="1:6">
      <c r="A58" s="6">
        <v>38450</v>
      </c>
      <c r="B58" s="4">
        <v>1190.683</v>
      </c>
      <c r="C58" s="44">
        <f t="shared" si="2"/>
        <v>5.5666666666638775</v>
      </c>
      <c r="D58" s="44">
        <f t="shared" si="1"/>
        <v>9.8439821693907881</v>
      </c>
    </row>
    <row r="59" spans="1:6">
      <c r="A59" s="6">
        <v>38474</v>
      </c>
      <c r="B59" s="4">
        <v>1191.223</v>
      </c>
      <c r="C59" s="44">
        <f t="shared" ref="C59:C65" si="4">+(B59-B58)/(A59-A58)*1000</f>
        <v>22.499999999998483</v>
      </c>
      <c r="D59" s="44">
        <f t="shared" ref="D59:D65" si="5">+(B59-B$5)/(A59-A$5)*1000</f>
        <v>10.279770444763217</v>
      </c>
    </row>
    <row r="60" spans="1:6">
      <c r="A60" s="6">
        <v>38504</v>
      </c>
      <c r="B60" s="4">
        <v>1191.96</v>
      </c>
      <c r="C60" s="44">
        <f t="shared" si="4"/>
        <v>24.566666666669335</v>
      </c>
      <c r="D60" s="44">
        <f t="shared" si="5"/>
        <v>10.869325997249028</v>
      </c>
    </row>
    <row r="61" spans="1:6">
      <c r="A61" s="6">
        <v>38509</v>
      </c>
      <c r="B61" s="4">
        <v>1192.01</v>
      </c>
      <c r="C61" s="44">
        <f t="shared" si="4"/>
        <v>9.9999999999909051</v>
      </c>
      <c r="D61" s="44">
        <f t="shared" si="5"/>
        <v>10.863387978142075</v>
      </c>
    </row>
    <row r="62" spans="1:6">
      <c r="A62" s="6">
        <v>38511</v>
      </c>
      <c r="B62" s="4">
        <v>1192.0319999999999</v>
      </c>
      <c r="C62" s="44">
        <f t="shared" si="4"/>
        <v>10.999999999967258</v>
      </c>
      <c r="D62" s="44">
        <f t="shared" si="5"/>
        <v>10.863760217983559</v>
      </c>
    </row>
    <row r="63" spans="1:6">
      <c r="A63" s="6">
        <v>38516</v>
      </c>
      <c r="B63" s="4">
        <v>1192.0830000000001</v>
      </c>
      <c r="C63" s="44">
        <f t="shared" si="4"/>
        <v>10.20000000003165</v>
      </c>
      <c r="D63" s="44">
        <f t="shared" si="5"/>
        <v>10.859269282814738</v>
      </c>
    </row>
    <row r="64" spans="1:6">
      <c r="A64" s="6">
        <v>38523</v>
      </c>
      <c r="B64" s="4">
        <v>1192.1279999999999</v>
      </c>
      <c r="C64" s="44">
        <f t="shared" si="4"/>
        <v>6.4285714285493407</v>
      </c>
      <c r="D64" s="44">
        <f t="shared" si="5"/>
        <v>10.817694369973106</v>
      </c>
    </row>
    <row r="65" spans="1:4">
      <c r="A65" s="6">
        <v>38530</v>
      </c>
      <c r="B65" s="4">
        <v>1192.17</v>
      </c>
      <c r="C65" s="44">
        <f t="shared" si="4"/>
        <v>6.0000000000205285</v>
      </c>
      <c r="D65" s="44">
        <f t="shared" si="5"/>
        <v>10.77290836653397</v>
      </c>
    </row>
    <row r="66" spans="1:4">
      <c r="A66" s="6">
        <v>38533</v>
      </c>
      <c r="B66" s="4">
        <v>1192.19</v>
      </c>
      <c r="C66" s="44">
        <f t="shared" si="2"/>
        <v>6.6666666666606034</v>
      </c>
      <c r="D66" s="44">
        <f t="shared" si="1"/>
        <v>10.75661375661384</v>
      </c>
    </row>
    <row r="67" spans="1:4">
      <c r="A67" s="6">
        <v>38538</v>
      </c>
      <c r="B67" s="4">
        <v>1192.2349999999999</v>
      </c>
      <c r="C67" s="44">
        <f t="shared" si="2"/>
        <v>8.9999999999690772</v>
      </c>
      <c r="D67" s="44">
        <f t="shared" si="1"/>
        <v>10.745072273324451</v>
      </c>
    </row>
    <row r="68" spans="1:4">
      <c r="A68" s="6">
        <v>38544</v>
      </c>
      <c r="B68" s="4">
        <v>1192.2940000000001</v>
      </c>
      <c r="C68" s="44">
        <f t="shared" si="2"/>
        <v>9.8333333333660757</v>
      </c>
      <c r="D68" s="44">
        <f t="shared" si="1"/>
        <v>10.737940026075755</v>
      </c>
    </row>
    <row r="69" spans="1:4">
      <c r="A69" s="6">
        <v>38551</v>
      </c>
      <c r="B69" s="4">
        <v>1192.4190000000001</v>
      </c>
      <c r="C69" s="44">
        <f t="shared" si="2"/>
        <v>17.857142857142858</v>
      </c>
      <c r="D69" s="44">
        <f t="shared" si="1"/>
        <v>10.802325581395484</v>
      </c>
    </row>
    <row r="70" spans="1:4">
      <c r="A70" s="6">
        <v>38558</v>
      </c>
      <c r="B70" s="4">
        <v>1192.44</v>
      </c>
      <c r="C70" s="44">
        <f t="shared" si="2"/>
        <v>2.9999999999940234</v>
      </c>
      <c r="D70" s="44">
        <f t="shared" si="1"/>
        <v>10.732394366197262</v>
      </c>
    </row>
    <row r="71" spans="1:4">
      <c r="A71" s="6">
        <v>38565</v>
      </c>
      <c r="B71" s="4">
        <v>1192.5160000000001</v>
      </c>
      <c r="C71" s="44">
        <f t="shared" si="2"/>
        <v>10.857142857145975</v>
      </c>
      <c r="D71" s="44">
        <f t="shared" si="1"/>
        <v>10.733502538071171</v>
      </c>
    </row>
    <row r="72" spans="1:4">
      <c r="A72" s="6">
        <v>38572</v>
      </c>
      <c r="B72" s="4">
        <v>1192.58</v>
      </c>
      <c r="C72" s="44">
        <f t="shared" si="2"/>
        <v>9.1428571428358349</v>
      </c>
      <c r="D72" s="44">
        <f t="shared" si="1"/>
        <v>10.719496855345829</v>
      </c>
    </row>
    <row r="73" spans="1:4">
      <c r="A73" s="6">
        <v>38579</v>
      </c>
      <c r="B73" s="4">
        <v>1192.6199999999999</v>
      </c>
      <c r="C73" s="44">
        <f t="shared" si="2"/>
        <v>5.7142857142805168</v>
      </c>
      <c r="D73" s="44">
        <f t="shared" ref="D73:D90" si="6">+(B73-B$5)/(A73-A$5)*1000</f>
        <v>10.675810473815336</v>
      </c>
    </row>
    <row r="74" spans="1:4">
      <c r="A74" s="6">
        <v>38586</v>
      </c>
      <c r="B74" s="4">
        <v>1192.664</v>
      </c>
      <c r="C74" s="44">
        <f t="shared" si="2"/>
        <v>6.2857142857280577</v>
      </c>
      <c r="D74" s="44">
        <f t="shared" si="6"/>
        <v>10.637824474660068</v>
      </c>
    </row>
    <row r="75" spans="1:4">
      <c r="A75" s="6">
        <v>38593</v>
      </c>
      <c r="B75" s="4">
        <v>1192.748</v>
      </c>
      <c r="C75" s="44">
        <f t="shared" si="2"/>
        <v>12.000000000008574</v>
      </c>
      <c r="D75" s="44">
        <f t="shared" si="6"/>
        <v>10.649509803921635</v>
      </c>
    </row>
    <row r="76" spans="1:4">
      <c r="A76" s="6">
        <v>38602</v>
      </c>
      <c r="B76" s="4">
        <v>1192.748</v>
      </c>
      <c r="C76" s="44">
        <f t="shared" si="2"/>
        <v>0</v>
      </c>
      <c r="D76" s="44">
        <f t="shared" si="6"/>
        <v>10.533333333333399</v>
      </c>
    </row>
    <row r="77" spans="1:4">
      <c r="A77" s="6">
        <v>38607</v>
      </c>
      <c r="B77" s="4">
        <v>1192.825</v>
      </c>
      <c r="C77" s="44">
        <f t="shared" si="2"/>
        <v>15.399999999999636</v>
      </c>
      <c r="D77" s="44">
        <f t="shared" si="6"/>
        <v>10.562650602409702</v>
      </c>
    </row>
    <row r="78" spans="1:4">
      <c r="A78" s="6">
        <v>38614</v>
      </c>
      <c r="B78" s="4">
        <v>1192.95</v>
      </c>
      <c r="C78" s="44">
        <f t="shared" si="2"/>
        <v>17.857142857142858</v>
      </c>
      <c r="D78" s="44">
        <f t="shared" si="6"/>
        <v>10.623655913978556</v>
      </c>
    </row>
    <row r="79" spans="1:4">
      <c r="A79" s="6">
        <v>38617</v>
      </c>
      <c r="B79" s="4">
        <v>1192.9829999999999</v>
      </c>
      <c r="C79" s="44">
        <f t="shared" si="2"/>
        <v>10.999999999967258</v>
      </c>
      <c r="D79" s="44">
        <f t="shared" si="6"/>
        <v>10.624999999999945</v>
      </c>
    </row>
    <row r="80" spans="1:4">
      <c r="A80" s="6">
        <v>38621</v>
      </c>
      <c r="B80" s="4">
        <v>1193.019</v>
      </c>
      <c r="C80" s="44">
        <f t="shared" si="2"/>
        <v>9.0000000000145519</v>
      </c>
      <c r="D80" s="44">
        <f t="shared" si="6"/>
        <v>10.617298578199067</v>
      </c>
    </row>
    <row r="81" spans="1:4">
      <c r="A81" s="6">
        <v>38628</v>
      </c>
      <c r="B81" s="4">
        <v>1193.0719999999999</v>
      </c>
      <c r="C81" s="44">
        <f t="shared" si="2"/>
        <v>7.5714285714119409</v>
      </c>
      <c r="D81" s="44">
        <f t="shared" si="6"/>
        <v>10.592244418331251</v>
      </c>
    </row>
    <row r="82" spans="1:4">
      <c r="A82" s="6">
        <v>38637</v>
      </c>
      <c r="B82" s="4">
        <v>1193.153</v>
      </c>
      <c r="C82" s="44">
        <f t="shared" si="2"/>
        <v>9.0000000000145519</v>
      </c>
      <c r="D82" s="44">
        <f t="shared" si="6"/>
        <v>10.575581395348868</v>
      </c>
    </row>
    <row r="83" spans="1:4">
      <c r="A83" s="6">
        <v>38642</v>
      </c>
      <c r="B83" s="4">
        <v>1193.1849999999999</v>
      </c>
      <c r="C83" s="44">
        <f t="shared" si="2"/>
        <v>6.3999999999850843</v>
      </c>
      <c r="D83" s="44">
        <f t="shared" si="6"/>
        <v>10.551445086705147</v>
      </c>
    </row>
    <row r="84" spans="1:4">
      <c r="A84" s="6">
        <v>38649</v>
      </c>
      <c r="B84" s="4">
        <v>1193.29</v>
      </c>
      <c r="C84" s="44">
        <f t="shared" si="2"/>
        <v>15.000000000002599</v>
      </c>
      <c r="D84" s="44">
        <f t="shared" si="6"/>
        <v>10.58715596330272</v>
      </c>
    </row>
    <row r="85" spans="1:4">
      <c r="A85" s="6">
        <v>38656</v>
      </c>
      <c r="B85" s="4">
        <v>1193.296</v>
      </c>
      <c r="C85" s="44">
        <f t="shared" si="2"/>
        <v>0.85714285715507033</v>
      </c>
      <c r="D85" s="44">
        <f t="shared" si="6"/>
        <v>10.509670079636013</v>
      </c>
    </row>
    <row r="86" spans="1:4">
      <c r="A86" s="6">
        <v>38672</v>
      </c>
      <c r="B86" s="4">
        <v>1193.4349999999999</v>
      </c>
      <c r="C86" s="44">
        <f t="shared" si="2"/>
        <v>8.6874999999935199</v>
      </c>
      <c r="D86" s="44">
        <f t="shared" si="6"/>
        <v>10.477094972066986</v>
      </c>
    </row>
    <row r="87" spans="1:4">
      <c r="A87" s="6">
        <v>38686</v>
      </c>
      <c r="B87" s="4">
        <v>1193.5550000000001</v>
      </c>
      <c r="C87" s="44">
        <f t="shared" si="2"/>
        <v>8.571428571437016</v>
      </c>
      <c r="D87" s="44">
        <f t="shared" si="6"/>
        <v>10.447744774477526</v>
      </c>
    </row>
    <row r="88" spans="1:4">
      <c r="A88" s="6">
        <v>38700</v>
      </c>
      <c r="B88" s="4">
        <v>1193.6400000000001</v>
      </c>
      <c r="C88" s="44">
        <f t="shared" si="2"/>
        <v>6.07142857143117</v>
      </c>
      <c r="D88" s="44">
        <f t="shared" si="6"/>
        <v>10.381365113759596</v>
      </c>
    </row>
    <row r="89" spans="1:4">
      <c r="A89" s="13">
        <v>38717</v>
      </c>
      <c r="B89" s="14">
        <f>+(A89-A88)*C88/1000+B88</f>
        <v>1193.7432142857144</v>
      </c>
      <c r="C89" s="47">
        <f t="shared" si="2"/>
        <v>6.07142857143117</v>
      </c>
      <c r="D89" s="47">
        <f t="shared" si="6"/>
        <v>10.303419452887699</v>
      </c>
    </row>
    <row r="90" spans="1:4">
      <c r="A90" s="42">
        <v>38734</v>
      </c>
      <c r="B90" s="43">
        <v>1193.838</v>
      </c>
      <c r="C90" s="44">
        <f t="shared" si="2"/>
        <v>5.575630252090324</v>
      </c>
      <c r="D90" s="44">
        <f t="shared" si="6"/>
        <v>10.219435736677088</v>
      </c>
    </row>
    <row r="91" spans="1:4">
      <c r="A91" s="42">
        <v>38748</v>
      </c>
      <c r="B91" s="43">
        <v>1193.9100000000001</v>
      </c>
      <c r="C91" s="44">
        <f t="shared" ref="C91:C96" si="7">+(B91-B90)/(A91-A90)*1000</f>
        <v>5.1428571428654584</v>
      </c>
      <c r="D91" s="44">
        <f t="shared" ref="D91:D96" si="8">+(B91-B$5)/(A91-A$5)*1000</f>
        <v>10.146240988671563</v>
      </c>
    </row>
    <row r="92" spans="1:4">
      <c r="A92" s="42">
        <v>38763</v>
      </c>
      <c r="B92" s="43">
        <v>1193.9829999999999</v>
      </c>
      <c r="C92" s="44">
        <f t="shared" si="7"/>
        <v>4.866666666657693</v>
      </c>
      <c r="D92" s="44">
        <f t="shared" si="8"/>
        <v>10.065922920892449</v>
      </c>
    </row>
    <row r="93" spans="1:4">
      <c r="A93" s="42">
        <v>38775</v>
      </c>
      <c r="B93" s="43">
        <v>1194.0409999999999</v>
      </c>
      <c r="C93" s="44">
        <f t="shared" si="7"/>
        <v>4.8333333333327273</v>
      </c>
      <c r="D93" s="44">
        <f t="shared" si="8"/>
        <v>10.003006012023995</v>
      </c>
    </row>
    <row r="94" spans="1:4">
      <c r="A94" s="42">
        <v>38796</v>
      </c>
      <c r="B94" s="43">
        <v>1194.1400000000001</v>
      </c>
      <c r="C94" s="44">
        <f t="shared" si="7"/>
        <v>4.7142857142933368</v>
      </c>
      <c r="D94" s="44">
        <f t="shared" si="8"/>
        <v>9.8940137389598686</v>
      </c>
    </row>
    <row r="95" spans="1:4">
      <c r="A95" s="42">
        <v>38806</v>
      </c>
      <c r="B95" s="43">
        <v>1194.1780000000001</v>
      </c>
      <c r="C95" s="44">
        <f t="shared" si="7"/>
        <v>3.8000000000010914</v>
      </c>
      <c r="D95" s="44">
        <f t="shared" si="8"/>
        <v>9.8347910592809704</v>
      </c>
    </row>
    <row r="96" spans="1:4">
      <c r="A96" s="42">
        <v>38826</v>
      </c>
      <c r="B96" s="43">
        <v>1194.298</v>
      </c>
      <c r="C96" s="44">
        <f t="shared" si="7"/>
        <v>5.999999999994543</v>
      </c>
      <c r="D96" s="44">
        <f t="shared" si="8"/>
        <v>9.7616777883698855</v>
      </c>
    </row>
    <row r="97" spans="1:4">
      <c r="A97" s="42">
        <v>38838</v>
      </c>
      <c r="B97" s="43">
        <v>1194.355</v>
      </c>
      <c r="C97" s="44">
        <f t="shared" ref="C97:C102" si="9">+(B97-B96)/(A97-A96)*1000</f>
        <v>4.7500000000013642</v>
      </c>
      <c r="D97" s="44">
        <f t="shared" ref="D97:D102" si="10">+(B97-B$5)/(A97-A$5)*1000</f>
        <v>9.7049952874646799</v>
      </c>
    </row>
    <row r="98" spans="1:4">
      <c r="A98" s="42">
        <v>38845</v>
      </c>
      <c r="B98" s="43">
        <v>1194.4480000000001</v>
      </c>
      <c r="C98" s="44">
        <f t="shared" si="9"/>
        <v>13.285714285724939</v>
      </c>
      <c r="D98" s="44">
        <f t="shared" si="10"/>
        <v>9.728464419475749</v>
      </c>
    </row>
    <row r="99" spans="1:4">
      <c r="A99" s="42">
        <v>38860</v>
      </c>
      <c r="B99" s="43">
        <v>1194.7670000000001</v>
      </c>
      <c r="C99" s="44">
        <f t="shared" si="9"/>
        <v>21.266666666663998</v>
      </c>
      <c r="D99" s="44">
        <f t="shared" si="10"/>
        <v>9.8882733148661668</v>
      </c>
    </row>
    <row r="100" spans="1:4">
      <c r="A100" s="42">
        <v>38866</v>
      </c>
      <c r="B100" s="43">
        <v>1194.8620000000001</v>
      </c>
      <c r="C100" s="44">
        <f t="shared" si="9"/>
        <v>15.83333333333788</v>
      </c>
      <c r="D100" s="44">
        <f t="shared" si="10"/>
        <v>9.9210284664830919</v>
      </c>
    </row>
    <row r="101" spans="1:4">
      <c r="A101" s="42">
        <v>38880</v>
      </c>
      <c r="B101" s="43">
        <v>1194.9639999999999</v>
      </c>
      <c r="C101" s="44">
        <f t="shared" si="9"/>
        <v>7.2857142857044108</v>
      </c>
      <c r="D101" s="44">
        <f t="shared" si="10"/>
        <v>9.8875793291024028</v>
      </c>
    </row>
    <row r="102" spans="1:4">
      <c r="A102" s="42">
        <v>38889</v>
      </c>
      <c r="B102" s="43">
        <v>1195.038</v>
      </c>
      <c r="C102" s="44">
        <f t="shared" si="9"/>
        <v>8.2222222222299024</v>
      </c>
      <c r="D102" s="44">
        <f t="shared" si="10"/>
        <v>9.8741007194244776</v>
      </c>
    </row>
    <row r="103" spans="1:4">
      <c r="A103" s="42">
        <v>38897</v>
      </c>
      <c r="B103" s="43">
        <v>1195.088</v>
      </c>
      <c r="C103" s="44">
        <f t="shared" ref="C103:C108" si="11">+(B103-B102)/(A103-A102)*1000</f>
        <v>6.2499999999943157</v>
      </c>
      <c r="D103" s="44">
        <f t="shared" ref="D103:D108" si="12">+(B103-B$5)/(A103-A$5)*1000</f>
        <v>9.8482142857142598</v>
      </c>
    </row>
    <row r="104" spans="1:4">
      <c r="A104" s="42">
        <v>38902</v>
      </c>
      <c r="B104" s="43">
        <v>1195.1189999999999</v>
      </c>
      <c r="C104" s="44">
        <f t="shared" si="11"/>
        <v>6.1999999999898137</v>
      </c>
      <c r="D104" s="44">
        <f t="shared" si="12"/>
        <v>9.8319999999999315</v>
      </c>
    </row>
    <row r="105" spans="1:4">
      <c r="A105" s="42">
        <v>38908</v>
      </c>
      <c r="B105" s="43">
        <v>1195.173</v>
      </c>
      <c r="C105" s="44">
        <f t="shared" si="11"/>
        <v>9.0000000000145519</v>
      </c>
      <c r="D105" s="44">
        <f t="shared" si="12"/>
        <v>9.8275862068965605</v>
      </c>
    </row>
    <row r="106" spans="1:4">
      <c r="A106" s="42">
        <v>38917</v>
      </c>
      <c r="B106" s="43">
        <v>1195.231</v>
      </c>
      <c r="C106" s="44">
        <f t="shared" si="11"/>
        <v>6.4444444444436364</v>
      </c>
      <c r="D106" s="44">
        <f t="shared" si="12"/>
        <v>9.8008771929824583</v>
      </c>
    </row>
    <row r="107" spans="1:4">
      <c r="A107" s="42">
        <v>38922</v>
      </c>
      <c r="B107" s="43">
        <v>1195.2529999999999</v>
      </c>
      <c r="C107" s="44">
        <f t="shared" si="11"/>
        <v>4.3999999999869033</v>
      </c>
      <c r="D107" s="44">
        <f t="shared" si="12"/>
        <v>9.7772925764191587</v>
      </c>
    </row>
    <row r="108" spans="1:4">
      <c r="A108" s="42">
        <v>38929</v>
      </c>
      <c r="B108" s="43">
        <v>1195.297</v>
      </c>
      <c r="C108" s="44">
        <f t="shared" si="11"/>
        <v>6.2857142857280577</v>
      </c>
      <c r="D108" s="44">
        <f t="shared" si="12"/>
        <v>9.7560763888889159</v>
      </c>
    </row>
    <row r="109" spans="1:4">
      <c r="A109" s="42">
        <v>38936</v>
      </c>
      <c r="B109" s="43">
        <v>1195.3520000000001</v>
      </c>
      <c r="C109" s="44">
        <f t="shared" ref="C109:C115" si="13">+(B109-B108)/(A109-A108)*1000</f>
        <v>7.8571428571519526</v>
      </c>
      <c r="D109" s="44">
        <f t="shared" ref="D109:D115" si="14">+(B109-B$5)/(A109-A$5)*1000</f>
        <v>9.7446074201899027</v>
      </c>
    </row>
    <row r="110" spans="1:4">
      <c r="A110" s="42">
        <v>38943</v>
      </c>
      <c r="B110" s="43">
        <v>1195.412</v>
      </c>
      <c r="C110" s="44">
        <f t="shared" si="13"/>
        <v>8.5714285714207765</v>
      </c>
      <c r="D110" s="44">
        <f t="shared" si="14"/>
        <v>9.7375643224700177</v>
      </c>
    </row>
    <row r="111" spans="1:4">
      <c r="A111" s="42">
        <v>38951</v>
      </c>
      <c r="B111" s="43">
        <v>1195.4739999999999</v>
      </c>
      <c r="C111" s="44">
        <f t="shared" si="13"/>
        <v>7.7499999999872671</v>
      </c>
      <c r="D111" s="44">
        <f t="shared" si="14"/>
        <v>9.7240204429301027</v>
      </c>
    </row>
    <row r="112" spans="1:4">
      <c r="A112" s="42">
        <v>38957</v>
      </c>
      <c r="B112" s="43">
        <v>1195.528</v>
      </c>
      <c r="C112" s="44">
        <f t="shared" si="13"/>
        <v>9.0000000000145519</v>
      </c>
      <c r="D112" s="44">
        <f t="shared" si="14"/>
        <v>9.7203389830508709</v>
      </c>
    </row>
    <row r="113" spans="1:4">
      <c r="A113" s="42">
        <v>38965</v>
      </c>
      <c r="B113" s="43">
        <v>1195.6089999999999</v>
      </c>
      <c r="C113" s="44">
        <f t="shared" si="13"/>
        <v>10.124999999987949</v>
      </c>
      <c r="D113" s="44">
        <f t="shared" si="14"/>
        <v>9.7230639730639155</v>
      </c>
    </row>
    <row r="114" spans="1:4">
      <c r="A114" s="42">
        <v>38972</v>
      </c>
      <c r="B114" s="43">
        <v>1195.6759999999999</v>
      </c>
      <c r="C114" s="44">
        <f t="shared" si="13"/>
        <v>9.5714285714296103</v>
      </c>
      <c r="D114" s="44">
        <f t="shared" si="14"/>
        <v>9.7221757322175222</v>
      </c>
    </row>
    <row r="115" spans="1:4">
      <c r="A115" s="42">
        <v>38979</v>
      </c>
      <c r="B115" s="43">
        <v>1195.7180000000001</v>
      </c>
      <c r="C115" s="44">
        <f t="shared" si="13"/>
        <v>6.0000000000205285</v>
      </c>
      <c r="D115" s="44">
        <f t="shared" si="14"/>
        <v>9.7004991680533124</v>
      </c>
    </row>
    <row r="116" spans="1:4">
      <c r="A116" s="42">
        <v>38986</v>
      </c>
      <c r="B116" s="43">
        <v>1195.7750000000001</v>
      </c>
      <c r="C116" s="44">
        <f t="shared" ref="C116:C123" si="15">+(B116-B115)/(A116-A115)*1000</f>
        <v>8.1428571428594818</v>
      </c>
      <c r="D116" s="44">
        <f t="shared" ref="D116:D123" si="16">+(B116-B$5)/(A116-A$5)*1000</f>
        <v>9.6914805624483851</v>
      </c>
    </row>
    <row r="117" spans="1:4">
      <c r="A117" s="42">
        <v>39000</v>
      </c>
      <c r="B117" s="43">
        <v>1195.885</v>
      </c>
      <c r="C117" s="44">
        <f t="shared" si="15"/>
        <v>7.8571428571357105</v>
      </c>
      <c r="D117" s="44">
        <f t="shared" si="16"/>
        <v>9.6704824202780024</v>
      </c>
    </row>
    <row r="118" spans="1:4">
      <c r="A118" s="42">
        <v>39007</v>
      </c>
      <c r="B118" s="43">
        <v>1195.95</v>
      </c>
      <c r="C118" s="44">
        <f t="shared" si="15"/>
        <v>9.2857142857220811</v>
      </c>
      <c r="D118" s="44">
        <f t="shared" si="16"/>
        <v>9.6682926829268716</v>
      </c>
    </row>
    <row r="119" spans="1:4">
      <c r="A119" s="42">
        <v>39014</v>
      </c>
      <c r="B119" s="43">
        <v>1196.009</v>
      </c>
      <c r="C119" s="44">
        <f t="shared" si="15"/>
        <v>8.428571428567011</v>
      </c>
      <c r="D119" s="44">
        <f t="shared" si="16"/>
        <v>9.6612772837510281</v>
      </c>
    </row>
    <row r="120" spans="1:4">
      <c r="A120" s="42">
        <v>39021</v>
      </c>
      <c r="B120" s="43">
        <v>1196.0640000000001</v>
      </c>
      <c r="C120" s="44">
        <f t="shared" si="15"/>
        <v>7.8571428571519526</v>
      </c>
      <c r="D120" s="44">
        <f t="shared" si="16"/>
        <v>9.6511254019293276</v>
      </c>
    </row>
    <row r="121" spans="1:4">
      <c r="A121" s="42">
        <v>39028</v>
      </c>
      <c r="B121" s="43">
        <v>1196.1110000000001</v>
      </c>
      <c r="C121" s="44">
        <f t="shared" si="15"/>
        <v>6.7142857142893524</v>
      </c>
      <c r="D121" s="44">
        <f t="shared" si="16"/>
        <v>9.6346922462031266</v>
      </c>
    </row>
    <row r="122" spans="1:4">
      <c r="A122" s="42">
        <v>39034</v>
      </c>
      <c r="B122" s="43">
        <v>1196.143</v>
      </c>
      <c r="C122" s="44">
        <f t="shared" si="15"/>
        <v>5.3333333333209039</v>
      </c>
      <c r="D122" s="44">
        <f t="shared" si="16"/>
        <v>9.6141607000795837</v>
      </c>
    </row>
    <row r="123" spans="1:4">
      <c r="A123" s="42">
        <v>39042</v>
      </c>
      <c r="B123" s="43">
        <v>1196.201</v>
      </c>
      <c r="C123" s="44">
        <f t="shared" si="15"/>
        <v>7.2499999999990905</v>
      </c>
      <c r="D123" s="44">
        <f t="shared" si="16"/>
        <v>9.5992094861660302</v>
      </c>
    </row>
    <row r="124" spans="1:4">
      <c r="A124" s="42">
        <v>39058</v>
      </c>
      <c r="B124" s="43">
        <v>1196.2660000000001</v>
      </c>
      <c r="C124" s="44">
        <f t="shared" ref="C124:C129" si="17">+(B124-B123)/(A124-A123)*1000</f>
        <v>4.0625000000034106</v>
      </c>
      <c r="D124" s="44">
        <f t="shared" ref="D124:D129" si="18">+(B124-B$5)/(A124-A$5)*1000</f>
        <v>9.5300546448088088</v>
      </c>
    </row>
    <row r="125" spans="1:4">
      <c r="A125" s="42">
        <v>39065</v>
      </c>
      <c r="B125" s="43">
        <v>1196.3040000000001</v>
      </c>
      <c r="C125" s="44">
        <f t="shared" si="17"/>
        <v>5.4285714285729876</v>
      </c>
      <c r="D125" s="44">
        <f t="shared" si="18"/>
        <v>9.5077639751553527</v>
      </c>
    </row>
    <row r="126" spans="1:4">
      <c r="A126" s="42">
        <v>39072</v>
      </c>
      <c r="B126" s="43">
        <v>1196.3320000000001</v>
      </c>
      <c r="C126" s="44">
        <f t="shared" si="17"/>
        <v>4.0000000000028582</v>
      </c>
      <c r="D126" s="44">
        <f t="shared" si="18"/>
        <v>9.4779922779923655</v>
      </c>
    </row>
    <row r="127" spans="1:4">
      <c r="A127" s="42">
        <v>39086</v>
      </c>
      <c r="B127" s="43">
        <v>1196.3599999999999</v>
      </c>
      <c r="C127" s="44">
        <f t="shared" si="17"/>
        <v>1.9999999999851881</v>
      </c>
      <c r="D127" s="44">
        <f t="shared" si="18"/>
        <v>9.3980137509548562</v>
      </c>
    </row>
    <row r="128" spans="1:4">
      <c r="A128" s="42">
        <v>39100</v>
      </c>
      <c r="B128" s="43">
        <v>1196.47</v>
      </c>
      <c r="C128" s="44">
        <f t="shared" si="17"/>
        <v>7.8571428571519526</v>
      </c>
      <c r="D128" s="44">
        <f t="shared" si="18"/>
        <v>9.3817082388511217</v>
      </c>
    </row>
    <row r="129" spans="1:4">
      <c r="A129" s="42">
        <v>39114</v>
      </c>
      <c r="B129" s="43">
        <v>1196.5239999999999</v>
      </c>
      <c r="C129" s="44">
        <f t="shared" si="17"/>
        <v>3.8571428571328528</v>
      </c>
      <c r="D129" s="44">
        <f t="shared" si="18"/>
        <v>9.3238593866865322</v>
      </c>
    </row>
    <row r="130" spans="1:4">
      <c r="A130" s="42">
        <v>39128</v>
      </c>
      <c r="B130" s="43">
        <v>1196.5840000000001</v>
      </c>
      <c r="C130" s="44">
        <f t="shared" ref="C130:C135" si="19">+(B130-B129)/(A130-A129)*1000</f>
        <v>4.2857142857266286</v>
      </c>
      <c r="D130" s="44">
        <f t="shared" ref="D130:D135" si="20">+(B130-B$5)/(A130-A$5)*1000</f>
        <v>9.2716506291636325</v>
      </c>
    </row>
    <row r="131" spans="1:4">
      <c r="A131" s="42">
        <v>39149</v>
      </c>
      <c r="B131" s="43">
        <v>1196.673</v>
      </c>
      <c r="C131" s="44">
        <f t="shared" si="19"/>
        <v>4.238095238092467</v>
      </c>
      <c r="D131" s="44">
        <f t="shared" si="20"/>
        <v>9.1946064139941743</v>
      </c>
    </row>
    <row r="132" spans="1:4">
      <c r="A132" s="42">
        <v>39170</v>
      </c>
      <c r="B132" s="43">
        <v>1196.7560000000001</v>
      </c>
      <c r="C132" s="44">
        <f t="shared" si="19"/>
        <v>3.9523809523849365</v>
      </c>
      <c r="D132" s="44">
        <f t="shared" si="20"/>
        <v>9.1155778894473016</v>
      </c>
    </row>
    <row r="133" spans="1:4">
      <c r="A133" s="42">
        <v>39184</v>
      </c>
      <c r="B133" s="43">
        <v>1196.8699999999999</v>
      </c>
      <c r="C133" s="44">
        <f t="shared" si="19"/>
        <v>8.1428571428432406</v>
      </c>
      <c r="D133" s="44">
        <f t="shared" si="20"/>
        <v>9.1058990760482565</v>
      </c>
    </row>
    <row r="134" spans="1:4">
      <c r="A134" s="42">
        <v>39198</v>
      </c>
      <c r="B134" s="43">
        <v>1196.9690000000001</v>
      </c>
      <c r="C134" s="44">
        <f t="shared" si="19"/>
        <v>7.0714285714400047</v>
      </c>
      <c r="D134" s="44">
        <f t="shared" si="20"/>
        <v>9.0858550316678812</v>
      </c>
    </row>
    <row r="135" spans="1:4">
      <c r="A135" s="42">
        <v>39205</v>
      </c>
      <c r="B135" s="43">
        <v>1197.027</v>
      </c>
      <c r="C135" s="44">
        <f t="shared" si="19"/>
        <v>8.2857142857132455</v>
      </c>
      <c r="D135" s="44">
        <f t="shared" si="20"/>
        <v>9.081932773109278</v>
      </c>
    </row>
    <row r="136" spans="1:4">
      <c r="A136" s="42">
        <v>39212</v>
      </c>
      <c r="B136" s="43">
        <v>1197.1320000000001</v>
      </c>
      <c r="C136" s="44">
        <f t="shared" ref="C136:C141" si="21">+(B136-B135)/(A136-A135)*1000</f>
        <v>15.000000000002599</v>
      </c>
      <c r="D136" s="44">
        <f t="shared" ref="D136:D141" si="22">+(B136-B$5)/(A136-A$5)*1000</f>
        <v>9.1108013937282699</v>
      </c>
    </row>
    <row r="137" spans="1:4">
      <c r="A137" s="42">
        <v>39219</v>
      </c>
      <c r="B137" s="43">
        <v>1197.2</v>
      </c>
      <c r="C137" s="44">
        <f t="shared" si="21"/>
        <v>9.7142857142833758</v>
      </c>
      <c r="D137" s="44">
        <f t="shared" si="22"/>
        <v>9.1137309292649462</v>
      </c>
    </row>
    <row r="138" spans="1:4">
      <c r="A138" s="42">
        <v>39226</v>
      </c>
      <c r="B138" s="43">
        <v>1197.288</v>
      </c>
      <c r="C138" s="44">
        <f t="shared" si="21"/>
        <v>12.571428571423635</v>
      </c>
      <c r="D138" s="44">
        <f t="shared" si="22"/>
        <v>9.1304347826087078</v>
      </c>
    </row>
    <row r="139" spans="1:4">
      <c r="A139" s="42">
        <v>39233</v>
      </c>
      <c r="B139" s="43">
        <v>1197.348</v>
      </c>
      <c r="C139" s="44">
        <f t="shared" si="21"/>
        <v>8.5714285714207765</v>
      </c>
      <c r="D139" s="44">
        <f t="shared" si="22"/>
        <v>9.1277472527472288</v>
      </c>
    </row>
    <row r="140" spans="1:4">
      <c r="A140" s="42">
        <v>39240</v>
      </c>
      <c r="B140" s="43">
        <v>1197.415</v>
      </c>
      <c r="C140" s="44">
        <f t="shared" si="21"/>
        <v>9.5714285714296103</v>
      </c>
      <c r="D140" s="44">
        <f t="shared" si="22"/>
        <v>9.1298701298701097</v>
      </c>
    </row>
    <row r="141" spans="1:4">
      <c r="A141" s="42">
        <v>39247</v>
      </c>
      <c r="B141" s="43">
        <v>1197.463</v>
      </c>
      <c r="C141" s="44">
        <f t="shared" si="21"/>
        <v>6.857142857143117</v>
      </c>
      <c r="D141" s="44">
        <f t="shared" si="22"/>
        <v>9.1190476190476009</v>
      </c>
    </row>
    <row r="142" spans="1:4">
      <c r="A142" s="42">
        <v>39254</v>
      </c>
      <c r="B142" s="43">
        <v>1197.4929999999999</v>
      </c>
      <c r="C142" s="44">
        <f t="shared" ref="C142:C147" si="23">+(B142-B141)/(A142-A141)*1000</f>
        <v>4.2857142857103883</v>
      </c>
      <c r="D142" s="44">
        <f t="shared" ref="D142:D147" si="24">+(B142-B$5)/(A142-A$5)*1000</f>
        <v>9.0961408259986083</v>
      </c>
    </row>
    <row r="143" spans="1:4">
      <c r="A143" s="42">
        <v>39258</v>
      </c>
      <c r="B143" s="43">
        <v>1197.5229999999999</v>
      </c>
      <c r="C143" s="44">
        <f t="shared" si="23"/>
        <v>7.4999999999931788</v>
      </c>
      <c r="D143" s="44">
        <f t="shared" si="24"/>
        <v>9.0918298446994719</v>
      </c>
    </row>
    <row r="144" spans="1:4">
      <c r="A144" s="42">
        <v>39261</v>
      </c>
      <c r="B144" s="43">
        <v>1197.537</v>
      </c>
      <c r="C144" s="44">
        <f t="shared" si="23"/>
        <v>4.6666666667078971</v>
      </c>
      <c r="D144" s="44">
        <f t="shared" si="24"/>
        <v>9.0828840970350679</v>
      </c>
    </row>
    <row r="145" spans="1:4">
      <c r="A145" s="42">
        <v>39266</v>
      </c>
      <c r="B145" s="43">
        <v>1197.5840000000001</v>
      </c>
      <c r="C145" s="44">
        <f t="shared" si="23"/>
        <v>9.4000000000050932</v>
      </c>
      <c r="D145" s="44">
        <f t="shared" si="24"/>
        <v>9.0839489590329539</v>
      </c>
    </row>
    <row r="146" spans="1:4">
      <c r="A146" s="42">
        <v>39268</v>
      </c>
      <c r="B146" s="43">
        <v>1197.588</v>
      </c>
      <c r="C146" s="44">
        <f t="shared" si="23"/>
        <v>1.9999999999527063</v>
      </c>
      <c r="D146" s="44">
        <f t="shared" si="24"/>
        <v>9.0744466800804648</v>
      </c>
    </row>
    <row r="147" spans="1:4">
      <c r="A147" s="42">
        <v>39272</v>
      </c>
      <c r="B147" s="43">
        <v>1197.6079999999999</v>
      </c>
      <c r="C147" s="44">
        <f t="shared" si="23"/>
        <v>4.9999999999954525</v>
      </c>
      <c r="D147" s="44">
        <f t="shared" si="24"/>
        <v>9.0635451505016409</v>
      </c>
    </row>
    <row r="148" spans="1:4">
      <c r="A148" s="42">
        <v>39275</v>
      </c>
      <c r="B148" s="43">
        <v>1197.617</v>
      </c>
      <c r="C148" s="44">
        <f t="shared" ref="C148:C157" si="25">+(B148-B147)/(A148-A147)*1000</f>
        <v>3.0000000000048508</v>
      </c>
      <c r="D148" s="44">
        <f t="shared" ref="D148:D153" si="26">+(B148-B$5)/(A148-A$5)*1000</f>
        <v>9.0514018691588589</v>
      </c>
    </row>
    <row r="149" spans="1:4">
      <c r="A149" s="42">
        <v>39282</v>
      </c>
      <c r="B149" s="43">
        <v>1197.6880000000001</v>
      </c>
      <c r="C149" s="44">
        <f t="shared" si="25"/>
        <v>10.142857142877151</v>
      </c>
      <c r="D149" s="44">
        <f t="shared" si="26"/>
        <v>9.056478405315687</v>
      </c>
    </row>
    <row r="150" spans="1:4">
      <c r="A150" s="42">
        <v>39289</v>
      </c>
      <c r="B150" s="43">
        <v>1197.739</v>
      </c>
      <c r="C150" s="44">
        <f t="shared" si="25"/>
        <v>7.2857142857044108</v>
      </c>
      <c r="D150" s="44">
        <f t="shared" si="26"/>
        <v>9.048280423280449</v>
      </c>
    </row>
    <row r="151" spans="1:4">
      <c r="A151" s="42">
        <v>39296</v>
      </c>
      <c r="B151" s="43">
        <v>1197.7840000000001</v>
      </c>
      <c r="C151" s="44">
        <f t="shared" si="25"/>
        <v>6.4285714285818232</v>
      </c>
      <c r="D151" s="44">
        <f t="shared" si="26"/>
        <v>9.036208031599811</v>
      </c>
    </row>
    <row r="152" spans="1:4">
      <c r="A152" s="42">
        <v>39303</v>
      </c>
      <c r="B152" s="43">
        <v>1197.854</v>
      </c>
      <c r="C152" s="44">
        <f t="shared" si="25"/>
        <v>9.9999999999909051</v>
      </c>
      <c r="D152" s="44">
        <f t="shared" si="26"/>
        <v>9.0406290956749995</v>
      </c>
    </row>
    <row r="153" spans="1:4">
      <c r="A153" s="42">
        <v>39310</v>
      </c>
      <c r="B153" s="43">
        <v>1197.884</v>
      </c>
      <c r="C153" s="44">
        <f t="shared" si="25"/>
        <v>4.2857142857103883</v>
      </c>
      <c r="D153" s="44">
        <f t="shared" si="26"/>
        <v>9.0189171559034715</v>
      </c>
    </row>
    <row r="154" spans="1:4">
      <c r="A154" s="42">
        <v>39317</v>
      </c>
      <c r="B154" s="43">
        <v>1197.924</v>
      </c>
      <c r="C154" s="44">
        <f t="shared" si="25"/>
        <v>5.7142857142805168</v>
      </c>
      <c r="D154" s="44">
        <f t="shared" ref="D154:D160" si="27">+(B154-B$5)/(A154-A$5)*1000</f>
        <v>9.0038961038960945</v>
      </c>
    </row>
    <row r="155" spans="1:4">
      <c r="A155" s="42">
        <v>39324</v>
      </c>
      <c r="B155" s="43">
        <v>1197.962</v>
      </c>
      <c r="C155" s="44">
        <f t="shared" si="25"/>
        <v>5.4285714285729876</v>
      </c>
      <c r="D155" s="44">
        <f t="shared" si="27"/>
        <v>8.9877181641887507</v>
      </c>
    </row>
    <row r="156" spans="1:4">
      <c r="A156" s="42">
        <v>39331</v>
      </c>
      <c r="B156" s="43">
        <v>1198.011</v>
      </c>
      <c r="C156" s="44">
        <f t="shared" si="25"/>
        <v>6.9999999999968816</v>
      </c>
      <c r="D156" s="44">
        <f t="shared" si="27"/>
        <v>8.9787644787644627</v>
      </c>
    </row>
    <row r="157" spans="1:4">
      <c r="A157" s="42">
        <v>39338</v>
      </c>
      <c r="B157" s="43">
        <v>1198.066</v>
      </c>
      <c r="C157" s="44">
        <f t="shared" si="25"/>
        <v>7.8571428571519526</v>
      </c>
      <c r="D157" s="44">
        <f t="shared" si="27"/>
        <v>8.9737347853940026</v>
      </c>
    </row>
    <row r="158" spans="1:4">
      <c r="A158" s="42">
        <v>39352</v>
      </c>
      <c r="B158" s="43">
        <v>1198.2070000000001</v>
      </c>
      <c r="C158" s="44">
        <f t="shared" ref="C158:C163" si="28">+(B158-B157)/(A158-A157)*1000</f>
        <v>10.071428571434028</v>
      </c>
      <c r="D158" s="44">
        <f t="shared" si="27"/>
        <v>8.983492063492136</v>
      </c>
    </row>
    <row r="159" spans="1:4">
      <c r="A159" s="42">
        <v>39373</v>
      </c>
      <c r="B159" s="43">
        <v>1198.3879999999999</v>
      </c>
      <c r="C159" s="44">
        <f t="shared" si="28"/>
        <v>8.619047619038696</v>
      </c>
      <c r="D159" s="44">
        <f t="shared" si="27"/>
        <v>8.9786967418545913</v>
      </c>
    </row>
    <row r="160" spans="1:4">
      <c r="A160" s="42">
        <v>39380</v>
      </c>
      <c r="B160" s="43">
        <v>1198.444</v>
      </c>
      <c r="C160" s="44">
        <f t="shared" si="28"/>
        <v>8.0000000000057163</v>
      </c>
      <c r="D160" s="44">
        <f t="shared" si="27"/>
        <v>8.9744229569556868</v>
      </c>
    </row>
    <row r="161" spans="1:5">
      <c r="A161" s="42">
        <v>39394</v>
      </c>
      <c r="B161" s="43">
        <v>1198.556</v>
      </c>
      <c r="C161" s="44">
        <f t="shared" si="28"/>
        <v>8.0000000000057163</v>
      </c>
      <c r="D161" s="44">
        <f t="shared" ref="D161:D169" si="29">+(B161-B$5)/(A161-A$5)*1000</f>
        <v>8.9659863945578522</v>
      </c>
      <c r="E161" t="s">
        <v>42</v>
      </c>
    </row>
    <row r="162" spans="1:5">
      <c r="A162" s="42">
        <v>39408</v>
      </c>
      <c r="B162" s="43">
        <v>1198.6420000000001</v>
      </c>
      <c r="C162" s="44">
        <f t="shared" si="28"/>
        <v>6.1428571428580527</v>
      </c>
      <c r="D162" s="44">
        <f t="shared" si="29"/>
        <v>8.9417535254445486</v>
      </c>
      <c r="E162" t="s">
        <v>43</v>
      </c>
    </row>
    <row r="163" spans="1:5">
      <c r="A163" s="42">
        <v>39422</v>
      </c>
      <c r="B163" s="43">
        <v>1198.7249999999999</v>
      </c>
      <c r="C163" s="44">
        <f t="shared" si="28"/>
        <v>5.9285714285611641</v>
      </c>
      <c r="D163" s="44">
        <f t="shared" si="29"/>
        <v>8.9161094224923509</v>
      </c>
      <c r="E163" t="s">
        <v>44</v>
      </c>
    </row>
    <row r="164" spans="1:5">
      <c r="A164" s="42">
        <v>39450</v>
      </c>
      <c r="B164" s="43">
        <v>1198.8689999999999</v>
      </c>
      <c r="C164" s="44">
        <f t="shared" ref="C164:C169" si="30">+(B164-B163)/(A164-A163)*1000</f>
        <v>5.1428571428573377</v>
      </c>
      <c r="D164" s="44">
        <f t="shared" si="29"/>
        <v>8.8529587567244015</v>
      </c>
      <c r="E164" t="s">
        <v>45</v>
      </c>
    </row>
    <row r="165" spans="1:5">
      <c r="A165" s="42">
        <v>39463</v>
      </c>
      <c r="B165" s="43">
        <v>1198.9259999999999</v>
      </c>
      <c r="C165" s="44">
        <f t="shared" si="30"/>
        <v>4.3846153846166436</v>
      </c>
      <c r="D165" s="44">
        <f t="shared" si="29"/>
        <v>8.8185053380782552</v>
      </c>
      <c r="E165" t="s">
        <v>46</v>
      </c>
    </row>
    <row r="166" spans="1:5">
      <c r="A166" s="42">
        <v>39491</v>
      </c>
      <c r="B166" s="43">
        <v>1199.038</v>
      </c>
      <c r="C166" s="44">
        <f t="shared" si="30"/>
        <v>4.0000000000028582</v>
      </c>
      <c r="D166" s="44">
        <f t="shared" si="29"/>
        <v>8.7397899649941753</v>
      </c>
      <c r="E166" t="s">
        <v>47</v>
      </c>
    </row>
    <row r="167" spans="1:5">
      <c r="A167" s="42">
        <v>39512</v>
      </c>
      <c r="B167" s="43">
        <v>1199.124</v>
      </c>
      <c r="C167" s="44">
        <f t="shared" si="30"/>
        <v>4.0952380952387015</v>
      </c>
      <c r="D167" s="44">
        <f t="shared" si="29"/>
        <v>8.6835734870317189</v>
      </c>
      <c r="E167" t="s">
        <v>48</v>
      </c>
    </row>
    <row r="168" spans="1:5">
      <c r="A168" s="42">
        <v>39527</v>
      </c>
      <c r="B168" s="43">
        <v>1199.19</v>
      </c>
      <c r="C168" s="44">
        <f t="shared" si="30"/>
        <v>4.4000000000020609</v>
      </c>
      <c r="D168" s="44">
        <f t="shared" si="29"/>
        <v>8.6468571428571792</v>
      </c>
      <c r="E168" t="s">
        <v>49</v>
      </c>
    </row>
    <row r="169" spans="1:5">
      <c r="A169" s="42">
        <v>39541</v>
      </c>
      <c r="B169" s="43">
        <v>1199.22</v>
      </c>
      <c r="C169" s="44">
        <f t="shared" si="30"/>
        <v>2.1428571428551941</v>
      </c>
      <c r="D169" s="44">
        <f t="shared" si="29"/>
        <v>8.5952380952381144</v>
      </c>
      <c r="E169" t="s">
        <v>50</v>
      </c>
    </row>
    <row r="170" spans="1:5">
      <c r="A170" s="42">
        <v>39562</v>
      </c>
      <c r="B170" s="43">
        <v>1199.335</v>
      </c>
      <c r="C170" s="44">
        <f t="shared" ref="C170:C176" si="31">+(B170-B169)/(A170-A169)*1000</f>
        <v>5.4761904761909097</v>
      </c>
      <c r="D170" s="44">
        <f t="shared" ref="D170:D176" si="32">+(B170-B$5)/(A170-A$5)*1000</f>
        <v>8.5585434173669714</v>
      </c>
      <c r="E170" t="s">
        <v>51</v>
      </c>
    </row>
    <row r="171" spans="1:5">
      <c r="A171" s="42">
        <v>39576</v>
      </c>
      <c r="B171" s="43">
        <v>1199.5650000000001</v>
      </c>
      <c r="C171" s="44">
        <f t="shared" si="31"/>
        <v>16.428571428572727</v>
      </c>
      <c r="D171" s="44">
        <f t="shared" si="32"/>
        <v>8.6197887715397776</v>
      </c>
      <c r="E171" t="s">
        <v>52</v>
      </c>
    </row>
    <row r="172" spans="1:5">
      <c r="A172" s="42">
        <v>39590</v>
      </c>
      <c r="B172" s="4">
        <v>1199.9960000000001</v>
      </c>
      <c r="C172" s="44">
        <f t="shared" si="31"/>
        <v>30.785714285717145</v>
      </c>
      <c r="D172" s="44">
        <f t="shared" si="32"/>
        <v>8.7909542195257053</v>
      </c>
    </row>
    <row r="173" spans="1:5">
      <c r="A173" s="42">
        <v>39601</v>
      </c>
      <c r="B173" s="4">
        <v>1200.201</v>
      </c>
      <c r="C173" s="44">
        <f t="shared" si="31"/>
        <v>18.636363636357022</v>
      </c>
      <c r="D173" s="44">
        <f t="shared" si="32"/>
        <v>8.8503289473684372</v>
      </c>
    </row>
    <row r="174" spans="1:5">
      <c r="A174" s="42">
        <v>39610</v>
      </c>
      <c r="B174" s="4">
        <v>1200.28</v>
      </c>
      <c r="C174" s="44">
        <f t="shared" si="31"/>
        <v>8.7777777777723216</v>
      </c>
      <c r="D174" s="44">
        <f t="shared" si="32"/>
        <v>8.8499727223131366</v>
      </c>
    </row>
    <row r="175" spans="1:5">
      <c r="A175" s="42">
        <v>39617</v>
      </c>
      <c r="B175" s="4">
        <v>1200.3409999999999</v>
      </c>
      <c r="C175" s="44">
        <f t="shared" si="31"/>
        <v>8.7142857142745402</v>
      </c>
      <c r="D175" s="44">
        <f t="shared" si="32"/>
        <v>8.8494565217390768</v>
      </c>
    </row>
    <row r="176" spans="1:5">
      <c r="A176" s="42">
        <v>39625</v>
      </c>
      <c r="B176" s="4">
        <v>1200.4580000000001</v>
      </c>
      <c r="C176" s="44">
        <f t="shared" si="31"/>
        <v>14.625000000023647</v>
      </c>
      <c r="D176" s="44">
        <f t="shared" si="32"/>
        <v>8.8744588744589237</v>
      </c>
    </row>
    <row r="177" spans="1:5">
      <c r="A177" s="42">
        <v>39631</v>
      </c>
      <c r="B177" s="4">
        <v>1200.5070000000001</v>
      </c>
      <c r="C177" s="44">
        <f t="shared" ref="C177:C182" si="33">+(B177-B176)/(A177-A176)*1000</f>
        <v>8.1666666666630281</v>
      </c>
      <c r="D177" s="44">
        <f t="shared" ref="D177:D182" si="34">+(B177-B$5)/(A177-A$5)*1000</f>
        <v>8.8721682847896819</v>
      </c>
    </row>
    <row r="178" spans="1:5">
      <c r="A178" s="42">
        <v>39636</v>
      </c>
      <c r="B178" s="4">
        <v>1200.5740000000001</v>
      </c>
      <c r="C178" s="44">
        <f t="shared" si="33"/>
        <v>13.400000000001455</v>
      </c>
      <c r="D178" s="44">
        <f t="shared" si="34"/>
        <v>8.8843464228080009</v>
      </c>
    </row>
    <row r="179" spans="1:5">
      <c r="A179" s="42">
        <v>39653</v>
      </c>
      <c r="B179" s="4">
        <v>1201.097</v>
      </c>
      <c r="C179" s="44">
        <f t="shared" si="33"/>
        <v>30.764705882347698</v>
      </c>
      <c r="D179" s="44">
        <f t="shared" si="34"/>
        <v>9.0826226012793114</v>
      </c>
    </row>
    <row r="180" spans="1:5">
      <c r="A180" s="6">
        <v>39674</v>
      </c>
      <c r="B180" s="4">
        <v>1201.51</v>
      </c>
      <c r="C180" s="44">
        <f t="shared" si="33"/>
        <v>19.666666666667187</v>
      </c>
      <c r="D180" s="44">
        <f t="shared" si="34"/>
        <v>9.1997891407485497</v>
      </c>
    </row>
    <row r="181" spans="1:5">
      <c r="A181" s="6">
        <v>39681</v>
      </c>
      <c r="B181" s="4">
        <v>1201.5609999999999</v>
      </c>
      <c r="C181" s="44">
        <f t="shared" si="33"/>
        <v>7.2857142857044108</v>
      </c>
      <c r="D181" s="44">
        <f t="shared" si="34"/>
        <v>9.1927521008402984</v>
      </c>
    </row>
    <row r="182" spans="1:5">
      <c r="A182" s="6">
        <v>39688</v>
      </c>
      <c r="B182" s="4">
        <v>1201.817</v>
      </c>
      <c r="C182" s="44">
        <f t="shared" si="33"/>
        <v>36.571428571440784</v>
      </c>
      <c r="D182" s="44">
        <f t="shared" si="34"/>
        <v>9.2930402930403009</v>
      </c>
    </row>
    <row r="183" spans="1:5">
      <c r="A183" s="6">
        <v>39702</v>
      </c>
      <c r="B183" s="4">
        <v>1202.1199999999999</v>
      </c>
      <c r="C183" s="44">
        <f t="shared" ref="C183:C188" si="35">+(B183-B182)/(A183-A182)*1000</f>
        <v>21.642857142848829</v>
      </c>
      <c r="D183" s="44">
        <f t="shared" ref="D183:D188" si="36">+(B183-B$5)/(A183-A$5)*1000</f>
        <v>9.382857142857091</v>
      </c>
    </row>
    <row r="184" spans="1:5">
      <c r="A184" s="6">
        <v>39709</v>
      </c>
      <c r="B184" s="4">
        <v>1202.268</v>
      </c>
      <c r="C184" s="44">
        <f t="shared" si="35"/>
        <v>21.142857142876892</v>
      </c>
      <c r="D184" s="44">
        <f t="shared" si="36"/>
        <v>9.4254658385093357</v>
      </c>
    </row>
    <row r="185" spans="1:5">
      <c r="A185" s="6">
        <v>39723</v>
      </c>
      <c r="B185" s="4">
        <v>1202.5160000000001</v>
      </c>
      <c r="C185" s="44">
        <f t="shared" si="35"/>
        <v>17.714285714289094</v>
      </c>
      <c r="D185" s="44">
        <f t="shared" si="36"/>
        <v>9.4850976361768158</v>
      </c>
    </row>
    <row r="186" spans="1:5">
      <c r="A186" s="6">
        <v>39744</v>
      </c>
      <c r="B186" s="4">
        <v>1202.857</v>
      </c>
      <c r="C186" s="44">
        <f t="shared" si="35"/>
        <v>16.238095238090214</v>
      </c>
      <c r="D186" s="44">
        <f t="shared" si="36"/>
        <v>9.5571936959837203</v>
      </c>
    </row>
    <row r="187" spans="1:5">
      <c r="A187" s="6">
        <v>39764</v>
      </c>
      <c r="B187" s="4">
        <v>1203.075</v>
      </c>
      <c r="C187" s="44">
        <f t="shared" si="35"/>
        <v>10.900000000003729</v>
      </c>
      <c r="D187" s="44">
        <f t="shared" si="36"/>
        <v>9.5707096124811546</v>
      </c>
      <c r="E187" t="s">
        <v>53</v>
      </c>
    </row>
    <row r="188" spans="1:5">
      <c r="A188" s="6">
        <v>39786</v>
      </c>
      <c r="B188" s="48">
        <v>1203.27</v>
      </c>
      <c r="C188" s="44">
        <f t="shared" si="35"/>
        <v>8.8636363636334696</v>
      </c>
      <c r="D188" s="44">
        <f t="shared" si="36"/>
        <v>9.5629666500746584</v>
      </c>
      <c r="E188" t="s">
        <v>54</v>
      </c>
    </row>
  </sheetData>
  <phoneticPr fontId="0" type="noConversion"/>
  <printOptions horizontalCentered="1"/>
  <pageMargins left="0.25" right="0.25" top="0.25" bottom="0.25" header="0.5" footer="0.5"/>
  <pageSetup fitToHeight="0" orientation="portrait" horizontalDpi="1200" verticalDpi="1200" r:id="rId1"/>
  <headerFooter alignWithMargins="0"/>
  <rowBreaks count="1" manualBreakCount="1">
    <brk id="52" min="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L2:W35"/>
  <sheetViews>
    <sheetView topLeftCell="A12" workbookViewId="0">
      <selection activeCell="N39" sqref="N39"/>
    </sheetView>
  </sheetViews>
  <sheetFormatPr defaultRowHeight="12.75"/>
  <sheetData>
    <row r="2" spans="12:23">
      <c r="L2" s="29" t="s">
        <v>13</v>
      </c>
      <c r="T2" t="s">
        <v>15</v>
      </c>
      <c r="U2" t="s">
        <v>18</v>
      </c>
      <c r="V2" t="s">
        <v>17</v>
      </c>
      <c r="W2" t="s">
        <v>16</v>
      </c>
    </row>
    <row r="3" spans="12:23">
      <c r="L3" s="5" t="s">
        <v>12</v>
      </c>
      <c r="M3" s="5" t="s">
        <v>11</v>
      </c>
      <c r="N3" s="5" t="s">
        <v>9</v>
      </c>
      <c r="O3" s="5" t="s">
        <v>10</v>
      </c>
      <c r="S3" s="10">
        <v>35796</v>
      </c>
      <c r="T3">
        <v>1210.8</v>
      </c>
      <c r="U3">
        <v>1213.4000000000001</v>
      </c>
      <c r="V3">
        <v>1216</v>
      </c>
      <c r="W3">
        <v>1232.3</v>
      </c>
    </row>
    <row r="4" spans="12:23">
      <c r="L4" s="1">
        <v>37910</v>
      </c>
      <c r="M4">
        <v>1185.6780000000001</v>
      </c>
      <c r="S4" s="10">
        <v>42370</v>
      </c>
      <c r="T4">
        <v>1210.8</v>
      </c>
      <c r="U4">
        <v>1213.4000000000001</v>
      </c>
      <c r="V4">
        <v>1216</v>
      </c>
      <c r="W4">
        <v>1232.3</v>
      </c>
    </row>
    <row r="5" spans="12:23">
      <c r="L5" s="1">
        <v>37986</v>
      </c>
      <c r="M5">
        <v>1186.0999999999999</v>
      </c>
      <c r="O5">
        <v>1820000</v>
      </c>
    </row>
    <row r="6" spans="12:23">
      <c r="L6" s="1">
        <v>38077</v>
      </c>
      <c r="M6">
        <v>1186.5</v>
      </c>
      <c r="N6">
        <v>41250</v>
      </c>
      <c r="O6">
        <f>+O5+N6</f>
        <v>1861250</v>
      </c>
      <c r="P6" t="s">
        <v>7</v>
      </c>
    </row>
    <row r="7" spans="12:23">
      <c r="L7" s="1">
        <v>38260</v>
      </c>
      <c r="M7">
        <v>1189</v>
      </c>
      <c r="N7">
        <v>247500</v>
      </c>
      <c r="O7">
        <f>+O6+N7</f>
        <v>2108750</v>
      </c>
      <c r="P7" t="s">
        <v>8</v>
      </c>
    </row>
    <row r="8" spans="12:23">
      <c r="L8" s="1">
        <v>38322</v>
      </c>
      <c r="M8">
        <v>1189.4000000000001</v>
      </c>
      <c r="N8">
        <v>41250</v>
      </c>
      <c r="O8">
        <f>+O7+N8</f>
        <v>2150000</v>
      </c>
      <c r="P8" t="s">
        <v>7</v>
      </c>
    </row>
    <row r="9" spans="12:23">
      <c r="L9" s="1"/>
    </row>
    <row r="10" spans="12:23">
      <c r="L10" s="1"/>
    </row>
    <row r="11" spans="12:23">
      <c r="L11" s="1"/>
    </row>
    <row r="12" spans="12:23">
      <c r="L12" s="29" t="s">
        <v>37</v>
      </c>
    </row>
    <row r="13" spans="12:23">
      <c r="L13" s="5" t="s">
        <v>12</v>
      </c>
      <c r="M13" s="5" t="s">
        <v>14</v>
      </c>
      <c r="N13" s="5" t="s">
        <v>11</v>
      </c>
      <c r="O13" s="12"/>
      <c r="P13" s="5"/>
    </row>
    <row r="14" spans="12:23">
      <c r="L14" s="6">
        <v>38700</v>
      </c>
      <c r="M14" s="4" t="s">
        <v>35</v>
      </c>
      <c r="N14" s="4">
        <v>1193.6400000000001</v>
      </c>
      <c r="O14" s="4"/>
    </row>
    <row r="15" spans="12:23">
      <c r="L15" s="1">
        <v>38837</v>
      </c>
      <c r="M15" s="4">
        <v>8</v>
      </c>
      <c r="N15">
        <f t="shared" ref="N15:N20" si="0">((L15-L14)*M15/1000)+N14</f>
        <v>1194.7360000000001</v>
      </c>
    </row>
    <row r="16" spans="12:23">
      <c r="L16" s="1">
        <v>38898</v>
      </c>
      <c r="M16" s="4">
        <v>15</v>
      </c>
      <c r="N16">
        <f t="shared" si="0"/>
        <v>1195.6510000000001</v>
      </c>
    </row>
    <row r="17" spans="12:16">
      <c r="L17" s="1">
        <v>38960</v>
      </c>
      <c r="M17" s="4">
        <v>10</v>
      </c>
      <c r="N17">
        <f t="shared" si="0"/>
        <v>1196.271</v>
      </c>
    </row>
    <row r="18" spans="12:16">
      <c r="L18" s="1">
        <v>39021</v>
      </c>
      <c r="M18" s="4">
        <v>11</v>
      </c>
      <c r="N18">
        <f t="shared" si="0"/>
        <v>1196.942</v>
      </c>
    </row>
    <row r="19" spans="12:16">
      <c r="L19" s="1">
        <v>39202</v>
      </c>
      <c r="M19" s="4">
        <v>8</v>
      </c>
      <c r="N19">
        <f t="shared" si="0"/>
        <v>1198.3900000000001</v>
      </c>
    </row>
    <row r="20" spans="12:16">
      <c r="L20" s="1">
        <v>39263</v>
      </c>
      <c r="M20" s="4">
        <v>15</v>
      </c>
      <c r="N20">
        <f t="shared" si="0"/>
        <v>1199.3050000000001</v>
      </c>
    </row>
    <row r="22" spans="12:16">
      <c r="L22" s="29" t="s">
        <v>36</v>
      </c>
    </row>
    <row r="23" spans="12:16">
      <c r="L23" s="5" t="s">
        <v>12</v>
      </c>
      <c r="M23" s="5" t="s">
        <v>19</v>
      </c>
      <c r="N23" s="5" t="s">
        <v>11</v>
      </c>
      <c r="O23" s="11" t="s">
        <v>20</v>
      </c>
      <c r="P23" s="5" t="s">
        <v>11</v>
      </c>
    </row>
    <row r="24" spans="12:16">
      <c r="L24" s="6">
        <v>38717</v>
      </c>
      <c r="M24" s="4">
        <v>10.3</v>
      </c>
      <c r="N24" s="4">
        <v>1193.7432142857144</v>
      </c>
      <c r="P24" s="4">
        <v>1193.7432142857144</v>
      </c>
    </row>
    <row r="25" spans="12:16">
      <c r="L25" s="1">
        <v>39082</v>
      </c>
      <c r="M25" s="4">
        <v>10</v>
      </c>
      <c r="N25">
        <f t="shared" ref="N25:N35" si="1">((L25-L$24)*M25/1000)+N$24</f>
        <v>1197.3932142857145</v>
      </c>
      <c r="O25">
        <f t="shared" ref="O25:O35" si="2">+M25*1.1</f>
        <v>11</v>
      </c>
      <c r="P25">
        <f t="shared" ref="P25:P35" si="3">((L25-L$24)*O25/1000)+P$24</f>
        <v>1197.7582142857145</v>
      </c>
    </row>
    <row r="26" spans="12:16">
      <c r="L26" s="1">
        <v>39447</v>
      </c>
      <c r="M26" s="4">
        <v>9.75</v>
      </c>
      <c r="N26">
        <f t="shared" si="1"/>
        <v>1200.8607142857145</v>
      </c>
      <c r="O26">
        <f t="shared" si="2"/>
        <v>10.725000000000001</v>
      </c>
      <c r="P26">
        <f t="shared" si="3"/>
        <v>1201.5724642857144</v>
      </c>
    </row>
    <row r="27" spans="12:16">
      <c r="L27" s="1">
        <v>39813</v>
      </c>
      <c r="M27" s="4">
        <v>9.5</v>
      </c>
      <c r="N27">
        <f t="shared" si="1"/>
        <v>1204.1552142857145</v>
      </c>
      <c r="O27">
        <f t="shared" si="2"/>
        <v>10.450000000000001</v>
      </c>
      <c r="P27">
        <f t="shared" si="3"/>
        <v>1205.1964142857144</v>
      </c>
    </row>
    <row r="28" spans="12:16">
      <c r="L28" s="1">
        <v>40178</v>
      </c>
      <c r="M28" s="4">
        <v>9.25</v>
      </c>
      <c r="N28">
        <f t="shared" si="1"/>
        <v>1207.2574642857144</v>
      </c>
      <c r="O28">
        <f t="shared" si="2"/>
        <v>10.175000000000001</v>
      </c>
      <c r="P28">
        <f t="shared" si="3"/>
        <v>1208.6088892857144</v>
      </c>
    </row>
    <row r="29" spans="12:16">
      <c r="L29" s="1">
        <v>40543</v>
      </c>
      <c r="M29" s="4">
        <v>9</v>
      </c>
      <c r="N29">
        <f t="shared" si="1"/>
        <v>1210.1772142857144</v>
      </c>
      <c r="O29">
        <f t="shared" si="2"/>
        <v>9.9</v>
      </c>
      <c r="P29">
        <f t="shared" si="3"/>
        <v>1211.8206142857143</v>
      </c>
    </row>
    <row r="30" spans="12:16">
      <c r="L30" s="1">
        <v>40908</v>
      </c>
      <c r="M30" s="4">
        <v>8.75</v>
      </c>
      <c r="N30">
        <f t="shared" si="1"/>
        <v>1212.9144642857145</v>
      </c>
      <c r="O30">
        <f t="shared" si="2"/>
        <v>9.625</v>
      </c>
      <c r="P30">
        <f t="shared" si="3"/>
        <v>1214.8315892857145</v>
      </c>
    </row>
    <row r="31" spans="12:16">
      <c r="L31" s="1">
        <v>41274</v>
      </c>
      <c r="M31" s="4">
        <v>8.5</v>
      </c>
      <c r="N31">
        <f t="shared" si="1"/>
        <v>1215.4777142857145</v>
      </c>
      <c r="O31">
        <f t="shared" si="2"/>
        <v>9.3500000000000014</v>
      </c>
      <c r="P31">
        <f t="shared" si="3"/>
        <v>1217.6511642857145</v>
      </c>
    </row>
    <row r="32" spans="12:16">
      <c r="L32" s="1">
        <v>41639</v>
      </c>
      <c r="M32" s="4">
        <v>8.25</v>
      </c>
      <c r="N32">
        <f t="shared" si="1"/>
        <v>1217.8497142857145</v>
      </c>
      <c r="O32">
        <f t="shared" si="2"/>
        <v>9.0750000000000011</v>
      </c>
      <c r="P32">
        <f t="shared" si="3"/>
        <v>1220.2603642857143</v>
      </c>
    </row>
    <row r="33" spans="12:16">
      <c r="L33" s="1">
        <v>42004</v>
      </c>
      <c r="M33" s="4">
        <v>8</v>
      </c>
      <c r="N33">
        <f t="shared" si="1"/>
        <v>1220.0392142857145</v>
      </c>
      <c r="O33">
        <f t="shared" si="2"/>
        <v>8.8000000000000007</v>
      </c>
      <c r="P33">
        <f t="shared" si="3"/>
        <v>1222.6688142857145</v>
      </c>
    </row>
    <row r="34" spans="12:16">
      <c r="L34" s="1">
        <v>42369</v>
      </c>
      <c r="M34" s="4">
        <v>7.75</v>
      </c>
      <c r="N34">
        <f t="shared" si="1"/>
        <v>1222.0462142857145</v>
      </c>
      <c r="O34">
        <f t="shared" si="2"/>
        <v>8.5250000000000004</v>
      </c>
      <c r="P34">
        <f t="shared" si="3"/>
        <v>1224.8765142857144</v>
      </c>
    </row>
    <row r="35" spans="12:16">
      <c r="L35" s="1">
        <v>42735</v>
      </c>
      <c r="M35" s="4">
        <v>7.5</v>
      </c>
      <c r="N35">
        <f t="shared" si="1"/>
        <v>1223.8782142857144</v>
      </c>
      <c r="O35">
        <f t="shared" si="2"/>
        <v>8.25</v>
      </c>
      <c r="P35">
        <f t="shared" si="3"/>
        <v>1226.8917142857144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9"/>
  <sheetViews>
    <sheetView workbookViewId="0">
      <selection activeCell="G26" sqref="G26"/>
    </sheetView>
  </sheetViews>
  <sheetFormatPr defaultRowHeight="12.75"/>
  <cols>
    <col min="1" max="1" width="9.7109375" bestFit="1" customWidth="1"/>
  </cols>
  <sheetData>
    <row r="1" spans="1:9">
      <c r="A1" s="6">
        <v>37777</v>
      </c>
      <c r="B1" s="4">
        <v>1184.058</v>
      </c>
      <c r="C1" s="7"/>
    </row>
    <row r="2" spans="1:9">
      <c r="A2" s="6">
        <v>37784</v>
      </c>
      <c r="B2" s="4">
        <v>1184.173</v>
      </c>
      <c r="C2" s="7">
        <f t="shared" ref="C2:C19" si="0">+(B2-B1)/(A2-A1)*1000</f>
        <v>16.428571428572727</v>
      </c>
      <c r="E2" s="30"/>
      <c r="F2" s="31" t="s">
        <v>21</v>
      </c>
      <c r="G2" s="31" t="s">
        <v>38</v>
      </c>
      <c r="H2" s="31" t="s">
        <v>39</v>
      </c>
      <c r="I2" s="32" t="s">
        <v>40</v>
      </c>
    </row>
    <row r="3" spans="1:9">
      <c r="A3" s="6">
        <v>37791</v>
      </c>
      <c r="B3" s="4">
        <v>1184.2329999999999</v>
      </c>
      <c r="C3" s="7">
        <f t="shared" si="0"/>
        <v>8.5714285714207765</v>
      </c>
      <c r="E3" s="33">
        <v>2003</v>
      </c>
      <c r="F3" s="34" t="s">
        <v>35</v>
      </c>
      <c r="G3" s="35">
        <f>AVERAGE(C2:C4)</f>
        <v>12.999999999995756</v>
      </c>
      <c r="H3" s="35">
        <f>AVERAGE(C5:C12)</f>
        <v>11.866071428573019</v>
      </c>
      <c r="I3" s="36">
        <f>AVERAGE(C13:C19)</f>
        <v>11.540816326531793</v>
      </c>
    </row>
    <row r="4" spans="1:9">
      <c r="A4" s="6">
        <v>37798</v>
      </c>
      <c r="B4" s="4">
        <v>1184.3309999999999</v>
      </c>
      <c r="C4" s="7">
        <f t="shared" si="0"/>
        <v>13.999999999993763</v>
      </c>
      <c r="E4" s="33">
        <v>2004</v>
      </c>
      <c r="F4" s="35">
        <f>AVERAGE(C20)</f>
        <v>8.1858407079641999</v>
      </c>
      <c r="G4" s="35">
        <f>AVERAGE(C21:C22)</f>
        <v>18.846088435376284</v>
      </c>
      <c r="H4" s="35">
        <f>AVERAGE(C23:C28)</f>
        <v>7.8372507122527004</v>
      </c>
      <c r="I4" s="36">
        <f>AVERAGE(C29:C34)</f>
        <v>10.972222222220273</v>
      </c>
    </row>
    <row r="5" spans="1:9">
      <c r="A5" s="6">
        <v>37805</v>
      </c>
      <c r="B5" s="4">
        <v>1184.373</v>
      </c>
      <c r="C5" s="7">
        <f t="shared" si="0"/>
        <v>6.0000000000205285</v>
      </c>
      <c r="E5" s="33">
        <v>2005</v>
      </c>
      <c r="F5" s="35">
        <f>AVERAGE(C35:C49)</f>
        <v>7.1003710487032237</v>
      </c>
      <c r="G5" s="35">
        <f>AVERAGE(C50:C57)</f>
        <v>12.170238095236014</v>
      </c>
      <c r="H5" s="35">
        <f>AVERAGE(C58:C66)</f>
        <v>9.2989417989412217</v>
      </c>
      <c r="I5" s="36">
        <f>AVERAGE(C67:C76)</f>
        <v>9.2085714285693552</v>
      </c>
    </row>
    <row r="6" spans="1:9">
      <c r="A6" s="6">
        <v>37812</v>
      </c>
      <c r="B6" s="4">
        <v>1184.5229999999999</v>
      </c>
      <c r="C6" s="7">
        <f t="shared" si="0"/>
        <v>21.42857142855194</v>
      </c>
      <c r="E6" s="33">
        <v>2006</v>
      </c>
      <c r="F6" s="35">
        <f>AVERAGE(C77:C79)</f>
        <v>7.7767857142872359</v>
      </c>
      <c r="G6" s="37"/>
      <c r="H6" s="37"/>
      <c r="I6" s="38"/>
    </row>
    <row r="7" spans="1:9">
      <c r="A7" s="6">
        <v>37826</v>
      </c>
      <c r="B7" s="4">
        <v>1184.6679999999999</v>
      </c>
      <c r="C7" s="7">
        <f t="shared" si="0"/>
        <v>10.357142857141557</v>
      </c>
      <c r="E7" s="39" t="s">
        <v>22</v>
      </c>
      <c r="F7" s="40">
        <f>AVERAGE(F3:F6)</f>
        <v>7.6876658236515532</v>
      </c>
      <c r="G7" s="40">
        <f>AVERAGE(G3:G6)</f>
        <v>14.672108843536018</v>
      </c>
      <c r="H7" s="40">
        <f>AVERAGE(H3:H6)</f>
        <v>9.6674213132556464</v>
      </c>
      <c r="I7" s="41">
        <f>AVERAGE(I3:I6)</f>
        <v>10.573869992440473</v>
      </c>
    </row>
    <row r="8" spans="1:9">
      <c r="A8" s="6">
        <v>37833</v>
      </c>
      <c r="B8" s="4">
        <v>1184.7329999999999</v>
      </c>
      <c r="C8" s="7">
        <f t="shared" si="0"/>
        <v>9.2857142857220811</v>
      </c>
    </row>
    <row r="9" spans="1:9">
      <c r="A9" s="6">
        <v>37840</v>
      </c>
      <c r="B9" s="4">
        <v>1184.828</v>
      </c>
      <c r="C9" s="7">
        <f t="shared" si="0"/>
        <v>13.571428571432469</v>
      </c>
    </row>
    <row r="10" spans="1:9">
      <c r="A10" s="6">
        <v>37847</v>
      </c>
      <c r="B10" s="4">
        <v>1184.905</v>
      </c>
      <c r="C10" s="7">
        <f t="shared" si="0"/>
        <v>10.999999999999741</v>
      </c>
    </row>
    <row r="11" spans="1:9">
      <c r="A11" s="6">
        <v>37854</v>
      </c>
      <c r="B11" s="4">
        <v>1184.963</v>
      </c>
      <c r="C11" s="7">
        <f t="shared" si="0"/>
        <v>8.2857142857132455</v>
      </c>
    </row>
    <row r="12" spans="1:9">
      <c r="A12" s="6">
        <v>37861</v>
      </c>
      <c r="B12" s="4">
        <v>1185.068</v>
      </c>
      <c r="C12" s="7">
        <f t="shared" si="0"/>
        <v>15.000000000002599</v>
      </c>
    </row>
    <row r="13" spans="1:9">
      <c r="A13" s="6">
        <v>37875</v>
      </c>
      <c r="B13" s="4">
        <v>1185.2429999999999</v>
      </c>
      <c r="C13" s="7">
        <f t="shared" si="0"/>
        <v>12.499999999996751</v>
      </c>
    </row>
    <row r="14" spans="1:9">
      <c r="A14" s="6">
        <v>37882</v>
      </c>
      <c r="B14" s="4">
        <v>1185.3109999999999</v>
      </c>
      <c r="C14" s="7">
        <f t="shared" si="0"/>
        <v>9.7142857142833758</v>
      </c>
    </row>
    <row r="15" spans="1:9">
      <c r="A15" s="6">
        <v>37889</v>
      </c>
      <c r="B15" s="4">
        <v>1185.433</v>
      </c>
      <c r="C15" s="7">
        <f t="shared" si="0"/>
        <v>17.428571428581563</v>
      </c>
    </row>
    <row r="16" spans="1:9">
      <c r="A16" s="6">
        <v>37896</v>
      </c>
      <c r="B16" s="4">
        <v>1185.4839999999999</v>
      </c>
      <c r="C16" s="7">
        <f t="shared" si="0"/>
        <v>7.2857142857044108</v>
      </c>
    </row>
    <row r="17" spans="1:3">
      <c r="A17" s="6">
        <v>37905</v>
      </c>
      <c r="B17" s="4">
        <v>1185.6279999999999</v>
      </c>
      <c r="C17" s="7">
        <f t="shared" si="0"/>
        <v>16.000000000000608</v>
      </c>
    </row>
    <row r="18" spans="1:3">
      <c r="A18" s="6">
        <v>37910</v>
      </c>
      <c r="B18" s="4">
        <v>1185.6780000000001</v>
      </c>
      <c r="C18" s="7">
        <f t="shared" si="0"/>
        <v>10.00000000003638</v>
      </c>
    </row>
    <row r="19" spans="1:3">
      <c r="A19" s="6">
        <v>37917</v>
      </c>
      <c r="B19" s="4">
        <v>1185.7329999999999</v>
      </c>
      <c r="C19" s="7">
        <f t="shared" si="0"/>
        <v>7.8571428571194701</v>
      </c>
    </row>
    <row r="20" spans="1:3">
      <c r="A20" s="6">
        <v>38030</v>
      </c>
      <c r="B20" s="4">
        <v>1186.6579999999999</v>
      </c>
      <c r="C20" s="7">
        <f t="shared" ref="C20:C79" si="1">+(B20-B19)/(A20-A19)*1000</f>
        <v>8.1858407079641999</v>
      </c>
    </row>
    <row r="21" spans="1:3">
      <c r="A21" s="6">
        <v>38128</v>
      </c>
      <c r="B21" s="4">
        <v>1188.008</v>
      </c>
      <c r="C21" s="7">
        <f t="shared" si="1"/>
        <v>13.775510204083025</v>
      </c>
    </row>
    <row r="22" spans="1:3">
      <c r="A22" s="6">
        <v>38140</v>
      </c>
      <c r="B22" s="4">
        <v>1188.2950000000001</v>
      </c>
      <c r="C22" s="7">
        <f t="shared" si="1"/>
        <v>23.916666666669546</v>
      </c>
    </row>
    <row r="23" spans="1:3">
      <c r="A23" s="6">
        <v>38176</v>
      </c>
      <c r="B23" s="4">
        <v>1188.4079999999999</v>
      </c>
      <c r="C23" s="7">
        <f t="shared" si="1"/>
        <v>3.1388888888841393</v>
      </c>
    </row>
    <row r="24" spans="1:3">
      <c r="A24" s="6">
        <v>38184</v>
      </c>
      <c r="B24" s="4">
        <v>1188.4760000000001</v>
      </c>
      <c r="C24" s="7">
        <f t="shared" si="1"/>
        <v>8.5000000000263753</v>
      </c>
    </row>
    <row r="25" spans="1:3">
      <c r="A25" s="6">
        <v>38198</v>
      </c>
      <c r="B25" s="4">
        <v>1188.6179999999999</v>
      </c>
      <c r="C25" s="7">
        <f t="shared" si="1"/>
        <v>10.142857142844671</v>
      </c>
    </row>
    <row r="26" spans="1:3">
      <c r="A26" s="6">
        <v>38211</v>
      </c>
      <c r="B26" s="4">
        <v>1188.7270000000001</v>
      </c>
      <c r="C26" s="7">
        <f t="shared" si="1"/>
        <v>8.3846153846269988</v>
      </c>
    </row>
    <row r="27" spans="1:3">
      <c r="A27" s="6">
        <v>38218</v>
      </c>
      <c r="B27" s="4">
        <v>1188.788</v>
      </c>
      <c r="C27" s="7">
        <f t="shared" si="1"/>
        <v>8.7142857142745402</v>
      </c>
    </row>
    <row r="28" spans="1:3">
      <c r="A28" s="6">
        <v>38225</v>
      </c>
      <c r="B28" s="4">
        <v>1188.845</v>
      </c>
      <c r="C28" s="7">
        <f t="shared" si="1"/>
        <v>8.1428571428594818</v>
      </c>
    </row>
    <row r="29" spans="1:3">
      <c r="A29" s="6">
        <v>38240</v>
      </c>
      <c r="B29" s="4">
        <v>1189.0150000000001</v>
      </c>
      <c r="C29" s="7">
        <f t="shared" si="1"/>
        <v>11.333333333338185</v>
      </c>
    </row>
    <row r="30" spans="1:3">
      <c r="A30" s="6">
        <v>38247</v>
      </c>
      <c r="B30" s="4">
        <v>1189.088</v>
      </c>
      <c r="C30" s="7">
        <f t="shared" si="1"/>
        <v>10.4285714285522</v>
      </c>
    </row>
    <row r="31" spans="1:3">
      <c r="A31" s="6">
        <v>38254</v>
      </c>
      <c r="B31" s="4">
        <v>1189.1659999999999</v>
      </c>
      <c r="C31" s="7">
        <f t="shared" si="1"/>
        <v>11.142857142853504</v>
      </c>
    </row>
    <row r="32" spans="1:3">
      <c r="A32" s="6">
        <v>38268</v>
      </c>
      <c r="B32" s="4">
        <v>1189.3330000000001</v>
      </c>
      <c r="C32" s="7">
        <f t="shared" si="1"/>
        <v>11.928571428581693</v>
      </c>
    </row>
    <row r="33" spans="1:3">
      <c r="A33" s="6">
        <v>38274</v>
      </c>
      <c r="B33" s="4">
        <v>1189.405</v>
      </c>
      <c r="C33" s="7">
        <f t="shared" si="1"/>
        <v>11.999999999981506</v>
      </c>
    </row>
    <row r="34" spans="1:3">
      <c r="A34" s="6">
        <v>38281</v>
      </c>
      <c r="B34" s="4">
        <v>1189.4680000000001</v>
      </c>
      <c r="C34" s="7">
        <f t="shared" si="1"/>
        <v>9.0000000000145519</v>
      </c>
    </row>
    <row r="35" spans="1:3">
      <c r="A35" s="6">
        <v>38308</v>
      </c>
      <c r="B35" s="4">
        <v>1189.7180000000001</v>
      </c>
      <c r="C35" s="7">
        <f t="shared" si="1"/>
        <v>9.2592592592592595</v>
      </c>
    </row>
    <row r="36" spans="1:3">
      <c r="A36" s="6">
        <v>38315</v>
      </c>
      <c r="B36" s="4">
        <v>1189.778</v>
      </c>
      <c r="C36" s="7">
        <f t="shared" si="1"/>
        <v>8.5714285714207765</v>
      </c>
    </row>
    <row r="37" spans="1:3">
      <c r="A37" s="6">
        <v>38322</v>
      </c>
      <c r="B37" s="4">
        <v>1189.8399999999999</v>
      </c>
      <c r="C37" s="7">
        <f t="shared" si="1"/>
        <v>8.8571428571283057</v>
      </c>
    </row>
    <row r="38" spans="1:3">
      <c r="A38" s="6">
        <v>38336</v>
      </c>
      <c r="B38" s="4">
        <v>1189.943</v>
      </c>
      <c r="C38" s="7">
        <f t="shared" si="1"/>
        <v>7.3571428571475348</v>
      </c>
    </row>
    <row r="39" spans="1:3">
      <c r="A39" s="6">
        <v>38343</v>
      </c>
      <c r="B39" s="4">
        <v>1190.0129999999999</v>
      </c>
      <c r="C39" s="7">
        <f t="shared" si="1"/>
        <v>9.9999999999909051</v>
      </c>
    </row>
    <row r="40" spans="1:3">
      <c r="A40" s="6">
        <v>38356</v>
      </c>
      <c r="B40" s="4">
        <v>1190.123</v>
      </c>
      <c r="C40" s="7">
        <f t="shared" si="1"/>
        <v>8.4615384615482547</v>
      </c>
    </row>
    <row r="41" spans="1:3">
      <c r="A41" s="6">
        <v>38369</v>
      </c>
      <c r="B41" s="4">
        <v>1190.21</v>
      </c>
      <c r="C41" s="7">
        <f t="shared" si="1"/>
        <v>6.6923076923068532</v>
      </c>
    </row>
    <row r="42" spans="1:3">
      <c r="A42" s="6">
        <v>38377</v>
      </c>
      <c r="B42" s="4">
        <v>1190.261</v>
      </c>
      <c r="C42" s="7">
        <f t="shared" si="1"/>
        <v>6.3749999999913598</v>
      </c>
    </row>
    <row r="43" spans="1:3">
      <c r="A43" s="6">
        <v>38386</v>
      </c>
      <c r="B43" s="4">
        <v>1190.3230000000001</v>
      </c>
      <c r="C43" s="7">
        <f t="shared" si="1"/>
        <v>6.8888888889028346</v>
      </c>
    </row>
    <row r="44" spans="1:3">
      <c r="A44" s="6">
        <v>38393</v>
      </c>
      <c r="B44" s="4">
        <v>1190.3579999999999</v>
      </c>
      <c r="C44" s="7">
        <f t="shared" si="1"/>
        <v>4.9999999999792113</v>
      </c>
    </row>
    <row r="45" spans="1:3">
      <c r="A45" s="6">
        <v>38400</v>
      </c>
      <c r="B45" s="4">
        <v>1190.384</v>
      </c>
      <c r="C45" s="7">
        <f t="shared" si="1"/>
        <v>3.7142857142953289</v>
      </c>
    </row>
    <row r="46" spans="1:3">
      <c r="A46" s="6">
        <v>38407</v>
      </c>
      <c r="B46" s="4">
        <v>1190.443</v>
      </c>
      <c r="C46" s="7">
        <f t="shared" si="1"/>
        <v>8.428571428567011</v>
      </c>
    </row>
    <row r="47" spans="1:3">
      <c r="A47" s="6">
        <v>38414</v>
      </c>
      <c r="B47" s="4">
        <v>1190.4780000000001</v>
      </c>
      <c r="C47" s="7">
        <f t="shared" si="1"/>
        <v>5.0000000000116938</v>
      </c>
    </row>
    <row r="48" spans="1:3">
      <c r="A48" s="6">
        <v>38420</v>
      </c>
      <c r="B48" s="4">
        <v>1190.5160000000001</v>
      </c>
      <c r="C48" s="7">
        <f t="shared" si="1"/>
        <v>6.333333333335152</v>
      </c>
    </row>
    <row r="49" spans="1:3">
      <c r="A49" s="6">
        <v>38450</v>
      </c>
      <c r="B49" s="4">
        <v>1190.683</v>
      </c>
      <c r="C49" s="7">
        <f t="shared" si="1"/>
        <v>5.5666666666638775</v>
      </c>
    </row>
    <row r="50" spans="1:3">
      <c r="A50" s="6">
        <v>38474</v>
      </c>
      <c r="B50" s="4">
        <v>1191.223</v>
      </c>
      <c r="C50" s="7">
        <f t="shared" si="1"/>
        <v>22.499999999998483</v>
      </c>
    </row>
    <row r="51" spans="1:3">
      <c r="A51" s="6">
        <v>38504</v>
      </c>
      <c r="B51" s="4">
        <v>1191.96</v>
      </c>
      <c r="C51" s="7">
        <f t="shared" si="1"/>
        <v>24.566666666669335</v>
      </c>
    </row>
    <row r="52" spans="1:3">
      <c r="A52" s="6">
        <v>38509</v>
      </c>
      <c r="B52" s="4">
        <v>1192.01</v>
      </c>
      <c r="C52" s="7">
        <f t="shared" si="1"/>
        <v>9.9999999999909051</v>
      </c>
    </row>
    <row r="53" spans="1:3">
      <c r="A53" s="6">
        <v>38511</v>
      </c>
      <c r="B53" s="4">
        <v>1192.0319999999999</v>
      </c>
      <c r="C53" s="7">
        <f t="shared" si="1"/>
        <v>10.999999999967258</v>
      </c>
    </row>
    <row r="54" spans="1:3">
      <c r="A54" s="6">
        <v>38516</v>
      </c>
      <c r="B54" s="4">
        <v>1192.0830000000001</v>
      </c>
      <c r="C54" s="7">
        <f t="shared" si="1"/>
        <v>10.20000000003165</v>
      </c>
    </row>
    <row r="55" spans="1:3">
      <c r="A55" s="6">
        <v>38523</v>
      </c>
      <c r="B55" s="4">
        <v>1192.1279999999999</v>
      </c>
      <c r="C55" s="7">
        <f t="shared" si="1"/>
        <v>6.4285714285493407</v>
      </c>
    </row>
    <row r="56" spans="1:3">
      <c r="A56" s="6">
        <v>38530</v>
      </c>
      <c r="B56" s="4">
        <v>1192.17</v>
      </c>
      <c r="C56" s="7">
        <f t="shared" si="1"/>
        <v>6.0000000000205285</v>
      </c>
    </row>
    <row r="57" spans="1:3">
      <c r="A57" s="6">
        <v>38533</v>
      </c>
      <c r="B57" s="4">
        <v>1192.19</v>
      </c>
      <c r="C57" s="7">
        <f t="shared" si="1"/>
        <v>6.6666666666606034</v>
      </c>
    </row>
    <row r="58" spans="1:3">
      <c r="A58" s="6">
        <v>38538</v>
      </c>
      <c r="B58" s="4">
        <v>1192.2349999999999</v>
      </c>
      <c r="C58" s="7">
        <f t="shared" si="1"/>
        <v>8.9999999999690772</v>
      </c>
    </row>
    <row r="59" spans="1:3">
      <c r="A59" s="6">
        <v>38544</v>
      </c>
      <c r="B59" s="4">
        <v>1192.2940000000001</v>
      </c>
      <c r="C59" s="7">
        <f t="shared" si="1"/>
        <v>9.8333333333660757</v>
      </c>
    </row>
    <row r="60" spans="1:3">
      <c r="A60" s="6">
        <v>38551</v>
      </c>
      <c r="B60" s="4">
        <v>1192.4190000000001</v>
      </c>
      <c r="C60" s="7">
        <f t="shared" si="1"/>
        <v>17.857142857142858</v>
      </c>
    </row>
    <row r="61" spans="1:3">
      <c r="A61" s="6">
        <v>38558</v>
      </c>
      <c r="B61" s="4">
        <v>1192.44</v>
      </c>
      <c r="C61" s="7">
        <f t="shared" si="1"/>
        <v>2.9999999999940234</v>
      </c>
    </row>
    <row r="62" spans="1:3">
      <c r="A62" s="6">
        <v>38565</v>
      </c>
      <c r="B62" s="4">
        <v>1192.5160000000001</v>
      </c>
      <c r="C62" s="7">
        <f t="shared" si="1"/>
        <v>10.857142857145975</v>
      </c>
    </row>
    <row r="63" spans="1:3">
      <c r="A63" s="6">
        <v>38572</v>
      </c>
      <c r="B63" s="4">
        <v>1192.58</v>
      </c>
      <c r="C63" s="7">
        <f t="shared" si="1"/>
        <v>9.1428571428358349</v>
      </c>
    </row>
    <row r="64" spans="1:3">
      <c r="A64" s="6">
        <v>38579</v>
      </c>
      <c r="B64" s="4">
        <v>1192.6199999999999</v>
      </c>
      <c r="C64" s="7">
        <f t="shared" si="1"/>
        <v>5.7142857142805168</v>
      </c>
    </row>
    <row r="65" spans="1:3">
      <c r="A65" s="6">
        <v>38586</v>
      </c>
      <c r="B65" s="4">
        <v>1192.664</v>
      </c>
      <c r="C65" s="7">
        <f t="shared" si="1"/>
        <v>6.2857142857280577</v>
      </c>
    </row>
    <row r="66" spans="1:3">
      <c r="A66" s="6">
        <v>38593</v>
      </c>
      <c r="B66" s="4">
        <v>1192.748</v>
      </c>
      <c r="C66" s="7">
        <f t="shared" si="1"/>
        <v>12.000000000008574</v>
      </c>
    </row>
    <row r="67" spans="1:3">
      <c r="A67" s="6">
        <v>38602</v>
      </c>
      <c r="B67" s="4">
        <v>1192.748</v>
      </c>
      <c r="C67" s="7">
        <f t="shared" si="1"/>
        <v>0</v>
      </c>
    </row>
    <row r="68" spans="1:3">
      <c r="A68" s="6">
        <v>38607</v>
      </c>
      <c r="B68" s="4">
        <v>1192.825</v>
      </c>
      <c r="C68" s="7">
        <f t="shared" si="1"/>
        <v>15.399999999999636</v>
      </c>
    </row>
    <row r="69" spans="1:3">
      <c r="A69" s="6">
        <v>38614</v>
      </c>
      <c r="B69" s="4">
        <v>1192.95</v>
      </c>
      <c r="C69" s="7">
        <f t="shared" si="1"/>
        <v>17.857142857142858</v>
      </c>
    </row>
    <row r="70" spans="1:3">
      <c r="A70" s="6">
        <v>38617</v>
      </c>
      <c r="B70" s="4">
        <v>1192.9829999999999</v>
      </c>
      <c r="C70" s="7">
        <f t="shared" si="1"/>
        <v>10.999999999967258</v>
      </c>
    </row>
    <row r="71" spans="1:3">
      <c r="A71" s="6">
        <v>38621</v>
      </c>
      <c r="B71" s="4">
        <v>1193.019</v>
      </c>
      <c r="C71" s="7">
        <f t="shared" si="1"/>
        <v>9.0000000000145519</v>
      </c>
    </row>
    <row r="72" spans="1:3">
      <c r="A72" s="6">
        <v>38628</v>
      </c>
      <c r="B72" s="4">
        <v>1193.0719999999999</v>
      </c>
      <c r="C72" s="7">
        <f t="shared" si="1"/>
        <v>7.5714285714119409</v>
      </c>
    </row>
    <row r="73" spans="1:3">
      <c r="A73" s="6">
        <v>38637</v>
      </c>
      <c r="B73" s="4">
        <v>1193.153</v>
      </c>
      <c r="C73" s="7">
        <f t="shared" si="1"/>
        <v>9.0000000000145519</v>
      </c>
    </row>
    <row r="74" spans="1:3">
      <c r="A74" s="6">
        <v>38642</v>
      </c>
      <c r="B74" s="4">
        <v>1193.1849999999999</v>
      </c>
      <c r="C74" s="7">
        <f t="shared" si="1"/>
        <v>6.3999999999850843</v>
      </c>
    </row>
    <row r="75" spans="1:3">
      <c r="A75" s="6">
        <v>38649</v>
      </c>
      <c r="B75" s="4">
        <v>1193.29</v>
      </c>
      <c r="C75" s="7">
        <f t="shared" si="1"/>
        <v>15.000000000002599</v>
      </c>
    </row>
    <row r="76" spans="1:3">
      <c r="A76" s="6">
        <v>38656</v>
      </c>
      <c r="B76" s="4">
        <v>1193.296</v>
      </c>
      <c r="C76" s="7">
        <f t="shared" si="1"/>
        <v>0.85714285715507033</v>
      </c>
    </row>
    <row r="77" spans="1:3">
      <c r="A77" s="6">
        <v>38672</v>
      </c>
      <c r="B77" s="4">
        <v>1193.4349999999999</v>
      </c>
      <c r="C77" s="7">
        <f t="shared" si="1"/>
        <v>8.6874999999935199</v>
      </c>
    </row>
    <row r="78" spans="1:3">
      <c r="A78" s="6">
        <v>38686</v>
      </c>
      <c r="B78" s="4">
        <v>1193.5550000000001</v>
      </c>
      <c r="C78" s="7">
        <f t="shared" si="1"/>
        <v>8.571428571437016</v>
      </c>
    </row>
    <row r="79" spans="1:3">
      <c r="A79" s="6">
        <v>38700</v>
      </c>
      <c r="B79" s="4">
        <v>1193.6400000000001</v>
      </c>
      <c r="C79" s="7">
        <f t="shared" si="1"/>
        <v>6.07142857143117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91"/>
  <sheetViews>
    <sheetView zoomScale="75" workbookViewId="0">
      <selection activeCell="L21" sqref="L21"/>
    </sheetView>
  </sheetViews>
  <sheetFormatPr defaultRowHeight="12.75"/>
  <cols>
    <col min="1" max="1" width="20.5703125" customWidth="1"/>
    <col min="2" max="2" width="13.5703125" customWidth="1"/>
    <col min="3" max="3" width="12.28515625" customWidth="1"/>
    <col min="4" max="4" width="9.5703125" customWidth="1"/>
    <col min="5" max="5" width="16.140625" customWidth="1"/>
    <col min="6" max="6" width="18.42578125" customWidth="1"/>
    <col min="7" max="7" width="13.42578125" bestFit="1" customWidth="1"/>
    <col min="8" max="8" width="10.5703125" style="20" bestFit="1" customWidth="1"/>
    <col min="9" max="9" width="9.42578125" bestFit="1" customWidth="1"/>
    <col min="10" max="10" width="12" bestFit="1" customWidth="1"/>
    <col min="13" max="13" width="9.42578125" bestFit="1" customWidth="1"/>
    <col min="15" max="15" width="12.42578125" bestFit="1" customWidth="1"/>
  </cols>
  <sheetData>
    <row r="1" spans="1:15" ht="13.5" thickBot="1">
      <c r="A1" s="15" t="s">
        <v>23</v>
      </c>
      <c r="B1" s="16" t="s">
        <v>24</v>
      </c>
      <c r="C1" s="16" t="s">
        <v>25</v>
      </c>
      <c r="D1" s="17" t="s">
        <v>26</v>
      </c>
      <c r="E1" s="18" t="s">
        <v>27</v>
      </c>
      <c r="F1" s="19" t="s">
        <v>28</v>
      </c>
    </row>
    <row r="2" spans="1:15">
      <c r="B2" t="s">
        <v>29</v>
      </c>
      <c r="E2" s="4"/>
    </row>
    <row r="3" spans="1:15">
      <c r="A3" s="4">
        <v>1144</v>
      </c>
      <c r="B3" s="4">
        <v>4093</v>
      </c>
      <c r="C3" s="4"/>
      <c r="D3" s="4"/>
      <c r="E3" s="4"/>
      <c r="F3">
        <v>0</v>
      </c>
    </row>
    <row r="4" spans="1:15" s="21" customFormat="1" ht="12.75" customHeight="1">
      <c r="B4" s="22" t="s">
        <v>30</v>
      </c>
      <c r="C4" s="23"/>
      <c r="D4" s="23"/>
      <c r="E4" s="24">
        <v>1623548</v>
      </c>
      <c r="H4" s="25"/>
    </row>
    <row r="5" spans="1:15">
      <c r="A5" s="4">
        <v>1184</v>
      </c>
      <c r="B5" s="4">
        <v>91192</v>
      </c>
      <c r="C5" s="4"/>
      <c r="D5" s="4"/>
      <c r="E5" s="24"/>
      <c r="F5" s="4">
        <v>1623548</v>
      </c>
    </row>
    <row r="6" spans="1:15">
      <c r="A6" s="4"/>
      <c r="B6" s="4"/>
      <c r="C6" s="4">
        <f>(B5+B7)/2</f>
        <v>93796</v>
      </c>
      <c r="D6" s="4">
        <v>2</v>
      </c>
      <c r="E6" s="24">
        <f>C6*D6</f>
        <v>187592</v>
      </c>
      <c r="I6" s="5" t="s">
        <v>32</v>
      </c>
      <c r="J6" s="5" t="s">
        <v>33</v>
      </c>
    </row>
    <row r="7" spans="1:15">
      <c r="A7" s="4">
        <v>1186</v>
      </c>
      <c r="B7" s="4">
        <v>96400</v>
      </c>
      <c r="C7" s="4"/>
      <c r="D7" s="4"/>
      <c r="E7" s="24"/>
      <c r="F7" s="4">
        <f>E4+E6</f>
        <v>1811140</v>
      </c>
      <c r="G7" s="5" t="s">
        <v>32</v>
      </c>
      <c r="H7" s="28" t="s">
        <v>34</v>
      </c>
      <c r="J7">
        <f>(I7-F5)/(F7-F5)/2+A5</f>
        <v>1179.6726619472045</v>
      </c>
      <c r="M7" s="13">
        <v>38353</v>
      </c>
      <c r="N7" s="14">
        <v>1190.0976153846154</v>
      </c>
      <c r="O7">
        <v>2225652.1669999952</v>
      </c>
    </row>
    <row r="8" spans="1:15">
      <c r="A8" s="4"/>
      <c r="B8" s="4"/>
      <c r="C8" s="4">
        <f>(B7+B9)/2</f>
        <v>98716</v>
      </c>
      <c r="D8" s="4">
        <v>2</v>
      </c>
      <c r="E8" s="24">
        <f>C8*D8</f>
        <v>197432</v>
      </c>
      <c r="G8">
        <v>1144</v>
      </c>
      <c r="H8" s="20">
        <v>0</v>
      </c>
      <c r="I8" s="1"/>
      <c r="M8" s="1">
        <v>38717</v>
      </c>
      <c r="N8">
        <v>1193.7432142857144</v>
      </c>
      <c r="O8">
        <v>2619281.1844999935</v>
      </c>
    </row>
    <row r="9" spans="1:15">
      <c r="A9" s="4">
        <v>1188</v>
      </c>
      <c r="B9" s="4">
        <v>101032</v>
      </c>
      <c r="C9" s="4"/>
      <c r="D9" s="4"/>
      <c r="E9" s="24"/>
      <c r="F9" s="4">
        <f>F7+E8</f>
        <v>2008572</v>
      </c>
      <c r="G9">
        <v>1186.31</v>
      </c>
      <c r="H9" s="20">
        <f>F9-(F9-F7)/2*(A9-G9)</f>
        <v>1841741.9599999946</v>
      </c>
      <c r="I9">
        <v>1990000</v>
      </c>
      <c r="J9">
        <f>(I9-F7)/((F9-F7)/2)+A7</f>
        <v>1187.8118643381013</v>
      </c>
    </row>
    <row r="10" spans="1:15">
      <c r="A10" s="4"/>
      <c r="B10" s="4"/>
      <c r="C10" s="4">
        <f>(B9+B11)/2</f>
        <v>103248.5</v>
      </c>
      <c r="D10" s="4">
        <v>2</v>
      </c>
      <c r="E10" s="24">
        <f>C10*D10</f>
        <v>206497</v>
      </c>
      <c r="H10" s="20">
        <f>+H9+3050000</f>
        <v>4891741.9599999944</v>
      </c>
    </row>
    <row r="11" spans="1:15">
      <c r="A11" s="4">
        <v>1190</v>
      </c>
      <c r="B11" s="4">
        <v>105465</v>
      </c>
      <c r="C11" s="4"/>
      <c r="D11" s="4"/>
      <c r="E11" s="24"/>
      <c r="F11" s="4">
        <f>F9+E10</f>
        <v>2215069</v>
      </c>
      <c r="G11">
        <v>1189.8399999999999</v>
      </c>
      <c r="H11" s="20">
        <f>F11-(F11-F9)/2*(A11-G11)</f>
        <v>2198549.2399999914</v>
      </c>
      <c r="I11">
        <v>2090000</v>
      </c>
      <c r="J11">
        <f t="shared" ref="J11:J47" si="0">(I11-F9)/((F11-F9)/2)+A9</f>
        <v>1188.7886603679472</v>
      </c>
    </row>
    <row r="12" spans="1:15">
      <c r="A12" s="4"/>
      <c r="B12" s="4"/>
      <c r="C12" s="4">
        <f>(B11+B13)/2</f>
        <v>107991.5</v>
      </c>
      <c r="D12" s="4">
        <v>2</v>
      </c>
      <c r="E12" s="24">
        <f>C12*D12</f>
        <v>215983</v>
      </c>
    </row>
    <row r="13" spans="1:15">
      <c r="A13" s="4">
        <v>1192</v>
      </c>
      <c r="B13" s="4">
        <v>110518</v>
      </c>
      <c r="C13" s="4"/>
      <c r="D13" s="4"/>
      <c r="E13" s="24"/>
      <c r="F13" s="4">
        <f>F11+E12</f>
        <v>2431052</v>
      </c>
      <c r="G13">
        <v>1193.7429999999999</v>
      </c>
      <c r="H13" s="20">
        <f>F13-(F13-F11)/2*(A13-G13)</f>
        <v>2619281.1844999935</v>
      </c>
      <c r="I13">
        <v>2320000</v>
      </c>
      <c r="J13">
        <f t="shared" si="0"/>
        <v>1190.9716598065588</v>
      </c>
    </row>
    <row r="14" spans="1:15">
      <c r="A14" s="4"/>
      <c r="B14" s="4"/>
      <c r="C14" s="4">
        <f>(B13+B15)/2</f>
        <v>113074.5</v>
      </c>
      <c r="D14" s="4">
        <v>2</v>
      </c>
      <c r="E14" s="24">
        <f>C14*D14</f>
        <v>226149</v>
      </c>
    </row>
    <row r="15" spans="1:15">
      <c r="A15" s="4">
        <v>1194</v>
      </c>
      <c r="B15" s="4">
        <v>115631</v>
      </c>
      <c r="C15" s="4"/>
      <c r="D15" s="4"/>
      <c r="E15" s="24"/>
      <c r="F15" s="4">
        <f>SUM(E4:E14)</f>
        <v>2657201</v>
      </c>
      <c r="I15">
        <v>2650000</v>
      </c>
      <c r="J15">
        <f t="shared" si="0"/>
        <v>1193.9363163224245</v>
      </c>
    </row>
    <row r="16" spans="1:15">
      <c r="A16" s="4"/>
      <c r="B16" s="4"/>
      <c r="C16" s="4">
        <f>(B15+B17)/2</f>
        <v>117955.5</v>
      </c>
      <c r="D16" s="4">
        <v>2</v>
      </c>
      <c r="E16" s="24">
        <f>C16*D16</f>
        <v>235911</v>
      </c>
      <c r="F16" s="4"/>
    </row>
    <row r="17" spans="1:10">
      <c r="A17" s="4">
        <v>1196</v>
      </c>
      <c r="B17" s="4">
        <v>120280</v>
      </c>
      <c r="C17" s="4"/>
      <c r="D17" s="4"/>
      <c r="E17" s="24"/>
      <c r="F17" s="4">
        <f>SUM(E4:E16)</f>
        <v>2893112</v>
      </c>
      <c r="I17">
        <v>5359685</v>
      </c>
      <c r="J17">
        <f t="shared" si="0"/>
        <v>1216.9110469626257</v>
      </c>
    </row>
    <row r="18" spans="1:10">
      <c r="A18" s="4"/>
      <c r="B18" s="4"/>
      <c r="C18" s="4">
        <f>(B17+B19)/2</f>
        <v>122579</v>
      </c>
      <c r="D18" s="4">
        <v>2</v>
      </c>
      <c r="E18" s="24">
        <f>C18*D18</f>
        <v>245158</v>
      </c>
      <c r="F18" s="4"/>
    </row>
    <row r="19" spans="1:10">
      <c r="A19" s="4">
        <v>1198</v>
      </c>
      <c r="B19" s="4">
        <v>124878</v>
      </c>
      <c r="C19" s="4"/>
      <c r="D19" s="4"/>
      <c r="E19" s="24"/>
      <c r="F19" s="4">
        <f>SUM(E4:E18)</f>
        <v>3138270</v>
      </c>
      <c r="I19">
        <v>2980000</v>
      </c>
      <c r="J19">
        <f t="shared" si="0"/>
        <v>1196.7088326711753</v>
      </c>
    </row>
    <row r="20" spans="1:10">
      <c r="A20" s="4"/>
      <c r="B20" s="4"/>
      <c r="C20" s="4">
        <f>(B19+B21)/2</f>
        <v>126618.5</v>
      </c>
      <c r="D20" s="4">
        <v>2</v>
      </c>
      <c r="E20" s="24">
        <f>C20*D20</f>
        <v>253237</v>
      </c>
      <c r="F20" s="4"/>
    </row>
    <row r="21" spans="1:10">
      <c r="A21" s="4">
        <v>1200</v>
      </c>
      <c r="B21" s="4">
        <v>128359</v>
      </c>
      <c r="C21" s="4"/>
      <c r="D21" s="4"/>
      <c r="E21" s="24"/>
      <c r="F21" s="4">
        <f>SUM(E4:E20)</f>
        <v>3391507</v>
      </c>
      <c r="I21">
        <v>3380000</v>
      </c>
      <c r="J21">
        <f t="shared" si="0"/>
        <v>1199.9091207051101</v>
      </c>
    </row>
    <row r="22" spans="1:10">
      <c r="A22" s="4"/>
      <c r="B22" s="4"/>
      <c r="C22" s="4">
        <f>(B21+B23)/2</f>
        <v>131536</v>
      </c>
      <c r="D22" s="4">
        <v>2</v>
      </c>
      <c r="E22" s="24">
        <f>C22*D22</f>
        <v>263072</v>
      </c>
      <c r="F22" s="4"/>
      <c r="G22" s="10">
        <v>37987</v>
      </c>
    </row>
    <row r="23" spans="1:10">
      <c r="A23" s="4">
        <v>1202</v>
      </c>
      <c r="B23" s="4">
        <v>134713</v>
      </c>
      <c r="C23" s="4"/>
      <c r="D23" s="4"/>
      <c r="E23" s="24"/>
      <c r="F23" s="4">
        <f>SUM(E4:E22)</f>
        <v>3654579</v>
      </c>
      <c r="G23" s="6">
        <v>37917</v>
      </c>
      <c r="H23" s="4">
        <v>1185.7329999999999</v>
      </c>
      <c r="I23">
        <v>3470000</v>
      </c>
      <c r="J23">
        <f t="shared" si="0"/>
        <v>1200.5967415764505</v>
      </c>
    </row>
    <row r="24" spans="1:10">
      <c r="A24" s="4"/>
      <c r="B24" s="4"/>
      <c r="C24" s="4">
        <f>(B23+B25)/2</f>
        <v>137319</v>
      </c>
      <c r="D24" s="4">
        <v>2</v>
      </c>
      <c r="E24" s="24">
        <f>C24*D24</f>
        <v>274638</v>
      </c>
      <c r="F24" s="4"/>
      <c r="G24" s="6">
        <v>38030</v>
      </c>
      <c r="H24" s="4">
        <v>1186.6579999999999</v>
      </c>
    </row>
    <row r="25" spans="1:10">
      <c r="A25" s="4">
        <v>1204</v>
      </c>
      <c r="B25" s="4">
        <v>139925</v>
      </c>
      <c r="C25" s="4"/>
      <c r="D25" s="4"/>
      <c r="E25" s="24"/>
      <c r="F25" s="4">
        <f>SUM(E4:E24)</f>
        <v>3929217</v>
      </c>
      <c r="I25">
        <v>3810000</v>
      </c>
      <c r="J25">
        <f t="shared" si="0"/>
        <v>1203.1318244379875</v>
      </c>
    </row>
    <row r="26" spans="1:10">
      <c r="A26" s="4"/>
      <c r="B26" s="4"/>
      <c r="C26" s="4">
        <f>(B25+B27)/2</f>
        <v>142558.5</v>
      </c>
      <c r="D26" s="4">
        <v>2</v>
      </c>
      <c r="E26" s="24">
        <f>C26*D26</f>
        <v>285117</v>
      </c>
      <c r="F26" s="4"/>
      <c r="G26" s="26">
        <f>(H24-H23)/(G24-G23)*(G22-G23)+H23</f>
        <v>1186.3060088495574</v>
      </c>
    </row>
    <row r="27" spans="1:10">
      <c r="A27" s="4">
        <v>1206</v>
      </c>
      <c r="B27" s="4">
        <v>145192</v>
      </c>
      <c r="C27" s="4"/>
      <c r="D27" s="4"/>
      <c r="E27" s="24"/>
      <c r="F27" s="4">
        <f>SUM(E4:E26)</f>
        <v>4214334</v>
      </c>
      <c r="I27">
        <v>4020000</v>
      </c>
      <c r="J27">
        <f t="shared" si="0"/>
        <v>1204.6368122560211</v>
      </c>
    </row>
    <row r="28" spans="1:10">
      <c r="A28" s="4"/>
      <c r="B28" s="4"/>
      <c r="C28" s="4">
        <f>(B27+B29)/2</f>
        <v>147862.5</v>
      </c>
      <c r="D28" s="4">
        <v>2</v>
      </c>
      <c r="E28" s="24">
        <f>C28*D28</f>
        <v>295725</v>
      </c>
      <c r="F28" s="4"/>
    </row>
    <row r="29" spans="1:10">
      <c r="A29" s="4">
        <v>1208</v>
      </c>
      <c r="B29" s="4">
        <v>150533</v>
      </c>
      <c r="C29" s="4"/>
      <c r="D29" s="4"/>
      <c r="E29" s="24"/>
      <c r="F29" s="4">
        <f>SUM(E4:E28)</f>
        <v>4510059</v>
      </c>
      <c r="I29">
        <v>4460000</v>
      </c>
      <c r="J29">
        <f t="shared" si="0"/>
        <v>1207.6614489813171</v>
      </c>
    </row>
    <row r="30" spans="1:10">
      <c r="A30" s="4"/>
      <c r="B30" s="4"/>
      <c r="C30" s="4">
        <f>(B29+B31)/2</f>
        <v>153251.5</v>
      </c>
      <c r="D30" s="4">
        <v>2</v>
      </c>
      <c r="E30" s="24">
        <f>C30*D30</f>
        <v>306503</v>
      </c>
      <c r="F30" s="4"/>
    </row>
    <row r="31" spans="1:10">
      <c r="A31" s="4">
        <v>1210</v>
      </c>
      <c r="B31" s="4">
        <v>155970</v>
      </c>
      <c r="C31" s="4"/>
      <c r="D31" s="4"/>
      <c r="E31" s="24"/>
      <c r="F31" s="4">
        <f>SUM(E4:E30)</f>
        <v>4816562</v>
      </c>
      <c r="I31">
        <v>4630000</v>
      </c>
      <c r="J31">
        <f t="shared" si="0"/>
        <v>1208.7826416054654</v>
      </c>
    </row>
    <row r="32" spans="1:10">
      <c r="A32" s="4"/>
      <c r="B32" s="4"/>
      <c r="C32" s="4">
        <f>(B31+B33)/2</f>
        <v>158784.5</v>
      </c>
      <c r="D32" s="4">
        <v>2</v>
      </c>
      <c r="E32" s="24">
        <f>C32*D32</f>
        <v>317569</v>
      </c>
      <c r="F32" s="4"/>
    </row>
    <row r="33" spans="1:10">
      <c r="A33" s="4">
        <v>1212</v>
      </c>
      <c r="B33" s="4">
        <v>161599</v>
      </c>
      <c r="C33" s="4"/>
      <c r="D33" s="4"/>
      <c r="E33" s="24"/>
      <c r="F33" s="4">
        <f>SUM(E4:E32)</f>
        <v>5134131</v>
      </c>
      <c r="I33">
        <v>5120000</v>
      </c>
      <c r="J33">
        <f t="shared" si="0"/>
        <v>1211.9110051673808</v>
      </c>
    </row>
    <row r="34" spans="1:10">
      <c r="A34" s="4"/>
      <c r="B34" s="4"/>
      <c r="C34" s="4">
        <f>(B33+B35)/2</f>
        <v>164466</v>
      </c>
      <c r="D34" s="4">
        <v>2</v>
      </c>
      <c r="E34" s="24">
        <f>C34*D34</f>
        <v>328932</v>
      </c>
      <c r="F34" s="4"/>
    </row>
    <row r="35" spans="1:10">
      <c r="A35" s="4">
        <v>1214</v>
      </c>
      <c r="B35" s="4">
        <v>167333</v>
      </c>
      <c r="C35" s="4"/>
      <c r="D35" s="4"/>
      <c r="E35" s="24"/>
      <c r="F35" s="4">
        <f>SUM(E4:E34)</f>
        <v>5463063</v>
      </c>
      <c r="I35">
        <v>5450000</v>
      </c>
      <c r="J35">
        <f t="shared" si="0"/>
        <v>1213.9205732491821</v>
      </c>
    </row>
    <row r="36" spans="1:10">
      <c r="A36" s="4"/>
      <c r="B36" s="4"/>
      <c r="C36" s="4">
        <f>(B35+B37)/2</f>
        <v>170311</v>
      </c>
      <c r="D36" s="4">
        <v>2</v>
      </c>
      <c r="E36" s="24">
        <f>C36*D36</f>
        <v>340622</v>
      </c>
      <c r="F36" s="4"/>
    </row>
    <row r="37" spans="1:10">
      <c r="A37" s="4">
        <v>1216</v>
      </c>
      <c r="B37" s="4">
        <v>173289</v>
      </c>
      <c r="C37" s="4"/>
      <c r="D37" s="4"/>
      <c r="E37" s="24"/>
      <c r="F37" s="4">
        <f>SUM(E4:E36)</f>
        <v>5803685</v>
      </c>
      <c r="I37">
        <v>5740000</v>
      </c>
      <c r="J37">
        <f t="shared" si="0"/>
        <v>1215.6260664314107</v>
      </c>
    </row>
    <row r="38" spans="1:10">
      <c r="A38" s="4"/>
      <c r="B38" s="4"/>
      <c r="C38" s="4">
        <f>(B37+B39)/2</f>
        <v>177841.5</v>
      </c>
      <c r="D38" s="4">
        <v>2</v>
      </c>
      <c r="E38" s="24">
        <f>C38*D38</f>
        <v>355683</v>
      </c>
      <c r="F38" s="4"/>
    </row>
    <row r="39" spans="1:10">
      <c r="A39" s="4">
        <v>1218</v>
      </c>
      <c r="B39" s="4">
        <v>182394</v>
      </c>
      <c r="C39" s="4"/>
      <c r="D39" s="4"/>
      <c r="E39" s="24"/>
      <c r="F39" s="4">
        <f>SUM(E4:E38)</f>
        <v>6159368</v>
      </c>
      <c r="I39">
        <v>5950000</v>
      </c>
      <c r="J39">
        <f t="shared" si="0"/>
        <v>1216.8227269787985</v>
      </c>
    </row>
    <row r="40" spans="1:10">
      <c r="A40" s="4"/>
      <c r="B40" s="4"/>
      <c r="C40" s="4">
        <f>(B39+B41)/2</f>
        <v>185365.5</v>
      </c>
      <c r="D40" s="4">
        <v>2</v>
      </c>
      <c r="E40" s="24">
        <f>C40*D40</f>
        <v>370731</v>
      </c>
      <c r="F40" s="4"/>
    </row>
    <row r="41" spans="1:10">
      <c r="A41" s="4">
        <v>1220</v>
      </c>
      <c r="B41" s="4">
        <v>188337</v>
      </c>
      <c r="C41" s="4"/>
      <c r="D41" s="4"/>
      <c r="E41" s="24"/>
      <c r="F41" s="4">
        <f>SUM(E4:E40)</f>
        <v>6530099</v>
      </c>
      <c r="I41">
        <v>6280000</v>
      </c>
      <c r="J41">
        <f t="shared" si="0"/>
        <v>1218.6507791363549</v>
      </c>
    </row>
    <row r="42" spans="1:10">
      <c r="C42" s="4">
        <f>(B41+B43)/2</f>
        <v>192691.5</v>
      </c>
      <c r="D42" s="4">
        <v>2</v>
      </c>
      <c r="E42" s="24">
        <f>C42*D42</f>
        <v>385383</v>
      </c>
      <c r="F42" s="4"/>
    </row>
    <row r="43" spans="1:10">
      <c r="A43" s="4">
        <v>1222</v>
      </c>
      <c r="B43" s="4">
        <v>197046</v>
      </c>
      <c r="C43" s="4"/>
      <c r="D43" s="4"/>
      <c r="E43" s="24"/>
      <c r="F43" s="4">
        <f>SUM(E4:E42)</f>
        <v>6915482</v>
      </c>
      <c r="H43" s="27"/>
      <c r="I43">
        <v>6820000</v>
      </c>
      <c r="J43">
        <f t="shared" si="0"/>
        <v>1221.5044825537193</v>
      </c>
    </row>
    <row r="44" spans="1:10">
      <c r="A44" s="4"/>
      <c r="B44" s="4"/>
      <c r="C44" s="4">
        <f>(B43+B45)/2</f>
        <v>200493</v>
      </c>
      <c r="D44" s="4">
        <v>2</v>
      </c>
      <c r="E44" s="24">
        <f>C44*D44</f>
        <v>400986</v>
      </c>
      <c r="F44" s="4"/>
      <c r="H44" s="27"/>
    </row>
    <row r="45" spans="1:10">
      <c r="A45" s="4">
        <v>1224</v>
      </c>
      <c r="B45" s="4">
        <v>203940</v>
      </c>
      <c r="C45" s="4"/>
      <c r="D45" s="4"/>
      <c r="E45" s="24"/>
      <c r="F45" s="4">
        <f>SUM(E4:E44)</f>
        <v>7316468</v>
      </c>
      <c r="H45" s="27"/>
      <c r="I45">
        <v>7250000</v>
      </c>
      <c r="J45">
        <f t="shared" si="0"/>
        <v>1223.6684772036929</v>
      </c>
    </row>
    <row r="46" spans="1:10">
      <c r="A46" s="4"/>
      <c r="B46" s="4"/>
      <c r="C46" s="4">
        <f>(B45+B47)/2</f>
        <v>207149</v>
      </c>
      <c r="D46" s="4">
        <v>2</v>
      </c>
      <c r="E46" s="24">
        <f>C46*D46</f>
        <v>414298</v>
      </c>
      <c r="F46" s="4"/>
      <c r="G46" s="4"/>
      <c r="H46" s="27"/>
    </row>
    <row r="47" spans="1:10">
      <c r="A47" s="4">
        <v>1226</v>
      </c>
      <c r="B47" s="4">
        <v>210358</v>
      </c>
      <c r="C47" s="4"/>
      <c r="D47" s="4"/>
      <c r="E47" s="24"/>
      <c r="F47" s="4">
        <f>SUM(E4:E46)</f>
        <v>7730766</v>
      </c>
      <c r="G47" s="4"/>
      <c r="H47" s="27"/>
      <c r="I47">
        <v>7680000</v>
      </c>
      <c r="J47">
        <f t="shared" si="0"/>
        <v>1225.7549300262131</v>
      </c>
    </row>
    <row r="48" spans="1:10">
      <c r="A48" s="4"/>
      <c r="B48" s="4"/>
      <c r="C48" s="4">
        <f>(B47+B49)/2</f>
        <v>222947.5</v>
      </c>
      <c r="D48" s="4">
        <v>2</v>
      </c>
      <c r="E48" s="24">
        <f>C48*D48</f>
        <v>445895</v>
      </c>
      <c r="F48" s="4"/>
      <c r="G48" s="4"/>
      <c r="H48" s="27"/>
    </row>
    <row r="49" spans="1:8">
      <c r="A49" s="4">
        <v>1228</v>
      </c>
      <c r="B49" s="4">
        <v>235537</v>
      </c>
      <c r="C49" s="4"/>
      <c r="D49" s="4"/>
      <c r="E49" s="24"/>
      <c r="F49" s="4">
        <f>SUM(E4:E48)</f>
        <v>8176661</v>
      </c>
      <c r="G49" s="4"/>
      <c r="H49" s="27"/>
    </row>
    <row r="50" spans="1:8">
      <c r="A50" s="4"/>
      <c r="B50" s="4"/>
      <c r="C50" s="4">
        <f>(B49+B51)/2</f>
        <v>259015.5</v>
      </c>
      <c r="D50" s="4">
        <v>2</v>
      </c>
      <c r="E50" s="24">
        <f>C50*D50</f>
        <v>518031</v>
      </c>
      <c r="F50" s="4"/>
      <c r="G50" s="4"/>
      <c r="H50" s="27"/>
    </row>
    <row r="51" spans="1:8">
      <c r="A51" s="4">
        <v>1230</v>
      </c>
      <c r="B51" s="4">
        <v>282494</v>
      </c>
      <c r="C51" s="4"/>
      <c r="D51" s="4"/>
      <c r="E51" s="24"/>
      <c r="F51" s="4">
        <f>SUM(E4:E50)</f>
        <v>8694692</v>
      </c>
      <c r="G51" s="4"/>
      <c r="H51" s="27"/>
    </row>
    <row r="52" spans="1:8">
      <c r="A52" s="4"/>
      <c r="B52" s="4"/>
      <c r="C52" s="4">
        <f>(B51+B53)/2</f>
        <v>294185.5</v>
      </c>
      <c r="D52" s="4">
        <v>2</v>
      </c>
      <c r="E52" s="24">
        <f>C52*D52</f>
        <v>588371</v>
      </c>
      <c r="F52" s="4"/>
      <c r="G52" s="4"/>
      <c r="H52" s="27"/>
    </row>
    <row r="53" spans="1:8">
      <c r="A53" s="4">
        <v>1232</v>
      </c>
      <c r="B53" s="4">
        <v>305877</v>
      </c>
      <c r="C53" s="4"/>
      <c r="D53" s="4"/>
      <c r="E53" s="24"/>
      <c r="F53" s="4">
        <f>SUM(E4:E52)</f>
        <v>9283063</v>
      </c>
      <c r="G53" s="4"/>
      <c r="H53" s="27"/>
    </row>
    <row r="54" spans="1:8">
      <c r="A54" s="4"/>
      <c r="B54" s="4"/>
      <c r="C54" s="4"/>
      <c r="D54" s="4"/>
      <c r="E54" s="4"/>
      <c r="F54" s="4" t="s">
        <v>31</v>
      </c>
      <c r="G54" s="4"/>
      <c r="H54" s="27"/>
    </row>
    <row r="55" spans="1:8">
      <c r="A55" s="4"/>
      <c r="B55" s="4"/>
      <c r="C55" s="4"/>
      <c r="D55" s="4"/>
      <c r="E55" s="4"/>
      <c r="F55" s="4"/>
      <c r="G55" s="4"/>
      <c r="H55" s="27"/>
    </row>
    <row r="56" spans="1:8">
      <c r="A56" s="4"/>
      <c r="B56" s="4"/>
      <c r="C56" s="4"/>
      <c r="D56" s="4"/>
      <c r="E56" s="4"/>
      <c r="F56" s="4"/>
      <c r="G56" s="4"/>
      <c r="H56" s="27"/>
    </row>
    <row r="57" spans="1:8">
      <c r="A57" s="4"/>
      <c r="B57" s="4"/>
      <c r="C57" s="4"/>
      <c r="D57" s="4"/>
      <c r="E57" s="4"/>
      <c r="F57" s="4"/>
      <c r="G57" s="4"/>
      <c r="H57" s="27"/>
    </row>
    <row r="58" spans="1:8">
      <c r="A58" s="4"/>
      <c r="B58" s="4"/>
      <c r="C58" s="4"/>
      <c r="D58" s="4"/>
      <c r="E58" s="4"/>
      <c r="F58" s="4"/>
      <c r="G58" s="4"/>
      <c r="H58" s="27"/>
    </row>
    <row r="59" spans="1:8">
      <c r="A59" s="4"/>
      <c r="B59" s="4"/>
      <c r="C59" s="4"/>
      <c r="D59" s="4"/>
      <c r="E59" s="4"/>
      <c r="F59" s="4"/>
      <c r="G59" s="4"/>
      <c r="H59" s="27"/>
    </row>
    <row r="60" spans="1:8">
      <c r="A60" s="4"/>
      <c r="B60" s="4"/>
      <c r="C60" s="4"/>
      <c r="D60" s="4"/>
      <c r="E60" s="4"/>
      <c r="F60" s="4"/>
      <c r="G60" s="4"/>
      <c r="H60" s="27"/>
    </row>
    <row r="61" spans="1:8">
      <c r="A61" s="4"/>
      <c r="B61" s="4"/>
      <c r="C61" s="4"/>
      <c r="D61" s="4"/>
      <c r="E61" s="4"/>
      <c r="F61" s="4"/>
      <c r="G61" s="4"/>
      <c r="H61" s="27"/>
    </row>
    <row r="62" spans="1:8">
      <c r="A62" s="4"/>
      <c r="B62" s="4"/>
      <c r="C62" s="4"/>
      <c r="D62" s="4"/>
      <c r="E62" s="4"/>
      <c r="F62" s="4"/>
      <c r="G62" s="4"/>
      <c r="H62" s="27"/>
    </row>
    <row r="63" spans="1:8">
      <c r="A63" s="4"/>
      <c r="B63" s="4"/>
      <c r="C63" s="4"/>
      <c r="D63" s="4"/>
      <c r="E63" s="4"/>
      <c r="F63" s="4"/>
      <c r="G63" s="4"/>
      <c r="H63" s="27"/>
    </row>
    <row r="64" spans="1:8">
      <c r="A64" s="4"/>
      <c r="B64" s="4"/>
      <c r="C64" s="4"/>
      <c r="D64" s="4"/>
      <c r="E64" s="4"/>
      <c r="F64" s="4"/>
      <c r="G64" s="4"/>
      <c r="H64" s="27"/>
    </row>
    <row r="65" spans="1:8">
      <c r="A65" s="4"/>
      <c r="B65" s="4"/>
      <c r="C65" s="4"/>
      <c r="D65" s="4"/>
      <c r="E65" s="4"/>
      <c r="F65" s="4"/>
      <c r="G65" s="4"/>
      <c r="H65" s="27"/>
    </row>
    <row r="66" spans="1:8">
      <c r="A66" s="4"/>
      <c r="B66" s="4"/>
      <c r="C66" s="4"/>
      <c r="D66" s="4"/>
      <c r="E66" s="4"/>
      <c r="F66" s="4"/>
      <c r="G66" s="4"/>
      <c r="H66" s="27"/>
    </row>
    <row r="67" spans="1:8">
      <c r="A67" s="4"/>
      <c r="B67" s="4"/>
      <c r="C67" s="4"/>
      <c r="D67" s="4"/>
      <c r="E67" s="4"/>
      <c r="F67" s="4"/>
      <c r="G67" s="4"/>
      <c r="H67" s="27"/>
    </row>
    <row r="68" spans="1:8">
      <c r="A68" s="4"/>
      <c r="B68" s="4"/>
      <c r="C68" s="4"/>
      <c r="D68" s="4"/>
      <c r="E68" s="4"/>
      <c r="F68" s="4"/>
      <c r="G68" s="4"/>
      <c r="H68" s="27"/>
    </row>
    <row r="69" spans="1:8">
      <c r="A69" s="4"/>
      <c r="B69" s="4"/>
      <c r="C69" s="4"/>
      <c r="D69" s="4"/>
      <c r="E69" s="4"/>
      <c r="F69" s="4"/>
      <c r="G69" s="4"/>
      <c r="H69" s="27"/>
    </row>
    <row r="70" spans="1:8">
      <c r="A70" s="4"/>
      <c r="B70" s="4"/>
      <c r="C70" s="4"/>
      <c r="D70" s="4"/>
      <c r="E70" s="4"/>
      <c r="F70" s="4"/>
      <c r="G70" s="4"/>
      <c r="H70" s="27"/>
    </row>
    <row r="71" spans="1:8">
      <c r="A71" s="4"/>
      <c r="B71" s="4"/>
      <c r="C71" s="4"/>
      <c r="D71" s="4"/>
      <c r="E71" s="4"/>
      <c r="F71" s="4"/>
      <c r="G71" s="4"/>
      <c r="H71" s="27"/>
    </row>
    <row r="72" spans="1:8">
      <c r="A72" s="4"/>
      <c r="B72" s="4"/>
      <c r="C72" s="4"/>
      <c r="D72" s="4"/>
      <c r="E72" s="4"/>
      <c r="F72" s="4"/>
      <c r="G72" s="4"/>
      <c r="H72" s="27"/>
    </row>
    <row r="73" spans="1:8">
      <c r="A73" s="4"/>
      <c r="B73" s="4"/>
      <c r="C73" s="4"/>
      <c r="D73" s="4"/>
      <c r="E73" s="4"/>
      <c r="F73" s="4"/>
      <c r="G73" s="4"/>
      <c r="H73" s="27"/>
    </row>
    <row r="74" spans="1:8">
      <c r="A74" s="4"/>
      <c r="B74" s="4"/>
      <c r="C74" s="4"/>
      <c r="D74" s="4"/>
      <c r="E74" s="4"/>
      <c r="F74" s="4"/>
      <c r="G74" s="4"/>
      <c r="H74" s="27"/>
    </row>
    <row r="75" spans="1:8">
      <c r="A75" s="4"/>
      <c r="B75" s="4"/>
      <c r="C75" s="4"/>
      <c r="D75" s="4"/>
      <c r="E75" s="4"/>
      <c r="F75" s="4"/>
      <c r="G75" s="4"/>
      <c r="H75" s="27"/>
    </row>
    <row r="76" spans="1:8">
      <c r="A76" s="4"/>
      <c r="B76" s="4"/>
      <c r="C76" s="4"/>
      <c r="D76" s="4"/>
      <c r="E76" s="4"/>
      <c r="F76" s="4"/>
      <c r="G76" s="4"/>
      <c r="H76" s="27"/>
    </row>
    <row r="77" spans="1:8">
      <c r="A77" s="4"/>
      <c r="B77" s="4"/>
      <c r="C77" s="4"/>
      <c r="D77" s="4"/>
      <c r="E77" s="4"/>
      <c r="F77" s="4"/>
      <c r="G77" s="4"/>
      <c r="H77" s="27"/>
    </row>
    <row r="78" spans="1:8">
      <c r="A78" s="4"/>
      <c r="B78" s="4"/>
      <c r="C78" s="4"/>
      <c r="D78" s="4"/>
      <c r="E78" s="4"/>
      <c r="F78" s="4"/>
      <c r="G78" s="4"/>
      <c r="H78" s="27"/>
    </row>
    <row r="79" spans="1:8">
      <c r="A79" s="4"/>
      <c r="B79" s="4"/>
      <c r="C79" s="4"/>
      <c r="D79" s="4"/>
      <c r="E79" s="4"/>
      <c r="F79" s="4"/>
      <c r="G79" s="4"/>
      <c r="H79" s="27"/>
    </row>
    <row r="80" spans="1:8">
      <c r="A80" s="4"/>
      <c r="B80" s="4"/>
      <c r="C80" s="4"/>
      <c r="D80" s="4"/>
      <c r="E80" s="4"/>
      <c r="F80" s="4"/>
      <c r="G80" s="4"/>
      <c r="H80" s="27"/>
    </row>
    <row r="81" spans="1:8">
      <c r="A81" s="4"/>
      <c r="B81" s="4"/>
      <c r="C81" s="4"/>
      <c r="D81" s="4"/>
      <c r="E81" s="4"/>
      <c r="F81" s="4"/>
      <c r="G81" s="4"/>
      <c r="H81" s="27"/>
    </row>
    <row r="82" spans="1:8">
      <c r="A82" s="4"/>
      <c r="B82" s="4"/>
      <c r="C82" s="4"/>
      <c r="D82" s="4"/>
      <c r="E82" s="4"/>
      <c r="F82" s="4"/>
      <c r="G82" s="4"/>
      <c r="H82" s="27"/>
    </row>
    <row r="83" spans="1:8">
      <c r="A83" s="4"/>
      <c r="B83" s="4"/>
      <c r="C83" s="4"/>
      <c r="D83" s="4"/>
      <c r="E83" s="4"/>
      <c r="F83" s="4"/>
      <c r="G83" s="4"/>
      <c r="H83" s="27"/>
    </row>
    <row r="84" spans="1:8">
      <c r="A84" s="4"/>
      <c r="B84" s="4"/>
      <c r="C84" s="4"/>
      <c r="D84" s="4"/>
      <c r="E84" s="4"/>
      <c r="F84" s="4"/>
      <c r="G84" s="4"/>
      <c r="H84" s="27"/>
    </row>
    <row r="85" spans="1:8">
      <c r="A85" s="4"/>
      <c r="B85" s="4"/>
      <c r="C85" s="4"/>
      <c r="D85" s="4"/>
      <c r="E85" s="4"/>
      <c r="F85" s="4"/>
      <c r="G85" s="4"/>
      <c r="H85" s="27"/>
    </row>
    <row r="86" spans="1:8">
      <c r="A86" s="4"/>
      <c r="B86" s="4"/>
      <c r="C86" s="4"/>
      <c r="D86" s="4"/>
      <c r="E86" s="4"/>
      <c r="F86" s="4"/>
      <c r="G86" s="4"/>
      <c r="H86" s="27"/>
    </row>
    <row r="87" spans="1:8">
      <c r="A87" s="4"/>
      <c r="B87" s="4"/>
      <c r="C87" s="4"/>
      <c r="D87" s="4"/>
      <c r="E87" s="4"/>
      <c r="F87" s="4"/>
      <c r="G87" s="4"/>
      <c r="H87" s="27"/>
    </row>
    <row r="88" spans="1:8">
      <c r="A88" s="4"/>
      <c r="B88" s="4"/>
      <c r="C88" s="4"/>
      <c r="D88" s="4"/>
      <c r="E88" s="4"/>
      <c r="F88" s="4"/>
      <c r="G88" s="4"/>
      <c r="H88" s="27"/>
    </row>
    <row r="89" spans="1:8">
      <c r="A89" s="4"/>
      <c r="B89" s="4"/>
      <c r="C89" s="4"/>
      <c r="D89" s="4"/>
      <c r="E89" s="4"/>
      <c r="F89" s="4"/>
      <c r="G89" s="4"/>
      <c r="H89" s="27"/>
    </row>
    <row r="90" spans="1:8">
      <c r="A90" s="4"/>
      <c r="B90" s="4"/>
      <c r="C90" s="4"/>
      <c r="D90" s="4"/>
      <c r="E90" s="4"/>
      <c r="F90" s="4"/>
      <c r="G90" s="4"/>
      <c r="H90" s="27"/>
    </row>
    <row r="91" spans="1:8">
      <c r="A91" s="4"/>
      <c r="B91" s="4"/>
      <c r="C91" s="4"/>
      <c r="D91" s="4"/>
      <c r="E91" s="4"/>
      <c r="F91" s="4"/>
      <c r="G91" s="4"/>
      <c r="H91" s="27"/>
    </row>
    <row r="92" spans="1:8">
      <c r="A92" s="4"/>
      <c r="B92" s="4"/>
      <c r="C92" s="4"/>
      <c r="D92" s="4"/>
      <c r="E92" s="4"/>
      <c r="F92" s="4"/>
      <c r="G92" s="4"/>
      <c r="H92" s="27"/>
    </row>
    <row r="93" spans="1:8">
      <c r="A93" s="4"/>
      <c r="B93" s="4"/>
      <c r="C93" s="4"/>
      <c r="D93" s="4"/>
      <c r="E93" s="4"/>
      <c r="F93" s="4"/>
      <c r="G93" s="4"/>
      <c r="H93" s="27"/>
    </row>
    <row r="94" spans="1:8">
      <c r="A94" s="4"/>
      <c r="B94" s="4"/>
      <c r="C94" s="4"/>
      <c r="D94" s="4"/>
      <c r="E94" s="4"/>
      <c r="F94" s="4"/>
      <c r="G94" s="4"/>
      <c r="H94" s="27"/>
    </row>
    <row r="95" spans="1:8">
      <c r="A95" s="4"/>
      <c r="B95" s="4"/>
      <c r="C95" s="4"/>
      <c r="D95" s="4"/>
      <c r="E95" s="4"/>
      <c r="F95" s="4"/>
      <c r="G95" s="4"/>
      <c r="H95" s="27"/>
    </row>
    <row r="96" spans="1:8">
      <c r="A96" s="4"/>
      <c r="B96" s="4"/>
      <c r="C96" s="4"/>
      <c r="D96" s="4"/>
      <c r="E96" s="4"/>
      <c r="F96" s="4"/>
      <c r="G96" s="4"/>
      <c r="H96" s="27"/>
    </row>
    <row r="97" spans="1:8">
      <c r="A97" s="4"/>
      <c r="B97" s="4"/>
      <c r="C97" s="4"/>
      <c r="D97" s="4"/>
      <c r="E97" s="4"/>
      <c r="F97" s="4"/>
      <c r="G97" s="4"/>
      <c r="H97" s="27"/>
    </row>
    <row r="98" spans="1:8">
      <c r="A98" s="4"/>
      <c r="B98" s="4"/>
      <c r="C98" s="4"/>
      <c r="D98" s="4"/>
      <c r="E98" s="4"/>
      <c r="F98" s="4"/>
      <c r="G98" s="4"/>
      <c r="H98" s="27"/>
    </row>
    <row r="99" spans="1:8">
      <c r="A99" s="4"/>
      <c r="B99" s="4"/>
      <c r="C99" s="4"/>
      <c r="D99" s="4"/>
      <c r="E99" s="4"/>
      <c r="F99" s="4"/>
      <c r="G99" s="4"/>
      <c r="H99" s="27"/>
    </row>
    <row r="100" spans="1:8">
      <c r="A100" s="4"/>
      <c r="B100" s="4"/>
      <c r="C100" s="4"/>
      <c r="D100" s="4"/>
      <c r="E100" s="4"/>
      <c r="F100" s="4"/>
      <c r="G100" s="4"/>
      <c r="H100" s="27"/>
    </row>
    <row r="101" spans="1:8">
      <c r="A101" s="4"/>
      <c r="B101" s="4"/>
      <c r="C101" s="4"/>
      <c r="D101" s="4"/>
      <c r="E101" s="4"/>
      <c r="F101" s="4"/>
      <c r="G101" s="4"/>
      <c r="H101" s="27"/>
    </row>
    <row r="102" spans="1:8">
      <c r="A102" s="4"/>
      <c r="B102" s="4"/>
      <c r="C102" s="4"/>
      <c r="D102" s="4"/>
      <c r="E102" s="4"/>
      <c r="F102" s="4"/>
      <c r="G102" s="4"/>
      <c r="H102" s="27"/>
    </row>
    <row r="103" spans="1:8">
      <c r="A103" s="4"/>
      <c r="B103" s="4"/>
      <c r="C103" s="4"/>
      <c r="D103" s="4"/>
      <c r="E103" s="4"/>
      <c r="F103" s="4"/>
      <c r="G103" s="4"/>
      <c r="H103" s="27"/>
    </row>
    <row r="104" spans="1:8">
      <c r="A104" s="4"/>
      <c r="B104" s="4"/>
      <c r="C104" s="4"/>
      <c r="D104" s="4"/>
      <c r="E104" s="4"/>
      <c r="F104" s="4"/>
      <c r="G104" s="4"/>
      <c r="H104" s="27"/>
    </row>
    <row r="105" spans="1:8">
      <c r="A105" s="4"/>
      <c r="B105" s="4"/>
      <c r="C105" s="4"/>
      <c r="D105" s="4"/>
      <c r="E105" s="4"/>
      <c r="F105" s="4"/>
      <c r="G105" s="4"/>
      <c r="H105" s="27"/>
    </row>
    <row r="106" spans="1:8">
      <c r="A106" s="4"/>
      <c r="B106" s="4"/>
      <c r="C106" s="4"/>
      <c r="D106" s="4"/>
      <c r="E106" s="4"/>
      <c r="F106" s="4"/>
      <c r="G106" s="4"/>
      <c r="H106" s="27"/>
    </row>
    <row r="107" spans="1:8">
      <c r="A107" s="4"/>
      <c r="B107" s="4"/>
      <c r="C107" s="4"/>
      <c r="D107" s="4"/>
      <c r="E107" s="4"/>
      <c r="F107" s="4"/>
      <c r="G107" s="4"/>
      <c r="H107" s="27"/>
    </row>
    <row r="108" spans="1:8">
      <c r="A108" s="4"/>
      <c r="B108" s="4"/>
      <c r="C108" s="4"/>
      <c r="D108" s="4"/>
      <c r="E108" s="4"/>
      <c r="F108" s="4"/>
      <c r="G108" s="4"/>
      <c r="H108" s="27"/>
    </row>
    <row r="109" spans="1:8">
      <c r="A109" s="4"/>
      <c r="B109" s="4"/>
      <c r="C109" s="4"/>
      <c r="D109" s="4"/>
      <c r="E109" s="4"/>
      <c r="F109" s="4"/>
      <c r="G109" s="4"/>
      <c r="H109" s="27"/>
    </row>
    <row r="110" spans="1:8">
      <c r="A110" s="4"/>
      <c r="B110" s="4"/>
      <c r="C110" s="4"/>
      <c r="D110" s="4"/>
      <c r="E110" s="4"/>
      <c r="F110" s="4"/>
      <c r="G110" s="4"/>
      <c r="H110" s="27"/>
    </row>
    <row r="111" spans="1:8">
      <c r="A111" s="4"/>
      <c r="B111" s="4"/>
      <c r="C111" s="4"/>
      <c r="D111" s="4"/>
      <c r="E111" s="4"/>
      <c r="F111" s="4"/>
      <c r="G111" s="4"/>
      <c r="H111" s="27"/>
    </row>
    <row r="112" spans="1:8">
      <c r="A112" s="4"/>
      <c r="B112" s="4"/>
      <c r="C112" s="4"/>
      <c r="D112" s="4"/>
      <c r="E112" s="4"/>
      <c r="F112" s="4"/>
      <c r="G112" s="4"/>
      <c r="H112" s="27"/>
    </row>
    <row r="113" spans="1:8">
      <c r="A113" s="4"/>
      <c r="B113" s="4"/>
      <c r="C113" s="4"/>
      <c r="D113" s="4"/>
      <c r="E113" s="4"/>
      <c r="F113" s="4"/>
      <c r="G113" s="4"/>
      <c r="H113" s="27"/>
    </row>
    <row r="114" spans="1:8">
      <c r="A114" s="4"/>
      <c r="B114" s="4"/>
      <c r="C114" s="4"/>
      <c r="D114" s="4"/>
      <c r="E114" s="4"/>
      <c r="F114" s="4"/>
      <c r="G114" s="4"/>
      <c r="H114" s="27"/>
    </row>
    <row r="115" spans="1:8">
      <c r="A115" s="4"/>
      <c r="B115" s="4"/>
      <c r="C115" s="4"/>
      <c r="D115" s="4"/>
      <c r="E115" s="4"/>
      <c r="F115" s="4"/>
      <c r="G115" s="4"/>
      <c r="H115" s="27"/>
    </row>
    <row r="116" spans="1:8">
      <c r="A116" s="4"/>
      <c r="B116" s="4"/>
      <c r="C116" s="4"/>
      <c r="D116" s="4"/>
      <c r="E116" s="4"/>
      <c r="F116" s="4"/>
      <c r="G116" s="4"/>
      <c r="H116" s="27"/>
    </row>
    <row r="117" spans="1:8">
      <c r="A117" s="4"/>
      <c r="B117" s="4"/>
      <c r="C117" s="4"/>
      <c r="D117" s="4"/>
      <c r="E117" s="4"/>
      <c r="F117" s="4"/>
      <c r="G117" s="4"/>
      <c r="H117" s="27"/>
    </row>
    <row r="118" spans="1:8">
      <c r="A118" s="4"/>
      <c r="B118" s="4"/>
      <c r="C118" s="4"/>
      <c r="D118" s="4"/>
      <c r="E118" s="4"/>
      <c r="F118" s="4"/>
      <c r="G118" s="4"/>
      <c r="H118" s="27"/>
    </row>
    <row r="119" spans="1:8">
      <c r="A119" s="4"/>
      <c r="B119" s="4"/>
      <c r="C119" s="4"/>
      <c r="D119" s="4"/>
      <c r="E119" s="4"/>
      <c r="F119" s="4"/>
      <c r="G119" s="4"/>
      <c r="H119" s="27"/>
    </row>
    <row r="120" spans="1:8">
      <c r="A120" s="4"/>
      <c r="B120" s="4"/>
      <c r="C120" s="4"/>
      <c r="D120" s="4"/>
      <c r="E120" s="4"/>
      <c r="F120" s="4"/>
      <c r="G120" s="4"/>
      <c r="H120" s="27"/>
    </row>
    <row r="121" spans="1:8">
      <c r="A121" s="4"/>
      <c r="B121" s="4"/>
      <c r="C121" s="4"/>
      <c r="D121" s="4"/>
      <c r="E121" s="4"/>
      <c r="F121" s="4"/>
      <c r="G121" s="4"/>
      <c r="H121" s="27"/>
    </row>
    <row r="122" spans="1:8">
      <c r="A122" s="4"/>
      <c r="B122" s="4"/>
      <c r="C122" s="4"/>
      <c r="D122" s="4"/>
      <c r="E122" s="4"/>
      <c r="F122" s="4"/>
      <c r="G122" s="4"/>
      <c r="H122" s="27"/>
    </row>
    <row r="123" spans="1:8">
      <c r="A123" s="4"/>
      <c r="B123" s="4"/>
      <c r="C123" s="4"/>
      <c r="D123" s="4"/>
      <c r="E123" s="4"/>
      <c r="F123" s="4"/>
      <c r="G123" s="4"/>
      <c r="H123" s="27"/>
    </row>
    <row r="124" spans="1:8">
      <c r="A124" s="4"/>
      <c r="B124" s="4"/>
      <c r="C124" s="4"/>
      <c r="D124" s="4"/>
      <c r="E124" s="4"/>
      <c r="F124" s="4"/>
      <c r="G124" s="4"/>
      <c r="H124" s="27"/>
    </row>
    <row r="125" spans="1:8">
      <c r="A125" s="4"/>
      <c r="B125" s="4"/>
      <c r="C125" s="4"/>
      <c r="D125" s="4"/>
      <c r="E125" s="4"/>
      <c r="F125" s="4"/>
      <c r="G125" s="4"/>
      <c r="H125" s="27"/>
    </row>
    <row r="126" spans="1:8">
      <c r="A126" s="4"/>
      <c r="B126" s="4"/>
      <c r="C126" s="4"/>
      <c r="D126" s="4"/>
      <c r="E126" s="4"/>
      <c r="F126" s="4"/>
      <c r="G126" s="4"/>
      <c r="H126" s="27"/>
    </row>
    <row r="127" spans="1:8">
      <c r="A127" s="4"/>
      <c r="B127" s="4"/>
      <c r="C127" s="4"/>
      <c r="D127" s="4"/>
      <c r="E127" s="4"/>
      <c r="F127" s="4"/>
      <c r="G127" s="4"/>
      <c r="H127" s="27"/>
    </row>
    <row r="128" spans="1:8">
      <c r="A128" s="4"/>
      <c r="B128" s="4"/>
      <c r="C128" s="4"/>
      <c r="D128" s="4"/>
      <c r="E128" s="4"/>
      <c r="F128" s="4"/>
      <c r="G128" s="4"/>
      <c r="H128" s="27"/>
    </row>
    <row r="129" spans="1:8">
      <c r="A129" s="4"/>
      <c r="B129" s="4"/>
      <c r="C129" s="4"/>
      <c r="D129" s="4"/>
      <c r="E129" s="4"/>
      <c r="F129" s="4"/>
      <c r="G129" s="4"/>
      <c r="H129" s="27"/>
    </row>
    <row r="130" spans="1:8">
      <c r="A130" s="4"/>
      <c r="B130" s="4"/>
      <c r="C130" s="4"/>
      <c r="D130" s="4"/>
      <c r="E130" s="4"/>
      <c r="F130" s="4"/>
      <c r="G130" s="4"/>
      <c r="H130" s="27"/>
    </row>
    <row r="131" spans="1:8">
      <c r="A131" s="4"/>
      <c r="B131" s="4"/>
      <c r="C131" s="4"/>
      <c r="D131" s="4"/>
      <c r="E131" s="4"/>
      <c r="F131" s="4"/>
      <c r="G131" s="4"/>
      <c r="H131" s="27"/>
    </row>
    <row r="132" spans="1:8">
      <c r="A132" s="4"/>
      <c r="B132" s="4"/>
      <c r="C132" s="4"/>
      <c r="D132" s="4"/>
      <c r="E132" s="4"/>
      <c r="F132" s="4"/>
      <c r="G132" s="4"/>
      <c r="H132" s="27"/>
    </row>
    <row r="133" spans="1:8">
      <c r="A133" s="4"/>
      <c r="B133" s="4"/>
      <c r="C133" s="4"/>
      <c r="D133" s="4"/>
      <c r="E133" s="4"/>
      <c r="F133" s="4"/>
      <c r="G133" s="4"/>
      <c r="H133" s="27"/>
    </row>
    <row r="134" spans="1:8">
      <c r="A134" s="4"/>
      <c r="B134" s="4"/>
      <c r="C134" s="4"/>
      <c r="D134" s="4"/>
      <c r="E134" s="4"/>
      <c r="F134" s="4"/>
      <c r="G134" s="4"/>
      <c r="H134" s="27"/>
    </row>
    <row r="135" spans="1:8">
      <c r="A135" s="4"/>
      <c r="B135" s="4"/>
      <c r="C135" s="4"/>
      <c r="D135" s="4"/>
      <c r="E135" s="4"/>
      <c r="F135" s="4"/>
      <c r="G135" s="4"/>
      <c r="H135" s="27"/>
    </row>
    <row r="136" spans="1:8">
      <c r="A136" s="4"/>
      <c r="B136" s="4"/>
      <c r="C136" s="4"/>
      <c r="D136" s="4"/>
      <c r="E136" s="4"/>
      <c r="F136" s="4"/>
      <c r="G136" s="4"/>
      <c r="H136" s="27"/>
    </row>
    <row r="137" spans="1:8">
      <c r="A137" s="4"/>
      <c r="B137" s="4"/>
      <c r="C137" s="4"/>
      <c r="D137" s="4"/>
      <c r="E137" s="4"/>
      <c r="F137" s="4"/>
      <c r="G137" s="4"/>
      <c r="H137" s="27"/>
    </row>
    <row r="138" spans="1:8">
      <c r="A138" s="4"/>
      <c r="B138" s="4"/>
      <c r="C138" s="4"/>
      <c r="D138" s="4"/>
      <c r="E138" s="4"/>
      <c r="F138" s="4"/>
      <c r="G138" s="4"/>
      <c r="H138" s="27"/>
    </row>
    <row r="139" spans="1:8">
      <c r="A139" s="4"/>
      <c r="B139" s="4"/>
      <c r="C139" s="4"/>
      <c r="D139" s="4"/>
      <c r="E139" s="4"/>
      <c r="F139" s="4"/>
      <c r="G139" s="4"/>
      <c r="H139" s="27"/>
    </row>
    <row r="140" spans="1:8">
      <c r="A140" s="4"/>
      <c r="B140" s="4"/>
      <c r="C140" s="4"/>
      <c r="D140" s="4"/>
      <c r="E140" s="4"/>
      <c r="F140" s="4"/>
      <c r="G140" s="4"/>
      <c r="H140" s="27"/>
    </row>
    <row r="141" spans="1:8">
      <c r="A141" s="4"/>
      <c r="B141" s="4"/>
      <c r="C141" s="4"/>
      <c r="D141" s="4"/>
      <c r="E141" s="4"/>
      <c r="F141" s="4"/>
      <c r="G141" s="4"/>
      <c r="H141" s="27"/>
    </row>
    <row r="142" spans="1:8">
      <c r="A142" s="4"/>
      <c r="B142" s="4"/>
      <c r="C142" s="4"/>
      <c r="D142" s="4"/>
      <c r="E142" s="4"/>
      <c r="F142" s="4"/>
      <c r="G142" s="4"/>
      <c r="H142" s="27"/>
    </row>
    <row r="143" spans="1:8">
      <c r="A143" s="4"/>
      <c r="B143" s="4"/>
      <c r="C143" s="4"/>
      <c r="D143" s="4"/>
      <c r="E143" s="4"/>
      <c r="F143" s="4"/>
      <c r="G143" s="4"/>
      <c r="H143" s="27"/>
    </row>
    <row r="144" spans="1:8">
      <c r="A144" s="4"/>
      <c r="B144" s="4"/>
      <c r="C144" s="4"/>
      <c r="D144" s="4"/>
      <c r="E144" s="4"/>
      <c r="F144" s="4"/>
      <c r="G144" s="4"/>
      <c r="H144" s="27"/>
    </row>
    <row r="145" spans="1:8">
      <c r="A145" s="4"/>
      <c r="B145" s="4"/>
      <c r="C145" s="4"/>
      <c r="D145" s="4"/>
      <c r="E145" s="4"/>
      <c r="F145" s="4"/>
      <c r="G145" s="4"/>
      <c r="H145" s="27"/>
    </row>
    <row r="146" spans="1:8">
      <c r="A146" s="4"/>
      <c r="B146" s="4"/>
      <c r="C146" s="4"/>
      <c r="D146" s="4"/>
      <c r="E146" s="4"/>
      <c r="F146" s="4"/>
      <c r="G146" s="4"/>
      <c r="H146" s="27"/>
    </row>
    <row r="147" spans="1:8">
      <c r="A147" s="4"/>
      <c r="B147" s="4"/>
      <c r="C147" s="4"/>
      <c r="D147" s="4"/>
      <c r="E147" s="4"/>
      <c r="F147" s="4"/>
      <c r="G147" s="4"/>
      <c r="H147" s="27"/>
    </row>
    <row r="148" spans="1:8">
      <c r="A148" s="4"/>
      <c r="B148" s="4"/>
      <c r="C148" s="4"/>
      <c r="D148" s="4"/>
      <c r="E148" s="4"/>
      <c r="F148" s="4"/>
      <c r="G148" s="4"/>
      <c r="H148" s="27"/>
    </row>
    <row r="149" spans="1:8">
      <c r="A149" s="4"/>
      <c r="B149" s="4"/>
      <c r="C149" s="4"/>
      <c r="D149" s="4"/>
      <c r="E149" s="4"/>
      <c r="F149" s="4"/>
      <c r="G149" s="4"/>
      <c r="H149" s="27"/>
    </row>
    <row r="150" spans="1:8">
      <c r="A150" s="4"/>
      <c r="B150" s="4"/>
      <c r="C150" s="4"/>
      <c r="D150" s="4"/>
      <c r="E150" s="4"/>
      <c r="F150" s="4"/>
      <c r="G150" s="4"/>
      <c r="H150" s="27"/>
    </row>
    <row r="151" spans="1:8">
      <c r="A151" s="4"/>
      <c r="B151" s="4"/>
      <c r="C151" s="4"/>
      <c r="D151" s="4"/>
      <c r="E151" s="4"/>
      <c r="F151" s="4"/>
      <c r="G151" s="4"/>
      <c r="H151" s="27"/>
    </row>
    <row r="152" spans="1:8">
      <c r="A152" s="4"/>
      <c r="B152" s="4"/>
      <c r="C152" s="4"/>
      <c r="D152" s="4"/>
      <c r="E152" s="4"/>
      <c r="F152" s="4"/>
      <c r="G152" s="4"/>
      <c r="H152" s="27"/>
    </row>
    <row r="153" spans="1:8">
      <c r="A153" s="4"/>
      <c r="B153" s="4"/>
      <c r="C153" s="4"/>
      <c r="D153" s="4"/>
      <c r="E153" s="4"/>
      <c r="F153" s="4"/>
      <c r="G153" s="4"/>
      <c r="H153" s="27"/>
    </row>
    <row r="154" spans="1:8">
      <c r="A154" s="4"/>
      <c r="B154" s="4"/>
      <c r="C154" s="4"/>
      <c r="D154" s="4"/>
      <c r="E154" s="4"/>
      <c r="F154" s="4"/>
      <c r="G154" s="4"/>
      <c r="H154" s="27"/>
    </row>
    <row r="155" spans="1:8">
      <c r="A155" s="4"/>
      <c r="B155" s="4"/>
      <c r="C155" s="4"/>
      <c r="D155" s="4"/>
      <c r="E155" s="4"/>
      <c r="F155" s="4"/>
      <c r="G155" s="4"/>
      <c r="H155" s="27"/>
    </row>
    <row r="156" spans="1:8">
      <c r="A156" s="4"/>
      <c r="B156" s="4"/>
      <c r="C156" s="4"/>
      <c r="D156" s="4"/>
      <c r="E156" s="4"/>
      <c r="F156" s="4"/>
      <c r="G156" s="4"/>
      <c r="H156" s="27"/>
    </row>
    <row r="157" spans="1:8">
      <c r="A157" s="4"/>
      <c r="B157" s="4"/>
      <c r="C157" s="4"/>
      <c r="D157" s="4"/>
      <c r="E157" s="4"/>
      <c r="F157" s="4"/>
      <c r="G157" s="4"/>
      <c r="H157" s="27"/>
    </row>
    <row r="158" spans="1:8">
      <c r="A158" s="4"/>
      <c r="B158" s="4"/>
      <c r="C158" s="4"/>
      <c r="D158" s="4"/>
      <c r="E158" s="4"/>
      <c r="F158" s="4"/>
      <c r="G158" s="4"/>
      <c r="H158" s="27"/>
    </row>
    <row r="159" spans="1:8">
      <c r="A159" s="4"/>
      <c r="B159" s="4"/>
      <c r="C159" s="4"/>
      <c r="D159" s="4"/>
      <c r="E159" s="4"/>
      <c r="F159" s="4"/>
      <c r="G159" s="4"/>
      <c r="H159" s="27"/>
    </row>
    <row r="160" spans="1:8">
      <c r="A160" s="4"/>
      <c r="B160" s="4"/>
      <c r="C160" s="4"/>
      <c r="D160" s="4"/>
      <c r="E160" s="4"/>
      <c r="F160" s="4"/>
      <c r="G160" s="4"/>
      <c r="H160" s="27"/>
    </row>
    <row r="161" spans="1:8">
      <c r="A161" s="4"/>
      <c r="B161" s="4"/>
      <c r="C161" s="4"/>
      <c r="D161" s="4"/>
      <c r="E161" s="4"/>
      <c r="F161" s="4"/>
      <c r="G161" s="4"/>
      <c r="H161" s="27"/>
    </row>
    <row r="162" spans="1:8">
      <c r="A162" s="4"/>
      <c r="B162" s="4"/>
      <c r="C162" s="4"/>
      <c r="D162" s="4"/>
      <c r="E162" s="4"/>
      <c r="F162" s="4"/>
      <c r="G162" s="4"/>
      <c r="H162" s="27"/>
    </row>
    <row r="163" spans="1:8">
      <c r="A163" s="4"/>
      <c r="B163" s="4"/>
      <c r="C163" s="4"/>
      <c r="D163" s="4"/>
      <c r="E163" s="4"/>
      <c r="F163" s="4"/>
      <c r="G163" s="4"/>
      <c r="H163" s="27"/>
    </row>
    <row r="164" spans="1:8">
      <c r="A164" s="4"/>
      <c r="B164" s="4"/>
      <c r="C164" s="4"/>
      <c r="D164" s="4"/>
      <c r="E164" s="4"/>
      <c r="F164" s="4"/>
      <c r="G164" s="4"/>
      <c r="H164" s="27"/>
    </row>
    <row r="165" spans="1:8">
      <c r="A165" s="4"/>
      <c r="B165" s="4"/>
      <c r="C165" s="4"/>
      <c r="D165" s="4"/>
      <c r="E165" s="4"/>
      <c r="F165" s="4"/>
      <c r="G165" s="4"/>
      <c r="H165" s="27"/>
    </row>
    <row r="166" spans="1:8">
      <c r="A166" s="4"/>
      <c r="B166" s="4"/>
      <c r="C166" s="4"/>
      <c r="D166" s="4"/>
      <c r="E166" s="4"/>
      <c r="F166" s="4"/>
      <c r="G166" s="4"/>
      <c r="H166" s="27"/>
    </row>
    <row r="167" spans="1:8">
      <c r="A167" s="4"/>
      <c r="B167" s="4"/>
      <c r="C167" s="4"/>
      <c r="D167" s="4"/>
      <c r="E167" s="4"/>
      <c r="F167" s="4"/>
      <c r="G167" s="4"/>
      <c r="H167" s="27"/>
    </row>
    <row r="168" spans="1:8">
      <c r="A168" s="4"/>
      <c r="B168" s="4"/>
      <c r="C168" s="4"/>
      <c r="D168" s="4"/>
      <c r="E168" s="4"/>
      <c r="F168" s="4"/>
      <c r="G168" s="4"/>
      <c r="H168" s="27"/>
    </row>
    <row r="169" spans="1:8">
      <c r="A169" s="4"/>
      <c r="B169" s="4"/>
      <c r="C169" s="4"/>
      <c r="D169" s="4"/>
      <c r="E169" s="4"/>
      <c r="F169" s="4"/>
      <c r="G169" s="4"/>
      <c r="H169" s="27"/>
    </row>
    <row r="170" spans="1:8">
      <c r="A170" s="4"/>
      <c r="B170" s="4"/>
      <c r="C170" s="4"/>
      <c r="D170" s="4"/>
      <c r="E170" s="4"/>
      <c r="F170" s="4"/>
      <c r="G170" s="4"/>
      <c r="H170" s="27"/>
    </row>
    <row r="171" spans="1:8">
      <c r="A171" s="4"/>
      <c r="B171" s="4"/>
      <c r="C171" s="4"/>
      <c r="D171" s="4"/>
      <c r="E171" s="4"/>
      <c r="F171" s="4"/>
      <c r="G171" s="4"/>
      <c r="H171" s="27"/>
    </row>
    <row r="172" spans="1:8">
      <c r="A172" s="4"/>
      <c r="B172" s="4"/>
      <c r="C172" s="4"/>
      <c r="D172" s="4"/>
      <c r="E172" s="4"/>
      <c r="F172" s="4"/>
      <c r="G172" s="4"/>
      <c r="H172" s="27"/>
    </row>
    <row r="173" spans="1:8">
      <c r="A173" s="4"/>
      <c r="B173" s="4"/>
      <c r="C173" s="4"/>
      <c r="D173" s="4"/>
      <c r="E173" s="4"/>
      <c r="F173" s="4"/>
      <c r="G173" s="4"/>
      <c r="H173" s="27"/>
    </row>
    <row r="174" spans="1:8">
      <c r="A174" s="4"/>
      <c r="B174" s="4"/>
      <c r="C174" s="4"/>
      <c r="D174" s="4"/>
      <c r="E174" s="4"/>
      <c r="F174" s="4"/>
      <c r="G174" s="4"/>
      <c r="H174" s="27"/>
    </row>
    <row r="175" spans="1:8">
      <c r="A175" s="4"/>
      <c r="B175" s="4"/>
      <c r="C175" s="4"/>
      <c r="D175" s="4"/>
      <c r="E175" s="4"/>
      <c r="F175" s="4"/>
      <c r="G175" s="4"/>
      <c r="H175" s="27"/>
    </row>
    <row r="176" spans="1:8">
      <c r="A176" s="4"/>
      <c r="B176" s="4"/>
      <c r="C176" s="4"/>
      <c r="D176" s="4"/>
      <c r="E176" s="4"/>
      <c r="F176" s="4"/>
      <c r="G176" s="4"/>
      <c r="H176" s="27"/>
    </row>
    <row r="177" spans="1:8">
      <c r="A177" s="4"/>
      <c r="B177" s="4"/>
      <c r="C177" s="4"/>
      <c r="D177" s="4"/>
      <c r="E177" s="4"/>
      <c r="F177" s="4"/>
      <c r="G177" s="4"/>
      <c r="H177" s="27"/>
    </row>
    <row r="178" spans="1:8">
      <c r="A178" s="4"/>
      <c r="B178" s="4"/>
      <c r="C178" s="4"/>
      <c r="D178" s="4"/>
      <c r="E178" s="4"/>
      <c r="F178" s="4"/>
      <c r="G178" s="4"/>
      <c r="H178" s="27"/>
    </row>
    <row r="179" spans="1:8">
      <c r="A179" s="4"/>
      <c r="B179" s="4"/>
      <c r="C179" s="4"/>
      <c r="D179" s="4"/>
      <c r="E179" s="4"/>
      <c r="F179" s="4"/>
      <c r="G179" s="4"/>
      <c r="H179" s="27"/>
    </row>
    <row r="180" spans="1:8">
      <c r="A180" s="4"/>
      <c r="B180" s="4"/>
      <c r="C180" s="4"/>
      <c r="D180" s="4"/>
      <c r="E180" s="4"/>
      <c r="F180" s="4"/>
      <c r="G180" s="4"/>
      <c r="H180" s="27"/>
    </row>
    <row r="181" spans="1:8">
      <c r="A181" s="4"/>
      <c r="B181" s="4"/>
      <c r="C181" s="4"/>
      <c r="D181" s="4"/>
      <c r="E181" s="4"/>
      <c r="F181" s="4"/>
      <c r="G181" s="4"/>
      <c r="H181" s="27"/>
    </row>
    <row r="182" spans="1:8">
      <c r="A182" s="4"/>
      <c r="B182" s="4"/>
      <c r="C182" s="4"/>
      <c r="D182" s="4"/>
      <c r="E182" s="4"/>
      <c r="F182" s="4"/>
      <c r="G182" s="4"/>
      <c r="H182" s="27"/>
    </row>
    <row r="183" spans="1:8">
      <c r="A183" s="4"/>
      <c r="B183" s="4"/>
      <c r="C183" s="4"/>
      <c r="D183" s="4"/>
      <c r="E183" s="4"/>
      <c r="F183" s="4"/>
      <c r="G183" s="4"/>
      <c r="H183" s="27"/>
    </row>
    <row r="184" spans="1:8">
      <c r="A184" s="4"/>
      <c r="B184" s="4"/>
      <c r="C184" s="4"/>
      <c r="D184" s="4"/>
      <c r="E184" s="4"/>
      <c r="F184" s="4"/>
      <c r="G184" s="4"/>
      <c r="H184" s="27"/>
    </row>
    <row r="185" spans="1:8">
      <c r="A185" s="4"/>
      <c r="B185" s="4"/>
      <c r="C185" s="4"/>
      <c r="D185" s="4"/>
      <c r="E185" s="4"/>
      <c r="F185" s="4"/>
      <c r="G185" s="4"/>
      <c r="H185" s="27"/>
    </row>
    <row r="186" spans="1:8">
      <c r="A186" s="4"/>
      <c r="B186" s="4"/>
      <c r="C186" s="4"/>
      <c r="D186" s="4"/>
      <c r="E186" s="4"/>
      <c r="F186" s="4"/>
      <c r="G186" s="4"/>
      <c r="H186" s="27"/>
    </row>
    <row r="187" spans="1:8">
      <c r="A187" s="4"/>
      <c r="B187" s="4"/>
      <c r="C187" s="4"/>
      <c r="D187" s="4"/>
      <c r="E187" s="4"/>
      <c r="F187" s="4"/>
      <c r="G187" s="4"/>
      <c r="H187" s="27"/>
    </row>
    <row r="188" spans="1:8">
      <c r="A188" s="4"/>
      <c r="B188" s="4"/>
      <c r="C188" s="4"/>
      <c r="D188" s="4"/>
      <c r="E188" s="4"/>
      <c r="F188" s="4"/>
      <c r="G188" s="4"/>
      <c r="H188" s="27"/>
    </row>
    <row r="189" spans="1:8">
      <c r="A189" s="4"/>
      <c r="B189" s="4"/>
      <c r="C189" s="4"/>
      <c r="D189" s="4"/>
      <c r="E189" s="4"/>
      <c r="F189" s="4"/>
      <c r="G189" s="4"/>
      <c r="H189" s="27"/>
    </row>
    <row r="190" spans="1:8">
      <c r="A190" s="4"/>
      <c r="B190" s="4"/>
      <c r="C190" s="4"/>
      <c r="D190" s="4"/>
      <c r="E190" s="4"/>
      <c r="F190" s="4"/>
      <c r="G190" s="4"/>
      <c r="H190" s="27"/>
    </row>
    <row r="191" spans="1:8">
      <c r="A191" s="4"/>
      <c r="B191" s="4"/>
      <c r="C191" s="4"/>
      <c r="D191" s="4"/>
      <c r="E191" s="4"/>
      <c r="F191" s="4"/>
      <c r="G191" s="4"/>
      <c r="H191" s="27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data</vt:lpstr>
      <vt:lpstr>Graphs</vt:lpstr>
      <vt:lpstr>Rates</vt:lpstr>
      <vt:lpstr>Volumes</vt:lpstr>
      <vt:lpstr>Elevation Graph</vt:lpstr>
      <vt:lpstr>Fig 7-2 Elevation vs  Capacity</vt:lpstr>
      <vt:lpstr>data!Print_Area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Cherian</dc:creator>
  <cp:lastModifiedBy>jcherian</cp:lastModifiedBy>
  <cp:lastPrinted>2011-03-03T22:34:32Z</cp:lastPrinted>
  <dcterms:created xsi:type="dcterms:W3CDTF">2003-10-30T02:35:50Z</dcterms:created>
  <dcterms:modified xsi:type="dcterms:W3CDTF">2011-03-11T01:31:03Z</dcterms:modified>
</cp:coreProperties>
</file>