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olin.dreger\Desktop\Projects\ENG.WARC\ENG.WARC03039-01 Clinton Creek Asbestos Mine\Survey Data Summary\"/>
    </mc:Choice>
  </mc:AlternateContent>
  <bookViews>
    <workbookView xWindow="0" yWindow="0" windowWidth="19620" windowHeight="7680" tabRatio="850" activeTab="11"/>
  </bookViews>
  <sheets>
    <sheet name="SUMMARY" sheetId="32" r:id="rId1"/>
    <sheet name="MP19" sheetId="2" state="hidden" r:id="rId2"/>
    <sheet name="MP 20&amp;20A" sheetId="3" state="hidden" r:id="rId3"/>
    <sheet name="MP21&amp;21A" sheetId="4" state="hidden" r:id="rId4"/>
    <sheet name="MP22&amp;22A" sheetId="5" state="hidden" r:id="rId5"/>
    <sheet name="MP23&amp;23A" sheetId="6" state="hidden" r:id="rId6"/>
    <sheet name="MP68" sheetId="7" state="hidden" r:id="rId7"/>
    <sheet name="MP81-1" sheetId="8" state="hidden" r:id="rId8"/>
    <sheet name="MP81-2" sheetId="9" state="hidden" r:id="rId9"/>
    <sheet name="Upper Slope" sheetId="23" r:id="rId10"/>
    <sheet name="Mid Slope" sheetId="24" r:id="rId11"/>
    <sheet name="Lower Slope" sheetId="25" r:id="rId12"/>
    <sheet name="1999-2012 Open Pit Area" sheetId="26" state="hidden" r:id="rId13"/>
  </sheets>
  <definedNames>
    <definedName name="Depth" localSheetId="0">#REF!</definedName>
    <definedName name="Depth">#REF!</definedName>
    <definedName name="Depth?" localSheetId="0">#REF!</definedName>
    <definedName name="Depth?">#REF!</definedName>
    <definedName name="Matrix" localSheetId="0">#REF!</definedName>
    <definedName name="Matrix">#REF!</definedName>
    <definedName name="_xlnm.Print_Area" localSheetId="0">SUMMARY!$A$1:$J$45</definedName>
    <definedName name="_xlnm.Print_Titles" localSheetId="11">'Lower Slope'!$1:$3</definedName>
    <definedName name="_xlnm.Print_Titles" localSheetId="10">'Mid Slope'!$1:$3</definedName>
    <definedName name="_xlnm.Print_Titles" localSheetId="9">'Upper Slope'!$1:$3</definedName>
    <definedName name="Site" localSheetId="0">#REF!</definedName>
    <definedName name="Site">#REF!</definedName>
    <definedName name="Time" localSheetId="0">#REF!</definedName>
    <definedName name="Time">#REF!</definedName>
    <definedName name="Type" localSheetId="0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2" l="1"/>
  <c r="I24" i="32"/>
  <c r="E24" i="32"/>
  <c r="J33" i="25"/>
  <c r="K33" i="25" s="1"/>
  <c r="H33" i="25"/>
  <c r="G33" i="25"/>
  <c r="F33" i="25"/>
  <c r="J42" i="25"/>
  <c r="K42" i="25" s="1"/>
  <c r="I42" i="25"/>
  <c r="H42" i="25"/>
  <c r="G42" i="25"/>
  <c r="F42" i="25" s="1"/>
  <c r="K51" i="25"/>
  <c r="J51" i="25"/>
  <c r="I51" i="25"/>
  <c r="G51" i="25"/>
  <c r="F51" i="25" s="1"/>
  <c r="K60" i="25"/>
  <c r="J60" i="25"/>
  <c r="I60" i="25"/>
  <c r="G60" i="25"/>
  <c r="F60" i="25" s="1"/>
  <c r="K199" i="25"/>
  <c r="J199" i="25"/>
  <c r="I199" i="25"/>
  <c r="G199" i="25"/>
  <c r="F199" i="25" s="1"/>
  <c r="J196" i="25"/>
  <c r="K196" i="25" s="1"/>
  <c r="I196" i="25"/>
  <c r="H196" i="25"/>
  <c r="G196" i="25"/>
  <c r="F196" i="25"/>
  <c r="J191" i="25"/>
  <c r="K191" i="25" s="1"/>
  <c r="G191" i="25"/>
  <c r="H191" i="25" s="1"/>
  <c r="F191" i="25"/>
  <c r="J182" i="25"/>
  <c r="K182" i="25" s="1"/>
  <c r="H182" i="25"/>
  <c r="G182" i="25"/>
  <c r="F182" i="25" s="1"/>
  <c r="J172" i="25"/>
  <c r="K172" i="25" s="1"/>
  <c r="I172" i="25"/>
  <c r="G172" i="25"/>
  <c r="H172" i="25" s="1"/>
  <c r="F172" i="25"/>
  <c r="J163" i="25"/>
  <c r="K163" i="25" s="1"/>
  <c r="I163" i="25"/>
  <c r="H163" i="25"/>
  <c r="G163" i="25"/>
  <c r="F163" i="25" s="1"/>
  <c r="J153" i="25"/>
  <c r="K153" i="25" s="1"/>
  <c r="I153" i="25"/>
  <c r="H153" i="25"/>
  <c r="G153" i="25"/>
  <c r="F153" i="25"/>
  <c r="K143" i="25"/>
  <c r="J143" i="25"/>
  <c r="I143" i="25"/>
  <c r="G143" i="25"/>
  <c r="F143" i="25" s="1"/>
  <c r="J133" i="25"/>
  <c r="I133" i="25" s="1"/>
  <c r="G133" i="25"/>
  <c r="H133" i="25" s="1"/>
  <c r="F133" i="25"/>
  <c r="J122" i="25"/>
  <c r="K122" i="25" s="1"/>
  <c r="I122" i="25"/>
  <c r="H122" i="25"/>
  <c r="G122" i="25"/>
  <c r="F122" i="25"/>
  <c r="J111" i="25"/>
  <c r="K111" i="25" s="1"/>
  <c r="I111" i="25"/>
  <c r="H111" i="25"/>
  <c r="H24" i="32" s="1"/>
  <c r="G111" i="25"/>
  <c r="F111" i="25"/>
  <c r="J90" i="25"/>
  <c r="K90" i="25" s="1"/>
  <c r="I90" i="25"/>
  <c r="H90" i="25"/>
  <c r="G90" i="25"/>
  <c r="F90" i="25"/>
  <c r="J80" i="25"/>
  <c r="K80" i="25" s="1"/>
  <c r="I80" i="25"/>
  <c r="H80" i="25"/>
  <c r="G80" i="25"/>
  <c r="F80" i="25"/>
  <c r="J71" i="25"/>
  <c r="I71" i="25" s="1"/>
  <c r="G71" i="25"/>
  <c r="H71" i="25" s="1"/>
  <c r="F71" i="25"/>
  <c r="J23" i="25"/>
  <c r="K23" i="25" s="1"/>
  <c r="I23" i="25"/>
  <c r="H23" i="25"/>
  <c r="G23" i="25"/>
  <c r="F23" i="25" s="1"/>
  <c r="J13" i="25"/>
  <c r="K13" i="25" s="1"/>
  <c r="I13" i="25"/>
  <c r="H13" i="25"/>
  <c r="G13" i="25"/>
  <c r="F13" i="25" s="1"/>
  <c r="K303" i="24"/>
  <c r="J303" i="24"/>
  <c r="I303" i="24"/>
  <c r="G303" i="24"/>
  <c r="F303" i="24" s="1"/>
  <c r="J292" i="24"/>
  <c r="K292" i="24" s="1"/>
  <c r="I292" i="24"/>
  <c r="H292" i="24"/>
  <c r="G292" i="24"/>
  <c r="F292" i="24"/>
  <c r="J281" i="24"/>
  <c r="K281" i="24" s="1"/>
  <c r="I281" i="24"/>
  <c r="H281" i="24"/>
  <c r="G24" i="32" s="1"/>
  <c r="G281" i="24"/>
  <c r="F281" i="24"/>
  <c r="J271" i="24"/>
  <c r="K271" i="24" s="1"/>
  <c r="I271" i="24"/>
  <c r="H271" i="24"/>
  <c r="G271" i="24"/>
  <c r="F271" i="24"/>
  <c r="J260" i="24"/>
  <c r="K260" i="24" s="1"/>
  <c r="I260" i="24"/>
  <c r="H260" i="24"/>
  <c r="G260" i="24"/>
  <c r="F260" i="24"/>
  <c r="K250" i="24"/>
  <c r="J250" i="24"/>
  <c r="I250" i="24"/>
  <c r="G250" i="24"/>
  <c r="F250" i="24" s="1"/>
  <c r="K239" i="24"/>
  <c r="J239" i="24"/>
  <c r="I239" i="24"/>
  <c r="G239" i="24"/>
  <c r="F239" i="24" s="1"/>
  <c r="J221" i="24"/>
  <c r="K221" i="24" s="1"/>
  <c r="I221" i="24"/>
  <c r="G221" i="24"/>
  <c r="H221" i="24" s="1"/>
  <c r="F221" i="24"/>
  <c r="K187" i="24"/>
  <c r="J187" i="24"/>
  <c r="I187" i="24"/>
  <c r="G187" i="24"/>
  <c r="F187" i="24" s="1"/>
  <c r="J142" i="24"/>
  <c r="K142" i="24" s="1"/>
  <c r="I142" i="24"/>
  <c r="H142" i="24"/>
  <c r="G142" i="24"/>
  <c r="F142" i="24"/>
  <c r="J97" i="24"/>
  <c r="K97" i="24" s="1"/>
  <c r="I97" i="24"/>
  <c r="H97" i="24"/>
  <c r="G97" i="24"/>
  <c r="F97" i="24" s="1"/>
  <c r="J52" i="24"/>
  <c r="K52" i="24" s="1"/>
  <c r="I52" i="24"/>
  <c r="H52" i="24"/>
  <c r="G52" i="24"/>
  <c r="F52" i="24"/>
  <c r="J13" i="24"/>
  <c r="K13" i="24" s="1"/>
  <c r="I13" i="24"/>
  <c r="H13" i="24"/>
  <c r="G13" i="24"/>
  <c r="F13" i="24"/>
  <c r="J98" i="23"/>
  <c r="K98" i="23" s="1"/>
  <c r="H98" i="23"/>
  <c r="G98" i="23"/>
  <c r="J97" i="23"/>
  <c r="I97" i="23" s="1"/>
  <c r="I98" i="23" s="1"/>
  <c r="G97" i="23"/>
  <c r="H97" i="23" s="1"/>
  <c r="F97" i="23"/>
  <c r="F98" i="23" s="1"/>
  <c r="K87" i="23"/>
  <c r="J87" i="23"/>
  <c r="G87" i="23"/>
  <c r="H87" i="23" s="1"/>
  <c r="J86" i="23"/>
  <c r="K86" i="23" s="1"/>
  <c r="I86" i="23"/>
  <c r="I87" i="23" s="1"/>
  <c r="G86" i="23"/>
  <c r="H86" i="23" s="1"/>
  <c r="F86" i="23"/>
  <c r="F87" i="23" s="1"/>
  <c r="K76" i="23"/>
  <c r="J76" i="23"/>
  <c r="G76" i="23"/>
  <c r="H76" i="23" s="1"/>
  <c r="J75" i="23"/>
  <c r="K75" i="23" s="1"/>
  <c r="I75" i="23"/>
  <c r="I76" i="23" s="1"/>
  <c r="G75" i="23"/>
  <c r="H75" i="23" s="1"/>
  <c r="F75" i="23"/>
  <c r="F76" i="23" s="1"/>
  <c r="K73" i="23"/>
  <c r="J73" i="23"/>
  <c r="G73" i="23"/>
  <c r="H73" i="23" s="1"/>
  <c r="J72" i="23"/>
  <c r="K72" i="23" s="1"/>
  <c r="I72" i="23"/>
  <c r="I73" i="23" s="1"/>
  <c r="G72" i="23"/>
  <c r="H72" i="23" s="1"/>
  <c r="F72" i="23"/>
  <c r="F73" i="23" s="1"/>
  <c r="J70" i="23"/>
  <c r="K70" i="23" s="1"/>
  <c r="H70" i="23"/>
  <c r="G70" i="23"/>
  <c r="J69" i="23"/>
  <c r="I69" i="23" s="1"/>
  <c r="I70" i="23" s="1"/>
  <c r="G69" i="23"/>
  <c r="H69" i="23" s="1"/>
  <c r="F69" i="23"/>
  <c r="F70" i="23" s="1"/>
  <c r="K67" i="23"/>
  <c r="J67" i="23"/>
  <c r="G67" i="23"/>
  <c r="H67" i="23" s="1"/>
  <c r="J66" i="23"/>
  <c r="K66" i="23" s="1"/>
  <c r="I66" i="23"/>
  <c r="I67" i="23" s="1"/>
  <c r="G66" i="23"/>
  <c r="H66" i="23" s="1"/>
  <c r="F66" i="23"/>
  <c r="F67" i="23" s="1"/>
  <c r="K55" i="23"/>
  <c r="J55" i="23"/>
  <c r="H55" i="23"/>
  <c r="G55" i="23"/>
  <c r="F55" i="23"/>
  <c r="K54" i="23"/>
  <c r="J54" i="23"/>
  <c r="I54" i="23"/>
  <c r="I55" i="23" s="1"/>
  <c r="H54" i="23"/>
  <c r="G54" i="23"/>
  <c r="F54" i="23"/>
  <c r="J43" i="23"/>
  <c r="K43" i="23" s="1"/>
  <c r="H43" i="23"/>
  <c r="G43" i="23"/>
  <c r="J42" i="23"/>
  <c r="I42" i="23" s="1"/>
  <c r="I43" i="23" s="1"/>
  <c r="G42" i="23"/>
  <c r="H42" i="23" s="1"/>
  <c r="F42" i="23"/>
  <c r="F43" i="23" s="1"/>
  <c r="J32" i="23"/>
  <c r="K32" i="23" s="1"/>
  <c r="I32" i="23"/>
  <c r="G32" i="23"/>
  <c r="H32" i="23" s="1"/>
  <c r="K31" i="23"/>
  <c r="J31" i="23"/>
  <c r="I31" i="23"/>
  <c r="G31" i="23"/>
  <c r="H31" i="23" s="1"/>
  <c r="J21" i="23"/>
  <c r="K21" i="23" s="1"/>
  <c r="I21" i="23"/>
  <c r="H21" i="23"/>
  <c r="G21" i="23"/>
  <c r="F21" i="23"/>
  <c r="J20" i="23"/>
  <c r="K20" i="23" s="1"/>
  <c r="I20" i="23"/>
  <c r="G20" i="23"/>
  <c r="H20" i="23" s="1"/>
  <c r="F24" i="32" l="1"/>
  <c r="I33" i="25"/>
  <c r="H51" i="25"/>
  <c r="H60" i="25"/>
  <c r="H199" i="25"/>
  <c r="I191" i="25"/>
  <c r="I182" i="25"/>
  <c r="H143" i="25"/>
  <c r="K133" i="25"/>
  <c r="K71" i="25"/>
  <c r="H303" i="24"/>
  <c r="H250" i="24"/>
  <c r="H239" i="24"/>
  <c r="H187" i="24"/>
  <c r="K97" i="23"/>
  <c r="K69" i="23"/>
  <c r="K42" i="23"/>
  <c r="F31" i="23"/>
  <c r="F32" i="23" s="1"/>
  <c r="F20" i="23"/>
  <c r="J11" i="9" l="1"/>
  <c r="G11" i="9"/>
  <c r="J10" i="9"/>
  <c r="G10" i="9"/>
  <c r="J9" i="9"/>
  <c r="G9" i="9"/>
  <c r="J8" i="9"/>
  <c r="G8" i="9"/>
  <c r="K7" i="9"/>
  <c r="J7" i="9"/>
  <c r="G7" i="9"/>
  <c r="K6" i="9"/>
  <c r="J6" i="9"/>
  <c r="G6" i="9"/>
  <c r="E6" i="9"/>
  <c r="F6" i="9" s="1"/>
  <c r="L6" i="9" s="1"/>
  <c r="J11" i="8"/>
  <c r="G11" i="8"/>
  <c r="J10" i="8"/>
  <c r="G10" i="8"/>
  <c r="J9" i="8"/>
  <c r="G9" i="8"/>
  <c r="J8" i="8"/>
  <c r="G8" i="8"/>
  <c r="K7" i="8"/>
  <c r="J7" i="8"/>
  <c r="G7" i="8"/>
  <c r="K6" i="8"/>
  <c r="J6" i="8"/>
  <c r="G6" i="8"/>
  <c r="E6" i="8"/>
  <c r="F6" i="8" s="1"/>
  <c r="L6" i="8" s="1"/>
  <c r="G27" i="7"/>
  <c r="H26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H12" i="7"/>
  <c r="G12" i="7"/>
  <c r="G11" i="7"/>
  <c r="G10" i="7"/>
  <c r="G9" i="7"/>
  <c r="G8" i="7"/>
  <c r="G7" i="7"/>
  <c r="H6" i="7"/>
  <c r="G6" i="7"/>
  <c r="E6" i="7"/>
  <c r="G22" i="6"/>
  <c r="U21" i="6"/>
  <c r="G21" i="6"/>
  <c r="T20" i="6"/>
  <c r="G20" i="6"/>
  <c r="G19" i="6"/>
  <c r="G18" i="6"/>
  <c r="T17" i="6"/>
  <c r="G17" i="6"/>
  <c r="G16" i="6"/>
  <c r="G15" i="6"/>
  <c r="G14" i="6"/>
  <c r="F14" i="6"/>
  <c r="E14" i="6"/>
  <c r="E15" i="6" s="1"/>
  <c r="T13" i="6"/>
  <c r="F13" i="6"/>
  <c r="T11" i="6"/>
  <c r="G11" i="6"/>
  <c r="G10" i="6"/>
  <c r="H10" i="6" s="1"/>
  <c r="U9" i="6"/>
  <c r="R9" i="6"/>
  <c r="H9" i="6"/>
  <c r="G9" i="6"/>
  <c r="T8" i="6"/>
  <c r="R8" i="6"/>
  <c r="S8" i="6" s="1"/>
  <c r="G8" i="6"/>
  <c r="T7" i="6"/>
  <c r="S7" i="6"/>
  <c r="R7" i="6"/>
  <c r="G7" i="6"/>
  <c r="F7" i="6"/>
  <c r="E7" i="6"/>
  <c r="E8" i="6" s="1"/>
  <c r="F8" i="6" s="1"/>
  <c r="G40" i="5"/>
  <c r="H39" i="5"/>
  <c r="G39" i="5"/>
  <c r="T38" i="5"/>
  <c r="T37" i="5"/>
  <c r="U36" i="5"/>
  <c r="G36" i="5"/>
  <c r="T35" i="5"/>
  <c r="G35" i="5"/>
  <c r="T34" i="5"/>
  <c r="G34" i="5"/>
  <c r="T33" i="5"/>
  <c r="G33" i="5"/>
  <c r="T32" i="5"/>
  <c r="H32" i="5"/>
  <c r="G32" i="5"/>
  <c r="G31" i="5"/>
  <c r="U30" i="5"/>
  <c r="G30" i="5"/>
  <c r="T29" i="5"/>
  <c r="G29" i="5"/>
  <c r="G28" i="5"/>
  <c r="T27" i="5"/>
  <c r="H27" i="5"/>
  <c r="G27" i="5"/>
  <c r="T26" i="5"/>
  <c r="G26" i="5"/>
  <c r="T25" i="5"/>
  <c r="G25" i="5"/>
  <c r="T24" i="5"/>
  <c r="G24" i="5"/>
  <c r="T23" i="5"/>
  <c r="G23" i="5"/>
  <c r="G22" i="5"/>
  <c r="T21" i="5"/>
  <c r="G21" i="5"/>
  <c r="T20" i="5"/>
  <c r="G20" i="5"/>
  <c r="G19" i="5"/>
  <c r="G18" i="5"/>
  <c r="T17" i="5"/>
  <c r="H17" i="5"/>
  <c r="G17" i="5"/>
  <c r="E17" i="5"/>
  <c r="F16" i="5"/>
  <c r="T14" i="5"/>
  <c r="G14" i="5"/>
  <c r="T13" i="5"/>
  <c r="G12" i="5"/>
  <c r="T11" i="5"/>
  <c r="G11" i="5"/>
  <c r="G10" i="5"/>
  <c r="T9" i="5"/>
  <c r="G9" i="5"/>
  <c r="T8" i="5"/>
  <c r="G8" i="5"/>
  <c r="F8" i="5"/>
  <c r="T7" i="5"/>
  <c r="R7" i="5"/>
  <c r="H7" i="5"/>
  <c r="G7" i="5"/>
  <c r="F7" i="5"/>
  <c r="I7" i="5" s="1"/>
  <c r="E7" i="5"/>
  <c r="E8" i="5" s="1"/>
  <c r="E9" i="5" s="1"/>
  <c r="G40" i="4"/>
  <c r="W39" i="4"/>
  <c r="H39" i="4"/>
  <c r="G39" i="4"/>
  <c r="W38" i="4"/>
  <c r="T38" i="4"/>
  <c r="W37" i="4"/>
  <c r="W36" i="4"/>
  <c r="G36" i="4"/>
  <c r="W35" i="4"/>
  <c r="T35" i="4"/>
  <c r="G35" i="4"/>
  <c r="W34" i="4"/>
  <c r="T34" i="4"/>
  <c r="G34" i="4"/>
  <c r="X33" i="4"/>
  <c r="W33" i="4"/>
  <c r="T33" i="4"/>
  <c r="G33" i="4"/>
  <c r="H33" i="4" s="1"/>
  <c r="T32" i="4"/>
  <c r="H32" i="4"/>
  <c r="G32" i="4"/>
  <c r="U31" i="4"/>
  <c r="T31" i="4"/>
  <c r="G31" i="4"/>
  <c r="T30" i="4"/>
  <c r="G30" i="4"/>
  <c r="T29" i="4"/>
  <c r="G29" i="4"/>
  <c r="H29" i="4" s="1"/>
  <c r="T28" i="4"/>
  <c r="G28" i="4"/>
  <c r="U27" i="4"/>
  <c r="G27" i="4"/>
  <c r="H27" i="4" s="1"/>
  <c r="T26" i="4"/>
  <c r="G26" i="4"/>
  <c r="G25" i="4"/>
  <c r="U24" i="4"/>
  <c r="T24" i="4"/>
  <c r="G24" i="4"/>
  <c r="T23" i="4"/>
  <c r="G23" i="4"/>
  <c r="T22" i="4"/>
  <c r="G22" i="4"/>
  <c r="U21" i="4"/>
  <c r="T21" i="4"/>
  <c r="G21" i="4"/>
  <c r="T20" i="4"/>
  <c r="G20" i="4"/>
  <c r="H19" i="4"/>
  <c r="G19" i="4"/>
  <c r="T18" i="4"/>
  <c r="G18" i="4"/>
  <c r="U17" i="4"/>
  <c r="H17" i="4"/>
  <c r="G17" i="4"/>
  <c r="E17" i="4"/>
  <c r="F17" i="4" s="1"/>
  <c r="I17" i="4" s="1"/>
  <c r="U16" i="4"/>
  <c r="T16" i="4"/>
  <c r="F16" i="4"/>
  <c r="G14" i="4"/>
  <c r="G12" i="4"/>
  <c r="T11" i="4"/>
  <c r="G11" i="4"/>
  <c r="G10" i="4"/>
  <c r="G9" i="4"/>
  <c r="T8" i="4"/>
  <c r="R8" i="4"/>
  <c r="R9" i="4" s="1"/>
  <c r="G8" i="4"/>
  <c r="E8" i="4"/>
  <c r="E9" i="4" s="1"/>
  <c r="T7" i="4"/>
  <c r="S7" i="4"/>
  <c r="R7" i="4"/>
  <c r="G7" i="4"/>
  <c r="F7" i="4"/>
  <c r="E7" i="4"/>
  <c r="G39" i="3"/>
  <c r="G38" i="3"/>
  <c r="G37" i="3"/>
  <c r="T36" i="3"/>
  <c r="G34" i="3"/>
  <c r="G33" i="3"/>
  <c r="G32" i="3"/>
  <c r="T31" i="3"/>
  <c r="G31" i="3"/>
  <c r="T30" i="3"/>
  <c r="G30" i="3"/>
  <c r="T29" i="3"/>
  <c r="H29" i="3"/>
  <c r="G29" i="3"/>
  <c r="T28" i="3"/>
  <c r="G28" i="3"/>
  <c r="U27" i="3"/>
  <c r="T27" i="3"/>
  <c r="G27" i="3"/>
  <c r="T26" i="3"/>
  <c r="H26" i="3"/>
  <c r="G26" i="3"/>
  <c r="T25" i="3"/>
  <c r="G25" i="3"/>
  <c r="T24" i="3"/>
  <c r="G24" i="3"/>
  <c r="G23" i="3"/>
  <c r="T22" i="3"/>
  <c r="H22" i="3"/>
  <c r="G22" i="3"/>
  <c r="G21" i="3"/>
  <c r="T20" i="3"/>
  <c r="G20" i="3"/>
  <c r="G19" i="3"/>
  <c r="G18" i="3"/>
  <c r="T17" i="3"/>
  <c r="G17" i="3"/>
  <c r="E17" i="3"/>
  <c r="E18" i="3" s="1"/>
  <c r="T16" i="3"/>
  <c r="G16" i="3"/>
  <c r="F16" i="3"/>
  <c r="E16" i="3"/>
  <c r="T15" i="3"/>
  <c r="G13" i="3"/>
  <c r="T12" i="3"/>
  <c r="G12" i="3"/>
  <c r="T11" i="3"/>
  <c r="H11" i="3"/>
  <c r="G11" i="3"/>
  <c r="T10" i="3"/>
  <c r="G10" i="3"/>
  <c r="T9" i="3"/>
  <c r="G9" i="3"/>
  <c r="T8" i="3"/>
  <c r="G8" i="3"/>
  <c r="T7" i="3"/>
  <c r="H7" i="3"/>
  <c r="G7" i="3"/>
  <c r="E7" i="3"/>
  <c r="E8" i="3" s="1"/>
  <c r="T6" i="3"/>
  <c r="R6" i="3"/>
  <c r="R7" i="3" s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E7" i="2"/>
  <c r="E8" i="2" s="1"/>
  <c r="G6" i="2"/>
  <c r="E6" i="2"/>
  <c r="F6" i="2" s="1"/>
  <c r="L6" i="2" s="1"/>
  <c r="R10" i="4" l="1"/>
  <c r="S9" i="4"/>
  <c r="V9" i="4" s="1"/>
  <c r="F8" i="3"/>
  <c r="E9" i="3"/>
  <c r="F18" i="3"/>
  <c r="E19" i="3"/>
  <c r="E10" i="4"/>
  <c r="F9" i="4"/>
  <c r="H30" i="4"/>
  <c r="E9" i="2"/>
  <c r="F8" i="2"/>
  <c r="S7" i="3"/>
  <c r="R8" i="3"/>
  <c r="H11" i="6"/>
  <c r="K8" i="9"/>
  <c r="H6" i="2"/>
  <c r="F7" i="2"/>
  <c r="I7" i="2" s="1"/>
  <c r="S6" i="3"/>
  <c r="V6" i="3" s="1"/>
  <c r="U7" i="3"/>
  <c r="U10" i="3"/>
  <c r="H16" i="3"/>
  <c r="F17" i="3"/>
  <c r="I17" i="3" s="1"/>
  <c r="I18" i="3"/>
  <c r="U29" i="3"/>
  <c r="I39" i="3"/>
  <c r="H7" i="4"/>
  <c r="F8" i="4"/>
  <c r="I8" i="4" s="1"/>
  <c r="E18" i="4"/>
  <c r="H24" i="4"/>
  <c r="K8" i="8"/>
  <c r="U18" i="4"/>
  <c r="I6" i="2"/>
  <c r="F7" i="3"/>
  <c r="I7" i="3" s="1"/>
  <c r="V7" i="3"/>
  <c r="H8" i="3"/>
  <c r="I16" i="3"/>
  <c r="U16" i="3"/>
  <c r="H24" i="3"/>
  <c r="H31" i="3"/>
  <c r="H38" i="3"/>
  <c r="I7" i="4"/>
  <c r="U7" i="4"/>
  <c r="S8" i="4"/>
  <c r="V8" i="4" s="1"/>
  <c r="I9" i="4"/>
  <c r="H23" i="4"/>
  <c r="U25" i="4"/>
  <c r="U28" i="4"/>
  <c r="H34" i="4"/>
  <c r="X34" i="4"/>
  <c r="X35" i="4"/>
  <c r="E10" i="5"/>
  <c r="F9" i="5"/>
  <c r="I9" i="5" s="1"/>
  <c r="S7" i="5"/>
  <c r="R8" i="5"/>
  <c r="U17" i="5"/>
  <c r="H19" i="5"/>
  <c r="I8" i="2"/>
  <c r="U6" i="3"/>
  <c r="I8" i="3"/>
  <c r="U8" i="3"/>
  <c r="U24" i="3"/>
  <c r="H27" i="3"/>
  <c r="V7" i="4"/>
  <c r="H21" i="4"/>
  <c r="U22" i="4"/>
  <c r="U29" i="4"/>
  <c r="U32" i="4"/>
  <c r="E18" i="5"/>
  <c r="F17" i="5"/>
  <c r="I17" i="5" s="1"/>
  <c r="H21" i="5"/>
  <c r="V7" i="5"/>
  <c r="H7" i="6"/>
  <c r="H14" i="7"/>
  <c r="I6" i="8"/>
  <c r="H6" i="8"/>
  <c r="I6" i="9"/>
  <c r="H6" i="9"/>
  <c r="I8" i="5"/>
  <c r="H29" i="5"/>
  <c r="U32" i="5"/>
  <c r="U37" i="5"/>
  <c r="R10" i="6"/>
  <c r="S9" i="6"/>
  <c r="F15" i="6"/>
  <c r="E16" i="6"/>
  <c r="U33" i="4"/>
  <c r="U7" i="5"/>
  <c r="H8" i="5"/>
  <c r="H23" i="5"/>
  <c r="H33" i="5"/>
  <c r="U7" i="6"/>
  <c r="E9" i="6"/>
  <c r="E7" i="7"/>
  <c r="F6" i="7"/>
  <c r="I6" i="7" s="1"/>
  <c r="H7" i="8"/>
  <c r="H30" i="5"/>
  <c r="U13" i="6"/>
  <c r="H14" i="6"/>
  <c r="H15" i="7"/>
  <c r="H22" i="7"/>
  <c r="E7" i="8"/>
  <c r="E7" i="9"/>
  <c r="H9" i="5"/>
  <c r="F7" i="9" l="1"/>
  <c r="E8" i="9"/>
  <c r="U34" i="4"/>
  <c r="H15" i="6"/>
  <c r="H34" i="5"/>
  <c r="U18" i="5"/>
  <c r="U8" i="4"/>
  <c r="H32" i="3"/>
  <c r="H9" i="3"/>
  <c r="H8" i="4"/>
  <c r="H17" i="3"/>
  <c r="R11" i="4"/>
  <c r="S10" i="4"/>
  <c r="V10" i="4" s="1"/>
  <c r="H10" i="5"/>
  <c r="H16" i="7"/>
  <c r="R9" i="5"/>
  <c r="S8" i="5"/>
  <c r="K9" i="9"/>
  <c r="R9" i="3"/>
  <c r="S8" i="3"/>
  <c r="V8" i="3" s="1"/>
  <c r="F19" i="3"/>
  <c r="I19" i="3" s="1"/>
  <c r="E20" i="3"/>
  <c r="H7" i="9"/>
  <c r="H24" i="5"/>
  <c r="R11" i="6"/>
  <c r="S10" i="6"/>
  <c r="E19" i="5"/>
  <c r="F18" i="5"/>
  <c r="I18" i="5" s="1"/>
  <c r="H35" i="4"/>
  <c r="U30" i="3"/>
  <c r="U17" i="3"/>
  <c r="K9" i="8"/>
  <c r="F18" i="4"/>
  <c r="I18" i="4" s="1"/>
  <c r="E19" i="4"/>
  <c r="E10" i="3"/>
  <c r="F9" i="3"/>
  <c r="I9" i="3" s="1"/>
  <c r="H23" i="7"/>
  <c r="E10" i="6"/>
  <c r="F9" i="6"/>
  <c r="X36" i="4"/>
  <c r="F7" i="8"/>
  <c r="E8" i="8"/>
  <c r="U14" i="6"/>
  <c r="F7" i="7"/>
  <c r="I7" i="7" s="1"/>
  <c r="E8" i="7"/>
  <c r="F16" i="6"/>
  <c r="E17" i="6"/>
  <c r="U38" i="5"/>
  <c r="U8" i="5"/>
  <c r="U25" i="3"/>
  <c r="F10" i="5"/>
  <c r="I10" i="5" s="1"/>
  <c r="E11" i="5"/>
  <c r="U19" i="4"/>
  <c r="F9" i="2"/>
  <c r="I9" i="2" s="1"/>
  <c r="E10" i="2"/>
  <c r="E11" i="4"/>
  <c r="F10" i="4"/>
  <c r="I10" i="4" s="1"/>
  <c r="F17" i="6" l="1"/>
  <c r="E18" i="6"/>
  <c r="H11" i="5"/>
  <c r="U19" i="5"/>
  <c r="L7" i="9"/>
  <c r="I7" i="9"/>
  <c r="U9" i="5"/>
  <c r="L7" i="8"/>
  <c r="I7" i="8"/>
  <c r="E11" i="6"/>
  <c r="F11" i="6" s="1"/>
  <c r="F10" i="6"/>
  <c r="F19" i="4"/>
  <c r="I19" i="4" s="1"/>
  <c r="E20" i="4"/>
  <c r="U18" i="3"/>
  <c r="F19" i="5"/>
  <c r="I19" i="5" s="1"/>
  <c r="E20" i="5"/>
  <c r="S9" i="3"/>
  <c r="V9" i="3" s="1"/>
  <c r="R10" i="3"/>
  <c r="R10" i="5"/>
  <c r="S9" i="5"/>
  <c r="V9" i="5" s="1"/>
  <c r="F8" i="8"/>
  <c r="E9" i="8"/>
  <c r="E11" i="3"/>
  <c r="F10" i="3"/>
  <c r="I10" i="3" s="1"/>
  <c r="S11" i="6"/>
  <c r="R12" i="6"/>
  <c r="E12" i="4"/>
  <c r="F11" i="4"/>
  <c r="I11" i="4" s="1"/>
  <c r="U39" i="5"/>
  <c r="F8" i="7"/>
  <c r="I8" i="7" s="1"/>
  <c r="E9" i="7"/>
  <c r="U15" i="6"/>
  <c r="E21" i="3"/>
  <c r="F20" i="3"/>
  <c r="I20" i="3" s="1"/>
  <c r="K10" i="9"/>
  <c r="H17" i="7"/>
  <c r="H9" i="4"/>
  <c r="U9" i="4"/>
  <c r="H35" i="5"/>
  <c r="E12" i="5"/>
  <c r="F11" i="5"/>
  <c r="I11" i="5" s="1"/>
  <c r="X37" i="4"/>
  <c r="H18" i="3"/>
  <c r="H33" i="3"/>
  <c r="U35" i="4"/>
  <c r="E11" i="2"/>
  <c r="F10" i="2"/>
  <c r="I10" i="2" s="1"/>
  <c r="K10" i="8"/>
  <c r="U31" i="3"/>
  <c r="H36" i="4"/>
  <c r="S11" i="4"/>
  <c r="V11" i="4" s="1"/>
  <c r="R12" i="4"/>
  <c r="H16" i="6"/>
  <c r="F8" i="9"/>
  <c r="E9" i="9"/>
  <c r="H19" i="3" l="1"/>
  <c r="F9" i="9"/>
  <c r="E10" i="9"/>
  <c r="R13" i="4"/>
  <c r="S12" i="4"/>
  <c r="V12" i="4" s="1"/>
  <c r="K11" i="8"/>
  <c r="H36" i="5"/>
  <c r="H10" i="4"/>
  <c r="K11" i="9"/>
  <c r="F9" i="7"/>
  <c r="I9" i="7" s="1"/>
  <c r="E10" i="7"/>
  <c r="L8" i="8"/>
  <c r="I8" i="8"/>
  <c r="S10" i="3"/>
  <c r="V10" i="3" s="1"/>
  <c r="R11" i="3"/>
  <c r="F20" i="5"/>
  <c r="I20" i="5" s="1"/>
  <c r="E21" i="5"/>
  <c r="F20" i="4"/>
  <c r="I20" i="4" s="1"/>
  <c r="E21" i="4"/>
  <c r="L8" i="9"/>
  <c r="I8" i="9"/>
  <c r="U36" i="4"/>
  <c r="U20" i="5"/>
  <c r="H17" i="6"/>
  <c r="E12" i="2"/>
  <c r="F11" i="2"/>
  <c r="I11" i="2" s="1"/>
  <c r="F12" i="5"/>
  <c r="E13" i="5"/>
  <c r="U10" i="4"/>
  <c r="H18" i="7"/>
  <c r="U16" i="6"/>
  <c r="E12" i="3"/>
  <c r="F11" i="3"/>
  <c r="I11" i="3" s="1"/>
  <c r="U19" i="3"/>
  <c r="U10" i="5"/>
  <c r="E19" i="6"/>
  <c r="F18" i="6"/>
  <c r="F12" i="4"/>
  <c r="E13" i="4"/>
  <c r="X38" i="4"/>
  <c r="F21" i="3"/>
  <c r="I21" i="3" s="1"/>
  <c r="E22" i="3"/>
  <c r="R13" i="6"/>
  <c r="S12" i="6"/>
  <c r="F9" i="8"/>
  <c r="E10" i="8"/>
  <c r="R11" i="5"/>
  <c r="S10" i="5"/>
  <c r="X39" i="4" l="1"/>
  <c r="U20" i="3"/>
  <c r="R12" i="5"/>
  <c r="S11" i="5"/>
  <c r="V11" i="5" s="1"/>
  <c r="R14" i="6"/>
  <c r="S13" i="6"/>
  <c r="E20" i="6"/>
  <c r="F19" i="6"/>
  <c r="U21" i="5"/>
  <c r="E22" i="5"/>
  <c r="F21" i="5"/>
  <c r="I21" i="5" s="1"/>
  <c r="H11" i="4"/>
  <c r="E11" i="8"/>
  <c r="F11" i="8" s="1"/>
  <c r="F10" i="8"/>
  <c r="F22" i="3"/>
  <c r="I22" i="3" s="1"/>
  <c r="E23" i="3"/>
  <c r="U17" i="6"/>
  <c r="U11" i="4"/>
  <c r="U37" i="4"/>
  <c r="R14" i="4"/>
  <c r="S13" i="4"/>
  <c r="V13" i="4" s="1"/>
  <c r="E14" i="4"/>
  <c r="F14" i="4" s="1"/>
  <c r="I14" i="4" s="1"/>
  <c r="F13" i="4"/>
  <c r="F13" i="5"/>
  <c r="E14" i="5"/>
  <c r="F14" i="5" s="1"/>
  <c r="I14" i="5" s="1"/>
  <c r="H18" i="6"/>
  <c r="S11" i="3"/>
  <c r="V11" i="3" s="1"/>
  <c r="R12" i="3"/>
  <c r="F10" i="7"/>
  <c r="I10" i="7" s="1"/>
  <c r="E11" i="7"/>
  <c r="I9" i="9"/>
  <c r="L9" i="9"/>
  <c r="I9" i="8"/>
  <c r="L9" i="8"/>
  <c r="E13" i="3"/>
  <c r="F13" i="3" s="1"/>
  <c r="I13" i="3" s="1"/>
  <c r="F12" i="3"/>
  <c r="I12" i="3" s="1"/>
  <c r="F12" i="2"/>
  <c r="I12" i="2" s="1"/>
  <c r="E13" i="2"/>
  <c r="E22" i="4"/>
  <c r="F21" i="4"/>
  <c r="I21" i="4" s="1"/>
  <c r="E11" i="9"/>
  <c r="F11" i="9" s="1"/>
  <c r="F10" i="9"/>
  <c r="E14" i="2" l="1"/>
  <c r="F13" i="2"/>
  <c r="I13" i="2" s="1"/>
  <c r="U12" i="4"/>
  <c r="L10" i="8"/>
  <c r="I10" i="8"/>
  <c r="U22" i="5"/>
  <c r="U21" i="3"/>
  <c r="L10" i="9"/>
  <c r="I10" i="9"/>
  <c r="F11" i="7"/>
  <c r="I11" i="7" s="1"/>
  <c r="E12" i="7"/>
  <c r="H19" i="6"/>
  <c r="L11" i="8"/>
  <c r="I11" i="8"/>
  <c r="R15" i="6"/>
  <c r="S14" i="6"/>
  <c r="L11" i="9"/>
  <c r="I11" i="9"/>
  <c r="E23" i="4"/>
  <c r="F22" i="4"/>
  <c r="I22" i="4" s="1"/>
  <c r="R15" i="4"/>
  <c r="R16" i="4" s="1"/>
  <c r="S14" i="4"/>
  <c r="V14" i="4" s="1"/>
  <c r="U18" i="6"/>
  <c r="E24" i="3"/>
  <c r="F23" i="3"/>
  <c r="I23" i="3" s="1"/>
  <c r="E23" i="5"/>
  <c r="F22" i="5"/>
  <c r="I22" i="5" s="1"/>
  <c r="S12" i="3"/>
  <c r="V12" i="3" s="1"/>
  <c r="R13" i="3"/>
  <c r="R14" i="3" s="1"/>
  <c r="U38" i="4"/>
  <c r="F20" i="6"/>
  <c r="E21" i="6"/>
  <c r="S12" i="5"/>
  <c r="R13" i="5"/>
  <c r="E24" i="5" l="1"/>
  <c r="F23" i="5"/>
  <c r="I23" i="5" s="1"/>
  <c r="F21" i="6"/>
  <c r="E22" i="6"/>
  <c r="F22" i="6" s="1"/>
  <c r="U19" i="6"/>
  <c r="U39" i="4"/>
  <c r="S13" i="5"/>
  <c r="R14" i="5"/>
  <c r="R15" i="3"/>
  <c r="S14" i="3"/>
  <c r="E24" i="4"/>
  <c r="F23" i="4"/>
  <c r="I23" i="4" s="1"/>
  <c r="S15" i="6"/>
  <c r="R16" i="6"/>
  <c r="H20" i="6"/>
  <c r="E25" i="3"/>
  <c r="F24" i="3"/>
  <c r="I24" i="3" s="1"/>
  <c r="R17" i="4"/>
  <c r="S16" i="4"/>
  <c r="V16" i="4" s="1"/>
  <c r="E13" i="7"/>
  <c r="F12" i="7"/>
  <c r="I12" i="7" s="1"/>
  <c r="U23" i="5"/>
  <c r="U13" i="4"/>
  <c r="E15" i="2"/>
  <c r="F14" i="2"/>
  <c r="I14" i="2" s="1"/>
  <c r="F15" i="2" l="1"/>
  <c r="I15" i="2" s="1"/>
  <c r="E16" i="2"/>
  <c r="F13" i="7"/>
  <c r="I13" i="7" s="1"/>
  <c r="E14" i="7"/>
  <c r="S17" i="4"/>
  <c r="R18" i="4"/>
  <c r="E26" i="3"/>
  <c r="F25" i="3"/>
  <c r="I25" i="3" s="1"/>
  <c r="H21" i="6"/>
  <c r="E25" i="4"/>
  <c r="F24" i="4"/>
  <c r="I24" i="4" s="1"/>
  <c r="R16" i="3"/>
  <c r="S15" i="3"/>
  <c r="U24" i="5"/>
  <c r="S16" i="6"/>
  <c r="R17" i="6"/>
  <c r="S14" i="5"/>
  <c r="V14" i="5" s="1"/>
  <c r="R15" i="5"/>
  <c r="R16" i="5" s="1"/>
  <c r="E25" i="5"/>
  <c r="F24" i="5"/>
  <c r="I24" i="5" s="1"/>
  <c r="E15" i="7" l="1"/>
  <c r="F14" i="7"/>
  <c r="I14" i="7" s="1"/>
  <c r="F25" i="5"/>
  <c r="I25" i="5" s="1"/>
  <c r="E26" i="5"/>
  <c r="S16" i="3"/>
  <c r="V16" i="3" s="1"/>
  <c r="R17" i="3"/>
  <c r="F25" i="4"/>
  <c r="I25" i="4" s="1"/>
  <c r="E26" i="4"/>
  <c r="F26" i="3"/>
  <c r="I26" i="3" s="1"/>
  <c r="E27" i="3"/>
  <c r="R17" i="5"/>
  <c r="S16" i="5"/>
  <c r="S17" i="6"/>
  <c r="R18" i="6"/>
  <c r="U25" i="5"/>
  <c r="H22" i="6"/>
  <c r="R19" i="4"/>
  <c r="S18" i="4"/>
  <c r="E17" i="2"/>
  <c r="F16" i="2"/>
  <c r="I16" i="2" s="1"/>
  <c r="S19" i="4" l="1"/>
  <c r="R20" i="4"/>
  <c r="R19" i="6"/>
  <c r="S18" i="6"/>
  <c r="E27" i="4"/>
  <c r="F26" i="4"/>
  <c r="I26" i="4" s="1"/>
  <c r="R18" i="3"/>
  <c r="S17" i="3"/>
  <c r="E18" i="2"/>
  <c r="F17" i="2"/>
  <c r="I17" i="2" s="1"/>
  <c r="R18" i="5"/>
  <c r="S17" i="5"/>
  <c r="V17" i="5" s="1"/>
  <c r="U26" i="5"/>
  <c r="E28" i="3"/>
  <c r="F27" i="3"/>
  <c r="I27" i="3" s="1"/>
  <c r="F26" i="5"/>
  <c r="I26" i="5" s="1"/>
  <c r="E27" i="5"/>
  <c r="E16" i="7"/>
  <c r="F15" i="7"/>
  <c r="I15" i="7" s="1"/>
  <c r="E17" i="7" l="1"/>
  <c r="F16" i="7"/>
  <c r="I16" i="7" s="1"/>
  <c r="F28" i="3"/>
  <c r="I28" i="3" s="1"/>
  <c r="E29" i="3"/>
  <c r="R19" i="5"/>
  <c r="S18" i="5"/>
  <c r="S18" i="3"/>
  <c r="R19" i="3"/>
  <c r="R20" i="6"/>
  <c r="S19" i="6"/>
  <c r="S20" i="4"/>
  <c r="R21" i="4"/>
  <c r="E28" i="4"/>
  <c r="F27" i="4"/>
  <c r="I27" i="4" s="1"/>
  <c r="F27" i="5"/>
  <c r="I27" i="5" s="1"/>
  <c r="E28" i="5"/>
  <c r="F18" i="2"/>
  <c r="I18" i="2" s="1"/>
  <c r="E19" i="2"/>
  <c r="E29" i="4" l="1"/>
  <c r="F28" i="4"/>
  <c r="I28" i="4" s="1"/>
  <c r="E20" i="2"/>
  <c r="F19" i="2"/>
  <c r="I19" i="2" s="1"/>
  <c r="R20" i="5"/>
  <c r="S19" i="5"/>
  <c r="S20" i="6"/>
  <c r="R21" i="6"/>
  <c r="S21" i="6" s="1"/>
  <c r="E30" i="3"/>
  <c r="F29" i="3"/>
  <c r="I29" i="3" s="1"/>
  <c r="E29" i="5"/>
  <c r="F28" i="5"/>
  <c r="I28" i="5" s="1"/>
  <c r="E18" i="7"/>
  <c r="F17" i="7"/>
  <c r="I17" i="7" s="1"/>
  <c r="S21" i="4"/>
  <c r="R22" i="4"/>
  <c r="S19" i="3"/>
  <c r="R20" i="3"/>
  <c r="S22" i="4" l="1"/>
  <c r="R23" i="4"/>
  <c r="E19" i="7"/>
  <c r="F18" i="7"/>
  <c r="I18" i="7" s="1"/>
  <c r="E31" i="3"/>
  <c r="F30" i="3"/>
  <c r="I30" i="3" s="1"/>
  <c r="F29" i="4"/>
  <c r="I29" i="4" s="1"/>
  <c r="E30" i="4"/>
  <c r="R21" i="5"/>
  <c r="S20" i="5"/>
  <c r="E21" i="2"/>
  <c r="F20" i="2"/>
  <c r="I20" i="2" s="1"/>
  <c r="E30" i="5"/>
  <c r="F29" i="5"/>
  <c r="I29" i="5" s="1"/>
  <c r="R21" i="3"/>
  <c r="S20" i="3"/>
  <c r="V20" i="3" s="1"/>
  <c r="S21" i="3" l="1"/>
  <c r="R22" i="3"/>
  <c r="E31" i="4"/>
  <c r="F30" i="4"/>
  <c r="I30" i="4" s="1"/>
  <c r="R22" i="5"/>
  <c r="S21" i="5"/>
  <c r="E20" i="7"/>
  <c r="F19" i="7"/>
  <c r="I19" i="7" s="1"/>
  <c r="R24" i="4"/>
  <c r="S23" i="4"/>
  <c r="E31" i="5"/>
  <c r="F30" i="5"/>
  <c r="I30" i="5" s="1"/>
  <c r="F21" i="2"/>
  <c r="I21" i="2" s="1"/>
  <c r="E22" i="2"/>
  <c r="E32" i="3"/>
  <c r="F31" i="3"/>
  <c r="I31" i="3" s="1"/>
  <c r="E33" i="3" l="1"/>
  <c r="F32" i="3"/>
  <c r="I32" i="3" s="1"/>
  <c r="E32" i="5"/>
  <c r="F31" i="5"/>
  <c r="I31" i="5" s="1"/>
  <c r="R25" i="4"/>
  <c r="S24" i="4"/>
  <c r="F31" i="4"/>
  <c r="I31" i="4" s="1"/>
  <c r="E32" i="4"/>
  <c r="E23" i="2"/>
  <c r="F22" i="2"/>
  <c r="I22" i="2" s="1"/>
  <c r="S22" i="3"/>
  <c r="R23" i="3"/>
  <c r="E21" i="7"/>
  <c r="F20" i="7"/>
  <c r="I20" i="7" s="1"/>
  <c r="R23" i="5"/>
  <c r="S22" i="5"/>
  <c r="E24" i="2" l="1"/>
  <c r="F23" i="2"/>
  <c r="I23" i="2" s="1"/>
  <c r="E22" i="7"/>
  <c r="F21" i="7"/>
  <c r="I21" i="7" s="1"/>
  <c r="R26" i="4"/>
  <c r="S25" i="4"/>
  <c r="E33" i="4"/>
  <c r="F32" i="4"/>
  <c r="I32" i="4" s="1"/>
  <c r="R24" i="5"/>
  <c r="S23" i="5"/>
  <c r="S23" i="3"/>
  <c r="R24" i="3"/>
  <c r="E33" i="5"/>
  <c r="F32" i="5"/>
  <c r="I32" i="5" s="1"/>
  <c r="E34" i="3"/>
  <c r="F33" i="3"/>
  <c r="I33" i="3" s="1"/>
  <c r="S24" i="5" l="1"/>
  <c r="R25" i="5"/>
  <c r="E34" i="4"/>
  <c r="F33" i="4"/>
  <c r="I33" i="4" s="1"/>
  <c r="R27" i="4"/>
  <c r="S26" i="4"/>
  <c r="F22" i="7"/>
  <c r="I22" i="7" s="1"/>
  <c r="E23" i="7"/>
  <c r="F33" i="5"/>
  <c r="I33" i="5" s="1"/>
  <c r="E34" i="5"/>
  <c r="F34" i="3"/>
  <c r="I34" i="3" s="1"/>
  <c r="E35" i="3"/>
  <c r="S24" i="3"/>
  <c r="R25" i="3"/>
  <c r="E25" i="2"/>
  <c r="F24" i="2"/>
  <c r="I24" i="2" s="1"/>
  <c r="R26" i="3" l="1"/>
  <c r="S25" i="3"/>
  <c r="E36" i="3"/>
  <c r="F35" i="3"/>
  <c r="S25" i="5"/>
  <c r="R26" i="5"/>
  <c r="F25" i="2"/>
  <c r="I25" i="2" s="1"/>
  <c r="E26" i="2"/>
  <c r="E35" i="5"/>
  <c r="F34" i="5"/>
  <c r="I34" i="5" s="1"/>
  <c r="E24" i="7"/>
  <c r="F23" i="7"/>
  <c r="I23" i="7" s="1"/>
  <c r="R28" i="4"/>
  <c r="S27" i="4"/>
  <c r="E35" i="4"/>
  <c r="F34" i="4"/>
  <c r="I34" i="4" s="1"/>
  <c r="F35" i="5" l="1"/>
  <c r="I35" i="5" s="1"/>
  <c r="E36" i="5"/>
  <c r="E37" i="3"/>
  <c r="F36" i="3"/>
  <c r="R27" i="5"/>
  <c r="S26" i="5"/>
  <c r="E36" i="4"/>
  <c r="F35" i="4"/>
  <c r="I35" i="4" s="1"/>
  <c r="R29" i="4"/>
  <c r="S28" i="4"/>
  <c r="F24" i="7"/>
  <c r="I24" i="7" s="1"/>
  <c r="E25" i="7"/>
  <c r="S26" i="3"/>
  <c r="R27" i="3"/>
  <c r="E27" i="2"/>
  <c r="F26" i="2"/>
  <c r="I26" i="2" s="1"/>
  <c r="E37" i="4" l="1"/>
  <c r="F36" i="4"/>
  <c r="I36" i="4" s="1"/>
  <c r="S27" i="3"/>
  <c r="R28" i="3"/>
  <c r="E38" i="3"/>
  <c r="F38" i="3" s="1"/>
  <c r="I38" i="3" s="1"/>
  <c r="F37" i="3"/>
  <c r="I37" i="3" s="1"/>
  <c r="E28" i="2"/>
  <c r="F27" i="2"/>
  <c r="I27" i="2" s="1"/>
  <c r="S29" i="4"/>
  <c r="V29" i="4" s="1"/>
  <c r="R30" i="4"/>
  <c r="F36" i="5"/>
  <c r="I36" i="5" s="1"/>
  <c r="E37" i="5"/>
  <c r="F25" i="7"/>
  <c r="I25" i="7" s="1"/>
  <c r="E26" i="7"/>
  <c r="S27" i="5"/>
  <c r="R28" i="5"/>
  <c r="E38" i="5" l="1"/>
  <c r="F37" i="5"/>
  <c r="S30" i="4"/>
  <c r="R31" i="4"/>
  <c r="R29" i="3"/>
  <c r="S28" i="3"/>
  <c r="V28" i="3" s="1"/>
  <c r="R29" i="5"/>
  <c r="S28" i="5"/>
  <c r="E27" i="7"/>
  <c r="F27" i="7" s="1"/>
  <c r="I27" i="7" s="1"/>
  <c r="F26" i="7"/>
  <c r="I26" i="7" s="1"/>
  <c r="E29" i="2"/>
  <c r="F28" i="2"/>
  <c r="I28" i="2" s="1"/>
  <c r="E38" i="4"/>
  <c r="F37" i="4"/>
  <c r="E30" i="2" l="1"/>
  <c r="F29" i="2"/>
  <c r="I29" i="2" s="1"/>
  <c r="R30" i="3"/>
  <c r="S29" i="3"/>
  <c r="V29" i="3" s="1"/>
  <c r="R32" i="4"/>
  <c r="S31" i="4"/>
  <c r="V31" i="4" s="1"/>
  <c r="F38" i="4"/>
  <c r="E39" i="4"/>
  <c r="R30" i="5"/>
  <c r="S29" i="5"/>
  <c r="V29" i="5" s="1"/>
  <c r="F38" i="5"/>
  <c r="E39" i="5"/>
  <c r="E40" i="5" l="1"/>
  <c r="F40" i="5" s="1"/>
  <c r="I40" i="5" s="1"/>
  <c r="F39" i="5"/>
  <c r="I39" i="5" s="1"/>
  <c r="R31" i="5"/>
  <c r="S30" i="5"/>
  <c r="R33" i="4"/>
  <c r="S32" i="4"/>
  <c r="R31" i="3"/>
  <c r="S30" i="3"/>
  <c r="F30" i="2"/>
  <c r="I30" i="2" s="1"/>
  <c r="E31" i="2"/>
  <c r="F39" i="4"/>
  <c r="I39" i="4" s="1"/>
  <c r="E40" i="4"/>
  <c r="F40" i="4" s="1"/>
  <c r="I40" i="4" s="1"/>
  <c r="E32" i="2" l="1"/>
  <c r="F31" i="2"/>
  <c r="I31" i="2" s="1"/>
  <c r="R34" i="4"/>
  <c r="S33" i="4"/>
  <c r="Y33" i="4" s="1"/>
  <c r="R32" i="3"/>
  <c r="S31" i="3"/>
  <c r="R32" i="5"/>
  <c r="S31" i="5"/>
  <c r="S32" i="3" l="1"/>
  <c r="R33" i="3"/>
  <c r="R35" i="4"/>
  <c r="S34" i="4"/>
  <c r="Y34" i="4" s="1"/>
  <c r="R33" i="5"/>
  <c r="S32" i="5"/>
  <c r="E33" i="2"/>
  <c r="F33" i="2" s="1"/>
  <c r="I33" i="2" s="1"/>
  <c r="F32" i="2"/>
  <c r="I32" i="2" s="1"/>
  <c r="R34" i="5" l="1"/>
  <c r="S33" i="5"/>
  <c r="R34" i="3"/>
  <c r="S33" i="3"/>
  <c r="R36" i="4"/>
  <c r="S35" i="4"/>
  <c r="S36" i="4" l="1"/>
  <c r="Y36" i="4" s="1"/>
  <c r="R37" i="4"/>
  <c r="Y35" i="4"/>
  <c r="V35" i="4"/>
  <c r="S34" i="3"/>
  <c r="R35" i="3"/>
  <c r="R35" i="5"/>
  <c r="S34" i="5"/>
  <c r="V34" i="5" s="1"/>
  <c r="S35" i="3" l="1"/>
  <c r="R36" i="3"/>
  <c r="S37" i="4"/>
  <c r="Y37" i="4" s="1"/>
  <c r="R38" i="4"/>
  <c r="R36" i="5"/>
  <c r="S35" i="5"/>
  <c r="V35" i="5" s="1"/>
  <c r="R37" i="5" l="1"/>
  <c r="S36" i="5"/>
  <c r="R39" i="4"/>
  <c r="S39" i="4" s="1"/>
  <c r="Y39" i="4" s="1"/>
  <c r="S38" i="4"/>
  <c r="S36" i="3"/>
  <c r="S37" i="3"/>
  <c r="V37" i="3" s="1"/>
  <c r="S37" i="5" l="1"/>
  <c r="R38" i="5"/>
  <c r="V38" i="4"/>
  <c r="Y38" i="4"/>
  <c r="R39" i="5" l="1"/>
  <c r="S39" i="5" s="1"/>
  <c r="V39" i="5" s="1"/>
  <c r="S38" i="5"/>
  <c r="V38" i="5" s="1"/>
</calcChain>
</file>

<file path=xl/sharedStrings.xml><?xml version="1.0" encoding="utf-8"?>
<sst xmlns="http://schemas.openxmlformats.org/spreadsheetml/2006/main" count="572" uniqueCount="131">
  <si>
    <t>81-1</t>
  </si>
  <si>
    <t>81-2</t>
  </si>
  <si>
    <t>20/20A</t>
  </si>
  <si>
    <t>21/21A</t>
  </si>
  <si>
    <t>22/22A</t>
  </si>
  <si>
    <t>Vertical Movement</t>
  </si>
  <si>
    <t>Horizontal Movement</t>
  </si>
  <si>
    <t>Monitoring Date</t>
  </si>
  <si>
    <t>Northing</t>
  </si>
  <si>
    <t>Easting</t>
  </si>
  <si>
    <t>Elevation</t>
  </si>
  <si>
    <t>Time</t>
  </si>
  <si>
    <t>Total</t>
  </si>
  <si>
    <t>Incremental</t>
  </si>
  <si>
    <t>Rate</t>
  </si>
  <si>
    <t>ft</t>
  </si>
  <si>
    <t>days</t>
  </si>
  <si>
    <t>ft/year</t>
  </si>
  <si>
    <t>MP20 &amp; MP20A Reported Separately</t>
  </si>
  <si>
    <t>MP20 &amp; MP20A Combined</t>
  </si>
  <si>
    <t>MP20A</t>
  </si>
  <si>
    <t>MP20</t>
  </si>
  <si>
    <t>MP21 &amp; MP21A Reported Separately</t>
  </si>
  <si>
    <t>MP21</t>
  </si>
  <si>
    <t>MP21A</t>
  </si>
  <si>
    <t>MP22</t>
  </si>
  <si>
    <t>MP22A</t>
  </si>
  <si>
    <t>MP23 &amp; MP23A Reported Separately</t>
  </si>
  <si>
    <t>MP23</t>
  </si>
  <si>
    <t>MP23A</t>
  </si>
  <si>
    <t>MP22 &amp; MP22A Combined</t>
  </si>
  <si>
    <t>MP22 &amp; MP22A Reported Separately</t>
  </si>
  <si>
    <t>MP21 &amp; MP21A Combined</t>
  </si>
  <si>
    <t>MP81-1</t>
  </si>
  <si>
    <t>MP68</t>
  </si>
  <si>
    <t>MP81-2</t>
  </si>
  <si>
    <t>MP19</t>
  </si>
  <si>
    <t>BH-4</t>
  </si>
  <si>
    <r>
      <rPr>
        <b/>
        <sz val="8"/>
        <rFont val="Arial"/>
        <family val="2"/>
      </rPr>
      <t>Aug 2011 to Aug 2012</t>
    </r>
  </si>
  <si>
    <r>
      <rPr>
        <sz val="8"/>
        <rFont val="Arial"/>
        <family val="2"/>
      </rPr>
      <t>Sept 2010 to Aug 2011</t>
    </r>
  </si>
  <si>
    <r>
      <rPr>
        <sz val="8"/>
        <rFont val="Arial"/>
        <family val="2"/>
      </rPr>
      <t>Jul 2010 to Aug 2011</t>
    </r>
  </si>
  <si>
    <r>
      <rPr>
        <sz val="8"/>
        <rFont val="Arial"/>
        <family val="2"/>
      </rPr>
      <t>Jul 2010 to Sep 2010</t>
    </r>
  </si>
  <si>
    <r>
      <rPr>
        <sz val="8"/>
        <rFont val="Arial"/>
        <family val="2"/>
      </rPr>
      <t>2008 to 2010</t>
    </r>
  </si>
  <si>
    <r>
      <rPr>
        <b/>
        <sz val="8"/>
        <rFont val="Arial"/>
        <family val="2"/>
      </rPr>
      <t>Minimum</t>
    </r>
  </si>
  <si>
    <r>
      <rPr>
        <sz val="8"/>
        <rFont val="Arial"/>
        <family val="2"/>
      </rPr>
      <t>2006 to 2008</t>
    </r>
  </si>
  <si>
    <r>
      <rPr>
        <sz val="8"/>
        <rFont val="Arial"/>
        <family val="2"/>
      </rPr>
      <t>2004 to 2006</t>
    </r>
  </si>
  <si>
    <r>
      <rPr>
        <sz val="8"/>
        <rFont val="Arial"/>
        <family val="2"/>
      </rPr>
      <t>2003 to 2004</t>
    </r>
  </si>
  <si>
    <r>
      <rPr>
        <sz val="8"/>
        <rFont val="Arial"/>
        <family val="2"/>
      </rPr>
      <t>n/a</t>
    </r>
  </si>
  <si>
    <r>
      <rPr>
        <sz val="8"/>
        <rFont val="Arial"/>
        <family val="2"/>
      </rPr>
      <t>2001 to 2003</t>
    </r>
  </si>
  <si>
    <r>
      <rPr>
        <sz val="8"/>
        <rFont val="Arial"/>
        <family val="2"/>
      </rPr>
      <t>1999 to 2001</t>
    </r>
  </si>
  <si>
    <r>
      <rPr>
        <b/>
        <sz val="8"/>
        <rFont val="Arial"/>
        <family val="2"/>
      </rPr>
      <t>Maximum</t>
    </r>
  </si>
  <si>
    <r>
      <rPr>
        <b/>
        <sz val="8"/>
        <rFont val="Arial"/>
        <family val="2"/>
      </rPr>
      <t>Average</t>
    </r>
  </si>
  <si>
    <r>
      <rPr>
        <sz val="8"/>
        <rFont val="Arial"/>
        <family val="2"/>
      </rPr>
      <t xml:space="preserve">n/a
</t>
    </r>
    <r>
      <rPr>
        <sz val="8"/>
        <rFont val="Arial"/>
        <family val="2"/>
      </rPr>
      <t>n/a</t>
    </r>
  </si>
  <si>
    <r>
      <rPr>
        <sz val="8"/>
        <rFont val="Arial"/>
        <family val="2"/>
      </rPr>
      <t xml:space="preserve">1999 to 2001
</t>
    </r>
    <r>
      <rPr>
        <sz val="8"/>
        <rFont val="Arial"/>
        <family val="2"/>
      </rPr>
      <t>2001 to 2003</t>
    </r>
  </si>
  <si>
    <r>
      <rPr>
        <sz val="8"/>
        <rFont val="Arial"/>
        <family val="2"/>
      </rPr>
      <t xml:space="preserve">rate
</t>
    </r>
    <r>
      <rPr>
        <sz val="8"/>
        <rFont val="Arial"/>
        <family val="2"/>
      </rPr>
      <t>(metres/year)</t>
    </r>
  </si>
  <si>
    <r>
      <rPr>
        <b/>
        <sz val="8"/>
        <rFont val="Arial"/>
        <family val="2"/>
      </rPr>
      <t xml:space="preserve">Vertical
</t>
    </r>
    <r>
      <rPr>
        <b/>
        <sz val="8"/>
        <rFont val="Arial"/>
        <family val="2"/>
      </rPr>
      <t xml:space="preserve">Movement </t>
    </r>
    <r>
      <rPr>
        <sz val="8"/>
        <rFont val="Arial"/>
        <family val="2"/>
      </rPr>
      <t xml:space="preserve">incremental
</t>
    </r>
    <r>
      <rPr>
        <sz val="8"/>
        <rFont val="Arial"/>
        <family val="2"/>
      </rPr>
      <t>(metres)</t>
    </r>
  </si>
  <si>
    <r>
      <rPr>
        <sz val="8"/>
        <rFont val="Arial"/>
        <family val="2"/>
      </rPr>
      <t xml:space="preserve">total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</si>
  <si>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Horizontal
</t>
    </r>
    <r>
      <rPr>
        <b/>
        <sz val="8"/>
        <rFont val="Arial"/>
        <family val="2"/>
      </rPr>
      <t xml:space="preserve">Movement </t>
    </r>
    <r>
      <rPr>
        <sz val="8"/>
        <rFont val="Arial"/>
        <family val="2"/>
      </rPr>
      <t xml:space="preserve">increment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</si>
  <si>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Elevation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</si>
  <si>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Coordinates
</t>
    </r>
    <r>
      <rPr>
        <b/>
        <sz val="8"/>
        <rFont val="Arial"/>
        <family val="2"/>
      </rPr>
      <t xml:space="preserve">Easting
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</si>
  <si>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 xml:space="preserve">UTM
</t>
    </r>
    <r>
      <rPr>
        <b/>
        <sz val="8"/>
        <rFont val="Arial"/>
        <family val="2"/>
      </rPr>
      <t xml:space="preserve">Northing </t>
    </r>
    <r>
      <rPr>
        <sz val="8"/>
        <rFont val="Arial"/>
        <family val="2"/>
      </rPr>
      <t>(metres)</t>
    </r>
  </si>
  <si>
    <r>
      <rPr>
        <b/>
        <sz val="8"/>
        <rFont val="Arial"/>
        <family val="2"/>
      </rPr>
      <t>Date</t>
    </r>
  </si>
  <si>
    <r>
      <rPr>
        <b/>
        <sz val="8"/>
        <rFont val="Arial"/>
        <family val="2"/>
      </rPr>
      <t>Monitor</t>
    </r>
  </si>
  <si>
    <t>July 2004 to July 2006</t>
  </si>
  <si>
    <t>Upper</t>
  </si>
  <si>
    <t>Lower</t>
  </si>
  <si>
    <t>July 2006 to July 2008</t>
  </si>
  <si>
    <t>July 2008 to July 2010</t>
  </si>
  <si>
    <t>July 2010 to Sept 2010</t>
  </si>
  <si>
    <t>Sept 2010 to Aug 2011</t>
  </si>
  <si>
    <t>Aug 2011 to Aug 2012</t>
  </si>
  <si>
    <t>80-14</t>
  </si>
  <si>
    <t>84-1</t>
  </si>
  <si>
    <t>XS-A</t>
  </si>
  <si>
    <t>XS-E</t>
  </si>
  <si>
    <t>XS-G</t>
  </si>
  <si>
    <t>1999 to 2001</t>
  </si>
  <si>
    <t>1986 to 1999</t>
  </si>
  <si>
    <t xml:space="preserve">Mid </t>
  </si>
  <si>
    <t>2001 to 2003</t>
  </si>
  <si>
    <t>Date</t>
  </si>
  <si>
    <t>Aug 2012 to Sept 2014</t>
  </si>
  <si>
    <t>Sept 2014 to Sept 2015</t>
  </si>
  <si>
    <t>-no survey between 1986 and 1999, or in 2013</t>
  </si>
  <si>
    <t>Annual Horizontal Movement Rates (m/year)</t>
  </si>
  <si>
    <t>Monitoring Period</t>
  </si>
  <si>
    <t>not surveyed in 2006</t>
  </si>
  <si>
    <t>1984 to 1986</t>
  </si>
  <si>
    <t>n/a</t>
  </si>
  <si>
    <t>-blank cells are a result of no available data</t>
  </si>
  <si>
    <t>BH-4 CABLE</t>
  </si>
  <si>
    <t>19/19B</t>
  </si>
  <si>
    <t>19A</t>
  </si>
  <si>
    <t>BH-1</t>
  </si>
  <si>
    <t>BH-1 Cable</t>
  </si>
  <si>
    <t>570S?</t>
  </si>
  <si>
    <t xml:space="preserve">Note: Monitoring Points vary throughout the years, as some were replaced, new ones were added, etc. </t>
  </si>
  <si>
    <t>987/ 189</t>
  </si>
  <si>
    <t>BH-10 (P2)</t>
  </si>
  <si>
    <t>BH-9 (P3)</t>
  </si>
  <si>
    <t>BH-7 (P4)</t>
  </si>
  <si>
    <t>BH-8 (P5)</t>
  </si>
  <si>
    <t>RELOCATED</t>
  </si>
  <si>
    <t>80-13</t>
  </si>
  <si>
    <t>destroyed - Replaced with 987 in 2012</t>
  </si>
  <si>
    <t>destroyed - Replaced with 993 in 2012</t>
  </si>
  <si>
    <t>destroyed or lost - Replaced with 990 in 2012</t>
  </si>
  <si>
    <t>destroyed - Replaced with 988 in 2012</t>
  </si>
  <si>
    <t>destroyed or lost - Replaced with 995 in 2012</t>
  </si>
  <si>
    <t>relocated</t>
  </si>
  <si>
    <t>destroyed - Replaced with 992 in 2012</t>
  </si>
  <si>
    <t>XS-B</t>
  </si>
  <si>
    <t>destroyed - Replaced with 989 in 2012</t>
  </si>
  <si>
    <t>destroyed - Replaced with 994 in 2012</t>
  </si>
  <si>
    <t>Avg.</t>
  </si>
  <si>
    <t>Max.</t>
  </si>
  <si>
    <t>Min.</t>
  </si>
  <si>
    <t>CLINTON CREEK WASTE ROCK DUMP - SUMMARY OF HISTORICAL MOVEMENT DATA</t>
  </si>
  <si>
    <t>CLINTON CREEK WASTE ROCK DUMP SURVEY DATA - UPPER SLOPE</t>
  </si>
  <si>
    <t>Monitor ID</t>
  </si>
  <si>
    <t>UTM Coordinates</t>
  </si>
  <si>
    <t>Elevation (metres)</t>
  </si>
  <si>
    <t>Cumulative (metres)</t>
  </si>
  <si>
    <t>Incremental (metres)</t>
  </si>
  <si>
    <t>Rate (metres/year)</t>
  </si>
  <si>
    <r>
      <rPr>
        <sz val="11"/>
        <rFont val="Calibri"/>
        <family val="2"/>
        <scheme val="minor"/>
      </rPr>
      <t>Northing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(metres)</t>
    </r>
  </si>
  <si>
    <r>
      <rPr>
        <sz val="11"/>
        <rFont val="Calibri"/>
        <family val="2"/>
        <scheme val="minor"/>
      </rPr>
      <t>Easting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(metres)</t>
    </r>
  </si>
  <si>
    <t>CLINTON CREEK WASTE ROCK DUMP SURVEY DATA - MID SLOPE</t>
  </si>
  <si>
    <r>
      <t>destroyed or lost-</t>
    </r>
    <r>
      <rPr>
        <i/>
        <sz val="11"/>
        <rFont val="Calibri"/>
        <family val="2"/>
        <scheme val="minor"/>
      </rPr>
      <t>Replaced with 991 in 2012</t>
    </r>
  </si>
  <si>
    <t>CLINTON CREEK WASTE ROCK DUMP SURVEY DATA - LOWER SLOPE</t>
  </si>
  <si>
    <r>
      <t xml:space="preserve">-values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indicate that data was not available and was calculated based on reported survey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</si>
</sst>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"/>
    <numFmt numFmtId="166" formatCode="0,000,000.00"/>
    <numFmt numFmtId="167" formatCode="000.00"/>
    <numFmt numFmtId="168" formatCode="000,000.00"/>
    <numFmt numFmtId="169" formatCode="\-0.00"/>
    <numFmt numFmtId="170" formatCode="[$-409]d\-mmm\-yy;@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505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0" applyNumberFormat="1"/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5" fontId="0" fillId="0" borderId="0" xfId="0" applyNumberFormat="1"/>
    <xf numFmtId="15" fontId="0" fillId="0" borderId="1" xfId="0" applyNumberFormat="1" applyBorder="1"/>
    <xf numFmtId="164" fontId="0" fillId="2" borderId="0" xfId="0" applyNumberFormat="1" applyFill="1"/>
    <xf numFmtId="0" fontId="0" fillId="0" borderId="0" xfId="0"/>
    <xf numFmtId="0" fontId="5" fillId="0" borderId="0" xfId="2"/>
    <xf numFmtId="0" fontId="5" fillId="0" borderId="4" xfId="2" applyBorder="1" applyAlignment="1">
      <alignment horizontal="left" vertical="top" wrapText="1"/>
    </xf>
    <xf numFmtId="0" fontId="5" fillId="0" borderId="5" xfId="2" applyBorder="1" applyAlignment="1">
      <alignment horizontal="left" vertical="top" wrapText="1"/>
    </xf>
    <xf numFmtId="0" fontId="5" fillId="0" borderId="3" xfId="2" applyBorder="1" applyAlignment="1">
      <alignment horizontal="left" vertical="top" wrapText="1"/>
    </xf>
    <xf numFmtId="2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right" vertical="top" wrapText="1"/>
    </xf>
    <xf numFmtId="4" fontId="7" fillId="0" borderId="5" xfId="2" applyNumberFormat="1" applyFont="1" applyBorder="1" applyAlignment="1">
      <alignment horizontal="right" vertical="top" wrapText="1"/>
    </xf>
    <xf numFmtId="166" fontId="7" fillId="0" borderId="5" xfId="2" applyNumberFormat="1" applyFont="1" applyBorder="1" applyAlignment="1">
      <alignment horizontal="right" vertical="top" wrapText="1"/>
    </xf>
    <xf numFmtId="15" fontId="7" fillId="0" borderId="5" xfId="2" applyNumberFormat="1" applyFont="1" applyBorder="1" applyAlignment="1">
      <alignment horizontal="center" vertical="top" wrapText="1"/>
    </xf>
    <xf numFmtId="4" fontId="7" fillId="0" borderId="4" xfId="2" applyNumberFormat="1" applyFont="1" applyBorder="1" applyAlignment="1">
      <alignment horizontal="right" vertical="center" wrapText="1"/>
    </xf>
    <xf numFmtId="15" fontId="7" fillId="0" borderId="4" xfId="2" applyNumberFormat="1" applyFont="1" applyBorder="1" applyAlignment="1">
      <alignment horizontal="center" vertical="center" wrapText="1"/>
    </xf>
    <xf numFmtId="169" fontId="7" fillId="0" borderId="4" xfId="2" applyNumberFormat="1" applyFont="1" applyBorder="1" applyAlignment="1">
      <alignment horizontal="right" vertical="center" wrapText="1"/>
    </xf>
    <xf numFmtId="167" fontId="7" fillId="0" borderId="4" xfId="2" applyNumberFormat="1" applyFont="1" applyBorder="1" applyAlignment="1">
      <alignment horizontal="right" vertical="center" wrapText="1"/>
    </xf>
    <xf numFmtId="168" fontId="7" fillId="0" borderId="4" xfId="2" applyNumberFormat="1" applyFont="1" applyBorder="1" applyAlignment="1">
      <alignment horizontal="right" vertical="center" wrapText="1"/>
    </xf>
    <xf numFmtId="166" fontId="7" fillId="0" borderId="4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left" vertical="center" wrapText="1" indent="4"/>
    </xf>
    <xf numFmtId="1" fontId="7" fillId="0" borderId="4" xfId="2" applyNumberFormat="1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right" vertical="top" wrapText="1"/>
    </xf>
    <xf numFmtId="168" fontId="7" fillId="0" borderId="4" xfId="2" applyNumberFormat="1" applyFont="1" applyBorder="1" applyAlignment="1">
      <alignment horizontal="right" vertical="top" wrapText="1"/>
    </xf>
    <xf numFmtId="4" fontId="7" fillId="0" borderId="4" xfId="2" applyNumberFormat="1" applyFont="1" applyBorder="1" applyAlignment="1">
      <alignment horizontal="right" vertical="top" wrapText="1"/>
    </xf>
    <xf numFmtId="15" fontId="7" fillId="0" borderId="4" xfId="2" applyNumberFormat="1" applyFont="1" applyBorder="1" applyAlignment="1">
      <alignment horizontal="center" vertical="top" wrapText="1"/>
    </xf>
    <xf numFmtId="0" fontId="7" fillId="0" borderId="3" xfId="2" applyFont="1" applyBorder="1" applyAlignment="1">
      <alignment horizontal="left" vertical="center" wrapText="1" indent="4"/>
    </xf>
    <xf numFmtId="15" fontId="7" fillId="0" borderId="3" xfId="2" applyNumberFormat="1" applyFont="1" applyBorder="1" applyAlignment="1">
      <alignment horizontal="center" vertical="center" wrapText="1"/>
    </xf>
    <xf numFmtId="1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right" vertical="top" wrapText="1" indent="4"/>
    </xf>
    <xf numFmtId="0" fontId="6" fillId="0" borderId="2" xfId="2" applyFont="1" applyBorder="1" applyAlignment="1">
      <alignment horizontal="center" wrapText="1"/>
    </xf>
    <xf numFmtId="0" fontId="6" fillId="0" borderId="2" xfId="2" applyFont="1" applyBorder="1" applyAlignment="1">
      <alignment horizontal="right" vertical="top" wrapText="1"/>
    </xf>
    <xf numFmtId="0" fontId="6" fillId="0" borderId="2" xfId="2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2" applyFont="1" applyBorder="1"/>
    <xf numFmtId="0" fontId="8" fillId="0" borderId="0" xfId="2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0" fillId="0" borderId="0" xfId="0" quotePrefix="1" applyFont="1"/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0" borderId="10" xfId="2" applyFont="1" applyBorder="1" applyAlignment="1">
      <alignment horizontal="center" vertical="center" wrapText="1"/>
    </xf>
    <xf numFmtId="165" fontId="11" fillId="0" borderId="10" xfId="2" applyNumberFormat="1" applyFont="1" applyBorder="1" applyAlignment="1">
      <alignment horizontal="center" vertical="center" wrapText="1"/>
    </xf>
    <xf numFmtId="2" fontId="11" fillId="0" borderId="10" xfId="2" applyNumberFormat="1" applyFont="1" applyBorder="1" applyAlignment="1">
      <alignment horizontal="center" vertical="center" wrapText="1"/>
    </xf>
    <xf numFmtId="2" fontId="11" fillId="0" borderId="10" xfId="2" applyNumberFormat="1" applyFont="1" applyBorder="1" applyAlignment="1">
      <alignment horizontal="right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2" fontId="11" fillId="0" borderId="19" xfId="2" applyNumberFormat="1" applyFont="1" applyBorder="1" applyAlignment="1">
      <alignment horizontal="center" vertical="center" wrapText="1"/>
    </xf>
    <xf numFmtId="2" fontId="11" fillId="0" borderId="19" xfId="2" applyNumberFormat="1" applyFont="1" applyBorder="1" applyAlignment="1">
      <alignment horizontal="right" vertical="center" wrapText="1"/>
    </xf>
    <xf numFmtId="2" fontId="11" fillId="0" borderId="21" xfId="2" applyNumberFormat="1" applyFont="1" applyBorder="1" applyAlignment="1">
      <alignment horizontal="center" vertical="center" wrapText="1"/>
    </xf>
    <xf numFmtId="2" fontId="11" fillId="0" borderId="22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2" fontId="11" fillId="0" borderId="7" xfId="2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2" fontId="11" fillId="0" borderId="9" xfId="2" applyNumberFormat="1" applyFont="1" applyBorder="1" applyAlignment="1">
      <alignment horizontal="center" vertical="center" wrapText="1"/>
    </xf>
    <xf numFmtId="0" fontId="13" fillId="0" borderId="27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left" vertical="top" wrapText="1"/>
    </xf>
    <xf numFmtId="0" fontId="13" fillId="0" borderId="31" xfId="2" applyFont="1" applyBorder="1" applyAlignment="1">
      <alignment horizontal="left" vertical="top" wrapText="1"/>
    </xf>
    <xf numFmtId="0" fontId="13" fillId="0" borderId="32" xfId="2" applyFont="1" applyBorder="1" applyAlignment="1">
      <alignment horizontal="left" vertical="top" wrapText="1"/>
    </xf>
    <xf numFmtId="0" fontId="11" fillId="0" borderId="32" xfId="2" applyFont="1" applyBorder="1" applyAlignment="1">
      <alignment horizontal="left" vertical="top" wrapText="1"/>
    </xf>
    <xf numFmtId="0" fontId="11" fillId="0" borderId="32" xfId="2" applyFont="1" applyBorder="1" applyAlignment="1">
      <alignment horizontal="center" vertical="top" wrapText="1"/>
    </xf>
    <xf numFmtId="0" fontId="11" fillId="0" borderId="33" xfId="2" applyFont="1" applyBorder="1" applyAlignment="1">
      <alignment horizontal="left" vertical="top" wrapText="1"/>
    </xf>
    <xf numFmtId="165" fontId="11" fillId="0" borderId="23" xfId="2" applyNumberFormat="1" applyFont="1" applyBorder="1" applyAlignment="1">
      <alignment horizontal="center" vertical="center" wrapText="1"/>
    </xf>
    <xf numFmtId="165" fontId="11" fillId="0" borderId="24" xfId="2" applyNumberFormat="1" applyFont="1" applyBorder="1" applyAlignment="1">
      <alignment horizontal="center" vertical="center" wrapText="1"/>
    </xf>
    <xf numFmtId="165" fontId="11" fillId="0" borderId="18" xfId="2" applyNumberFormat="1" applyFont="1" applyBorder="1" applyAlignment="1">
      <alignment horizontal="center" vertical="center" wrapText="1"/>
    </xf>
    <xf numFmtId="165" fontId="11" fillId="0" borderId="19" xfId="2" applyNumberFormat="1" applyFont="1" applyBorder="1" applyAlignment="1">
      <alignment horizontal="center" vertical="center" wrapText="1"/>
    </xf>
    <xf numFmtId="2" fontId="11" fillId="0" borderId="18" xfId="2" applyNumberFormat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2" fontId="11" fillId="0" borderId="18" xfId="2" applyNumberFormat="1" applyFont="1" applyBorder="1" applyAlignment="1">
      <alignment horizontal="right" vertical="center" wrapText="1"/>
    </xf>
    <xf numFmtId="2" fontId="11" fillId="0" borderId="20" xfId="2" applyNumberFormat="1" applyFont="1" applyBorder="1" applyAlignment="1">
      <alignment horizontal="center" vertical="center" wrapText="1"/>
    </xf>
    <xf numFmtId="2" fontId="11" fillId="0" borderId="23" xfId="2" applyNumberFormat="1" applyFont="1" applyBorder="1" applyAlignment="1">
      <alignment horizontal="center" vertical="center" wrapText="1"/>
    </xf>
    <xf numFmtId="2" fontId="11" fillId="0" borderId="24" xfId="2" applyNumberFormat="1" applyFont="1" applyBorder="1" applyAlignment="1">
      <alignment horizontal="center" vertical="center" wrapText="1"/>
    </xf>
    <xf numFmtId="0" fontId="11" fillId="0" borderId="2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2" fontId="11" fillId="0" borderId="10" xfId="2" applyNumberFormat="1" applyFont="1" applyFill="1" applyBorder="1" applyAlignment="1">
      <alignment horizontal="center" vertical="center" wrapText="1"/>
    </xf>
    <xf numFmtId="2" fontId="11" fillId="0" borderId="19" xfId="2" applyNumberFormat="1" applyFont="1" applyFill="1" applyBorder="1" applyAlignment="1">
      <alignment horizontal="center" vertical="center" wrapText="1"/>
    </xf>
    <xf numFmtId="2" fontId="11" fillId="0" borderId="16" xfId="2" applyNumberFormat="1" applyFont="1" applyFill="1" applyBorder="1" applyAlignment="1">
      <alignment horizontal="center" vertical="center" wrapText="1"/>
    </xf>
    <xf numFmtId="2" fontId="11" fillId="0" borderId="17" xfId="2" applyNumberFormat="1" applyFont="1" applyFill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15" fontId="11" fillId="0" borderId="28" xfId="2" applyNumberFormat="1" applyFont="1" applyFill="1" applyBorder="1" applyAlignment="1">
      <alignment horizontal="center" vertical="center" wrapText="1"/>
    </xf>
    <xf numFmtId="15" fontId="11" fillId="0" borderId="49" xfId="2" applyNumberFormat="1" applyFont="1" applyFill="1" applyBorder="1" applyAlignment="1">
      <alignment horizontal="center" vertical="center" wrapText="1"/>
    </xf>
    <xf numFmtId="15" fontId="9" fillId="0" borderId="49" xfId="0" applyNumberFormat="1" applyFont="1" applyFill="1" applyBorder="1" applyAlignment="1">
      <alignment horizontal="center" vertical="center"/>
    </xf>
    <xf numFmtId="15" fontId="9" fillId="0" borderId="28" xfId="0" applyNumberFormat="1" applyFont="1" applyFill="1" applyBorder="1" applyAlignment="1">
      <alignment horizontal="center" vertical="center"/>
    </xf>
    <xf numFmtId="2" fontId="11" fillId="0" borderId="18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2" fontId="9" fillId="0" borderId="22" xfId="0" applyNumberFormat="1" applyFont="1" applyFill="1" applyBorder="1" applyAlignment="1">
      <alignment horizontal="center" vertical="center"/>
    </xf>
    <xf numFmtId="170" fontId="11" fillId="0" borderId="49" xfId="2" applyNumberFormat="1" applyFont="1" applyFill="1" applyBorder="1" applyAlignment="1">
      <alignment horizontal="center" vertical="center" wrapText="1"/>
    </xf>
    <xf numFmtId="170" fontId="11" fillId="0" borderId="28" xfId="2" applyNumberFormat="1" applyFont="1" applyFill="1" applyBorder="1" applyAlignment="1">
      <alignment horizontal="center" vertical="center" wrapText="1"/>
    </xf>
    <xf numFmtId="15" fontId="11" fillId="0" borderId="50" xfId="2" applyNumberFormat="1" applyFont="1" applyFill="1" applyBorder="1" applyAlignment="1">
      <alignment horizontal="center" vertical="center" wrapText="1"/>
    </xf>
    <xf numFmtId="2" fontId="11" fillId="0" borderId="37" xfId="2" applyNumberFormat="1" applyFont="1" applyFill="1" applyBorder="1" applyAlignment="1">
      <alignment horizontal="center" vertical="center" wrapText="1"/>
    </xf>
    <xf numFmtId="2" fontId="11" fillId="0" borderId="13" xfId="2" applyNumberFormat="1" applyFont="1" applyFill="1" applyBorder="1" applyAlignment="1">
      <alignment horizontal="center" vertical="center" wrapText="1"/>
    </xf>
    <xf numFmtId="2" fontId="11" fillId="0" borderId="38" xfId="2" applyNumberFormat="1" applyFont="1" applyFill="1" applyBorder="1" applyAlignment="1">
      <alignment horizontal="center" vertical="center" wrapText="1"/>
    </xf>
    <xf numFmtId="2" fontId="13" fillId="0" borderId="16" xfId="2" applyNumberFormat="1" applyFont="1" applyFill="1" applyBorder="1" applyAlignment="1">
      <alignment horizontal="center" vertical="center" wrapText="1"/>
    </xf>
    <xf numFmtId="2" fontId="13" fillId="0" borderId="17" xfId="2" applyNumberFormat="1" applyFont="1" applyFill="1" applyBorder="1" applyAlignment="1">
      <alignment horizontal="center" vertical="center" wrapText="1"/>
    </xf>
    <xf numFmtId="2" fontId="13" fillId="0" borderId="15" xfId="2" applyNumberFormat="1" applyFont="1" applyFill="1" applyBorder="1" applyAlignment="1">
      <alignment horizontal="center" vertical="center" wrapText="1"/>
    </xf>
    <xf numFmtId="2" fontId="13" fillId="0" borderId="10" xfId="2" applyNumberFormat="1" applyFont="1" applyFill="1" applyBorder="1" applyAlignment="1">
      <alignment horizontal="center" vertical="center" wrapText="1"/>
    </xf>
    <xf numFmtId="2" fontId="13" fillId="0" borderId="19" xfId="2" applyNumberFormat="1" applyFont="1" applyFill="1" applyBorder="1" applyAlignment="1">
      <alignment horizontal="center" vertical="center" wrapText="1"/>
    </xf>
    <xf numFmtId="15" fontId="11" fillId="0" borderId="29" xfId="2" applyNumberFormat="1" applyFont="1" applyFill="1" applyBorder="1" applyAlignment="1">
      <alignment horizontal="center" vertical="center" wrapText="1"/>
    </xf>
    <xf numFmtId="2" fontId="11" fillId="0" borderId="20" xfId="2" applyNumberFormat="1" applyFont="1" applyFill="1" applyBorder="1" applyAlignment="1">
      <alignment horizontal="center" vertical="center" wrapText="1"/>
    </xf>
    <xf numFmtId="2" fontId="11" fillId="0" borderId="21" xfId="2" applyNumberFormat="1" applyFont="1" applyFill="1" applyBorder="1" applyAlignment="1">
      <alignment horizontal="center" vertical="center" wrapText="1"/>
    </xf>
    <xf numFmtId="2" fontId="11" fillId="0" borderId="22" xfId="2" applyNumberFormat="1" applyFont="1" applyFill="1" applyBorder="1" applyAlignment="1">
      <alignment horizontal="center" vertical="center" wrapText="1"/>
    </xf>
    <xf numFmtId="170" fontId="13" fillId="0" borderId="28" xfId="2" applyNumberFormat="1" applyFont="1" applyFill="1" applyBorder="1" applyAlignment="1">
      <alignment horizontal="center" vertical="center"/>
    </xf>
    <xf numFmtId="2" fontId="13" fillId="0" borderId="18" xfId="2" applyNumberFormat="1" applyFont="1" applyFill="1" applyBorder="1" applyAlignment="1">
      <alignment horizontal="center" vertical="center"/>
    </xf>
    <xf numFmtId="2" fontId="13" fillId="0" borderId="10" xfId="2" applyNumberFormat="1" applyFont="1" applyFill="1" applyBorder="1" applyAlignment="1">
      <alignment horizontal="center" vertical="center"/>
    </xf>
    <xf numFmtId="2" fontId="13" fillId="0" borderId="19" xfId="2" applyNumberFormat="1" applyFont="1" applyFill="1" applyBorder="1" applyAlignment="1">
      <alignment horizontal="center" vertical="center"/>
    </xf>
    <xf numFmtId="2" fontId="13" fillId="0" borderId="20" xfId="2" applyNumberFormat="1" applyFont="1" applyFill="1" applyBorder="1" applyAlignment="1">
      <alignment horizontal="center" vertical="center"/>
    </xf>
    <xf numFmtId="2" fontId="13" fillId="0" borderId="21" xfId="2" applyNumberFormat="1" applyFont="1" applyFill="1" applyBorder="1" applyAlignment="1">
      <alignment horizontal="center" vertical="center"/>
    </xf>
    <xf numFmtId="2" fontId="13" fillId="0" borderId="22" xfId="2" applyNumberFormat="1" applyFont="1" applyFill="1" applyBorder="1" applyAlignment="1">
      <alignment horizontal="center" vertical="center"/>
    </xf>
    <xf numFmtId="170" fontId="13" fillId="0" borderId="49" xfId="2" applyNumberFormat="1" applyFont="1" applyFill="1" applyBorder="1" applyAlignment="1">
      <alignment horizontal="center" vertical="center"/>
    </xf>
    <xf numFmtId="2" fontId="13" fillId="0" borderId="15" xfId="2" applyNumberFormat="1" applyFont="1" applyFill="1" applyBorder="1" applyAlignment="1">
      <alignment horizontal="center" vertical="center"/>
    </xf>
    <xf numFmtId="2" fontId="13" fillId="0" borderId="16" xfId="2" applyNumberFormat="1" applyFont="1" applyFill="1" applyBorder="1" applyAlignment="1">
      <alignment horizontal="center" vertical="center"/>
    </xf>
    <xf numFmtId="2" fontId="13" fillId="0" borderId="17" xfId="2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2" fontId="9" fillId="0" borderId="16" xfId="0" applyNumberFormat="1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20" xfId="0" applyNumberFormat="1" applyFont="1" applyFill="1" applyBorder="1" applyAlignment="1">
      <alignment horizontal="center" vertical="center"/>
    </xf>
    <xf numFmtId="2" fontId="9" fillId="0" borderId="21" xfId="0" applyNumberFormat="1" applyFont="1" applyFill="1" applyBorder="1" applyAlignment="1">
      <alignment horizontal="center" vertical="center"/>
    </xf>
    <xf numFmtId="0" fontId="13" fillId="0" borderId="0" xfId="2" applyFont="1" applyBorder="1"/>
    <xf numFmtId="1" fontId="11" fillId="0" borderId="9" xfId="2" applyNumberFormat="1" applyFont="1" applyBorder="1" applyAlignment="1">
      <alignment horizontal="center" vertical="center" wrapText="1"/>
    </xf>
    <xf numFmtId="1" fontId="11" fillId="0" borderId="18" xfId="2" applyNumberFormat="1" applyFont="1" applyBorder="1" applyAlignment="1">
      <alignment horizontal="center" vertical="center" wrapText="1"/>
    </xf>
    <xf numFmtId="2" fontId="11" fillId="0" borderId="16" xfId="2" applyNumberFormat="1" applyFont="1" applyBorder="1" applyAlignment="1">
      <alignment horizontal="center" vertical="center" wrapText="1"/>
    </xf>
    <xf numFmtId="2" fontId="11" fillId="0" borderId="17" xfId="2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center" vertical="center" wrapText="1"/>
    </xf>
    <xf numFmtId="2" fontId="13" fillId="0" borderId="19" xfId="2" applyNumberFormat="1" applyFont="1" applyBorder="1" applyAlignment="1">
      <alignment horizontal="center" vertical="center" wrapText="1"/>
    </xf>
    <xf numFmtId="2" fontId="13" fillId="0" borderId="19" xfId="2" applyNumberFormat="1" applyFont="1" applyBorder="1" applyAlignment="1">
      <alignment horizontal="center" vertical="center"/>
    </xf>
    <xf numFmtId="2" fontId="13" fillId="0" borderId="21" xfId="2" applyNumberFormat="1" applyFont="1" applyBorder="1" applyAlignment="1">
      <alignment horizontal="center" vertical="center"/>
    </xf>
    <xf numFmtId="2" fontId="13" fillId="0" borderId="22" xfId="2" applyNumberFormat="1" applyFont="1" applyBorder="1" applyAlignment="1">
      <alignment horizontal="center" vertical="center"/>
    </xf>
    <xf numFmtId="2" fontId="11" fillId="0" borderId="38" xfId="2" applyNumberFormat="1" applyFont="1" applyBorder="1" applyAlignment="1">
      <alignment horizontal="center" vertical="center" wrapText="1"/>
    </xf>
    <xf numFmtId="2" fontId="11" fillId="0" borderId="52" xfId="2" applyNumberFormat="1" applyFont="1" applyBorder="1" applyAlignment="1">
      <alignment horizontal="center" vertical="center" wrapText="1"/>
    </xf>
    <xf numFmtId="2" fontId="11" fillId="0" borderId="53" xfId="2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13" fillId="0" borderId="16" xfId="2" applyNumberFormat="1" applyFont="1" applyBorder="1" applyAlignment="1">
      <alignment horizontal="center" vertical="center"/>
    </xf>
    <xf numFmtId="2" fontId="13" fillId="0" borderId="16" xfId="2" applyNumberFormat="1" applyFont="1" applyBorder="1" applyAlignment="1">
      <alignment horizontal="center" vertical="center" wrapText="1"/>
    </xf>
    <xf numFmtId="2" fontId="13" fillId="0" borderId="17" xfId="2" applyNumberFormat="1" applyFont="1" applyBorder="1" applyAlignment="1">
      <alignment horizontal="center" vertical="center" wrapText="1"/>
    </xf>
    <xf numFmtId="2" fontId="13" fillId="0" borderId="52" xfId="2" applyNumberFormat="1" applyFont="1" applyBorder="1" applyAlignment="1">
      <alignment horizontal="center" vertical="center"/>
    </xf>
    <xf numFmtId="2" fontId="13" fillId="0" borderId="53" xfId="2" applyNumberFormat="1" applyFont="1" applyBorder="1" applyAlignment="1">
      <alignment horizontal="center" vertical="center"/>
    </xf>
    <xf numFmtId="1" fontId="11" fillId="0" borderId="49" xfId="2" applyNumberFormat="1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 wrapText="1"/>
    </xf>
    <xf numFmtId="1" fontId="11" fillId="0" borderId="28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 wrapText="1"/>
    </xf>
    <xf numFmtId="0" fontId="13" fillId="0" borderId="50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15" fontId="11" fillId="0" borderId="43" xfId="2" applyNumberFormat="1" applyFont="1" applyBorder="1" applyAlignment="1">
      <alignment horizontal="center" vertical="center" wrapText="1"/>
    </xf>
    <xf numFmtId="15" fontId="11" fillId="0" borderId="44" xfId="2" applyNumberFormat="1" applyFont="1" applyBorder="1" applyAlignment="1">
      <alignment horizontal="center" vertical="center" wrapText="1"/>
    </xf>
    <xf numFmtId="15" fontId="11" fillId="0" borderId="46" xfId="2" applyNumberFormat="1" applyFont="1" applyBorder="1" applyAlignment="1">
      <alignment horizontal="center" vertical="center" wrapText="1"/>
    </xf>
    <xf numFmtId="15" fontId="11" fillId="0" borderId="35" xfId="2" applyNumberFormat="1" applyFont="1" applyBorder="1" applyAlignment="1">
      <alignment horizontal="center" vertical="center" wrapText="1"/>
    </xf>
    <xf numFmtId="15" fontId="9" fillId="0" borderId="43" xfId="0" applyNumberFormat="1" applyFont="1" applyBorder="1" applyAlignment="1">
      <alignment horizontal="center" vertical="center"/>
    </xf>
    <xf numFmtId="15" fontId="9" fillId="0" borderId="44" xfId="0" applyNumberFormat="1" applyFont="1" applyBorder="1" applyAlignment="1">
      <alignment horizontal="center" vertical="center"/>
    </xf>
    <xf numFmtId="15" fontId="11" fillId="0" borderId="45" xfId="2" applyNumberFormat="1" applyFont="1" applyBorder="1" applyAlignment="1">
      <alignment horizontal="center" vertical="center" wrapText="1"/>
    </xf>
    <xf numFmtId="2" fontId="11" fillId="0" borderId="15" xfId="2" applyNumberFormat="1" applyFont="1" applyBorder="1" applyAlignment="1">
      <alignment horizontal="center" vertical="center" wrapText="1"/>
    </xf>
    <xf numFmtId="2" fontId="11" fillId="0" borderId="51" xfId="2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11" fillId="0" borderId="37" xfId="2" applyNumberFormat="1" applyFont="1" applyBorder="1" applyAlignment="1">
      <alignment horizontal="center" vertical="center" wrapText="1"/>
    </xf>
    <xf numFmtId="2" fontId="13" fillId="0" borderId="20" xfId="2" applyNumberFormat="1" applyFont="1" applyBorder="1" applyAlignment="1">
      <alignment horizontal="center" vertical="center"/>
    </xf>
    <xf numFmtId="2" fontId="13" fillId="0" borderId="51" xfId="2" applyNumberFormat="1" applyFont="1" applyBorder="1" applyAlignment="1">
      <alignment horizontal="center" vertical="center"/>
    </xf>
    <xf numFmtId="2" fontId="11" fillId="0" borderId="32" xfId="2" applyNumberFormat="1" applyFont="1" applyBorder="1" applyAlignment="1">
      <alignment vertical="center" wrapText="1"/>
    </xf>
    <xf numFmtId="2" fontId="11" fillId="0" borderId="44" xfId="2" applyNumberFormat="1" applyFont="1" applyBorder="1" applyAlignment="1">
      <alignment vertical="center" wrapText="1"/>
    </xf>
    <xf numFmtId="2" fontId="11" fillId="0" borderId="57" xfId="2" applyNumberFormat="1" applyFont="1" applyBorder="1" applyAlignment="1">
      <alignment vertical="center" wrapText="1"/>
    </xf>
    <xf numFmtId="2" fontId="11" fillId="0" borderId="48" xfId="2" applyNumberFormat="1" applyFont="1" applyBorder="1" applyAlignment="1">
      <alignment horizontal="center" vertical="center" wrapText="1"/>
    </xf>
    <xf numFmtId="2" fontId="11" fillId="0" borderId="58" xfId="2" applyNumberFormat="1" applyFont="1" applyBorder="1" applyAlignment="1">
      <alignment horizontal="center" vertical="center" wrapText="1"/>
    </xf>
    <xf numFmtId="2" fontId="13" fillId="0" borderId="48" xfId="2" applyNumberFormat="1" applyFont="1" applyBorder="1" applyAlignment="1">
      <alignment horizontal="center" vertical="center" wrapText="1"/>
    </xf>
    <xf numFmtId="2" fontId="13" fillId="0" borderId="58" xfId="2" applyNumberFormat="1" applyFont="1" applyBorder="1" applyAlignment="1">
      <alignment horizontal="center" vertical="center"/>
    </xf>
    <xf numFmtId="2" fontId="13" fillId="0" borderId="9" xfId="2" applyNumberFormat="1" applyFont="1" applyBorder="1" applyAlignment="1">
      <alignment horizontal="center" vertical="center"/>
    </xf>
    <xf numFmtId="2" fontId="13" fillId="0" borderId="17" xfId="2" applyNumberFormat="1" applyFont="1" applyBorder="1" applyAlignment="1">
      <alignment horizontal="center" vertical="center"/>
    </xf>
    <xf numFmtId="2" fontId="13" fillId="0" borderId="15" xfId="2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48" xfId="0" applyNumberFormat="1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 wrapText="1"/>
    </xf>
    <xf numFmtId="0" fontId="13" fillId="0" borderId="29" xfId="2" applyFont="1" applyBorder="1" applyAlignment="1">
      <alignment horizontal="left" vertical="top" wrapText="1"/>
    </xf>
    <xf numFmtId="0" fontId="11" fillId="0" borderId="49" xfId="2" applyFont="1" applyBorder="1" applyAlignment="1">
      <alignment horizontal="center" vertical="center" wrapText="1"/>
    </xf>
    <xf numFmtId="1" fontId="11" fillId="0" borderId="49" xfId="2" applyNumberFormat="1" applyFont="1" applyBorder="1" applyAlignment="1">
      <alignment horizontal="center" vertical="top" wrapText="1"/>
    </xf>
    <xf numFmtId="1" fontId="11" fillId="0" borderId="29" xfId="2" applyNumberFormat="1" applyFont="1" applyBorder="1" applyAlignment="1">
      <alignment horizontal="center" vertical="top" wrapText="1"/>
    </xf>
    <xf numFmtId="49" fontId="11" fillId="0" borderId="27" xfId="2" applyNumberFormat="1" applyFont="1" applyBorder="1" applyAlignment="1">
      <alignment horizontal="center" vertical="top" wrapText="1"/>
    </xf>
    <xf numFmtId="1" fontId="11" fillId="0" borderId="50" xfId="2" applyNumberFormat="1" applyFont="1" applyBorder="1" applyAlignment="1">
      <alignment horizontal="center" vertical="top" wrapText="1"/>
    </xf>
    <xf numFmtId="1" fontId="11" fillId="0" borderId="27" xfId="2" applyNumberFormat="1" applyFont="1" applyBorder="1" applyAlignment="1">
      <alignment horizontal="center" vertical="center" wrapText="1"/>
    </xf>
    <xf numFmtId="0" fontId="13" fillId="0" borderId="50" xfId="2" applyFont="1" applyBorder="1" applyAlignment="1">
      <alignment horizontal="left" vertical="top" wrapText="1"/>
    </xf>
    <xf numFmtId="1" fontId="11" fillId="0" borderId="49" xfId="2" applyNumberFormat="1" applyFont="1" applyBorder="1" applyAlignment="1">
      <alignment horizontal="center" wrapText="1"/>
    </xf>
    <xf numFmtId="1" fontId="11" fillId="0" borderId="27" xfId="2" applyNumberFormat="1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center" wrapText="1"/>
    </xf>
    <xf numFmtId="0" fontId="9" fillId="0" borderId="29" xfId="0" applyFont="1" applyBorder="1" applyAlignment="1">
      <alignment horizontal="left" vertical="top" wrapText="1"/>
    </xf>
    <xf numFmtId="0" fontId="11" fillId="0" borderId="4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" fontId="11" fillId="0" borderId="49" xfId="0" applyNumberFormat="1" applyFont="1" applyBorder="1" applyAlignment="1">
      <alignment horizontal="center" vertical="top" wrapText="1"/>
    </xf>
    <xf numFmtId="1" fontId="11" fillId="0" borderId="29" xfId="0" applyNumberFormat="1" applyFont="1" applyBorder="1" applyAlignment="1">
      <alignment horizontal="center" vertical="top" wrapText="1"/>
    </xf>
    <xf numFmtId="1" fontId="11" fillId="0" borderId="27" xfId="0" applyNumberFormat="1" applyFont="1" applyBorder="1" applyAlignment="1">
      <alignment horizontal="center" vertical="top" wrapText="1"/>
    </xf>
    <xf numFmtId="1" fontId="11" fillId="0" borderId="50" xfId="0" applyNumberFormat="1" applyFont="1" applyBorder="1" applyAlignment="1">
      <alignment horizontal="center" vertical="top" wrapText="1"/>
    </xf>
    <xf numFmtId="1" fontId="11" fillId="0" borderId="49" xfId="0" applyNumberFormat="1" applyFont="1" applyBorder="1" applyAlignment="1">
      <alignment horizontal="center" vertical="center" wrapText="1"/>
    </xf>
    <xf numFmtId="0" fontId="9" fillId="0" borderId="29" xfId="0" applyFont="1" applyBorder="1"/>
    <xf numFmtId="0" fontId="13" fillId="0" borderId="5" xfId="2" applyFont="1" applyBorder="1" applyAlignment="1">
      <alignment horizontal="center"/>
    </xf>
    <xf numFmtId="15" fontId="11" fillId="0" borderId="36" xfId="2" applyNumberFormat="1" applyFont="1" applyBorder="1" applyAlignment="1">
      <alignment horizontal="center" vertical="center" wrapText="1"/>
    </xf>
    <xf numFmtId="15" fontId="11" fillId="0" borderId="31" xfId="2" applyNumberFormat="1" applyFont="1" applyBorder="1" applyAlignment="1">
      <alignment horizontal="center" vertical="center" wrapText="1"/>
    </xf>
    <xf numFmtId="15" fontId="11" fillId="0" borderId="32" xfId="2" applyNumberFormat="1" applyFont="1" applyBorder="1" applyAlignment="1">
      <alignment horizontal="center" vertical="center" wrapText="1"/>
    </xf>
    <xf numFmtId="15" fontId="11" fillId="0" borderId="32" xfId="2" applyNumberFormat="1" applyFont="1" applyBorder="1" applyAlignment="1">
      <alignment horizontal="center" vertical="top" wrapText="1"/>
    </xf>
    <xf numFmtId="15" fontId="11" fillId="0" borderId="33" xfId="2" applyNumberFormat="1" applyFont="1" applyBorder="1" applyAlignment="1">
      <alignment horizontal="center" vertical="top" wrapText="1"/>
    </xf>
    <xf numFmtId="15" fontId="11" fillId="0" borderId="39" xfId="2" applyNumberFormat="1" applyFont="1" applyBorder="1" applyAlignment="1">
      <alignment horizontal="center" vertical="center" wrapText="1"/>
    </xf>
    <xf numFmtId="15" fontId="11" fillId="0" borderId="33" xfId="2" applyNumberFormat="1" applyFont="1" applyBorder="1" applyAlignment="1">
      <alignment horizontal="center" vertical="center" wrapText="1"/>
    </xf>
    <xf numFmtId="15" fontId="11" fillId="0" borderId="39" xfId="2" applyNumberFormat="1" applyFont="1" applyBorder="1" applyAlignment="1">
      <alignment horizontal="center" vertical="top" wrapText="1"/>
    </xf>
    <xf numFmtId="15" fontId="11" fillId="0" borderId="31" xfId="2" applyNumberFormat="1" applyFont="1" applyBorder="1" applyAlignment="1">
      <alignment horizontal="center" vertical="top" wrapText="1"/>
    </xf>
    <xf numFmtId="15" fontId="11" fillId="0" borderId="40" xfId="2" applyNumberFormat="1" applyFont="1" applyBorder="1" applyAlignment="1">
      <alignment horizontal="center" vertical="top" wrapText="1"/>
    </xf>
    <xf numFmtId="15" fontId="11" fillId="0" borderId="40" xfId="2" applyNumberFormat="1" applyFont="1" applyBorder="1" applyAlignment="1">
      <alignment horizontal="center" vertical="center" wrapText="1"/>
    </xf>
    <xf numFmtId="0" fontId="11" fillId="0" borderId="37" xfId="2" applyFont="1" applyBorder="1" applyAlignment="1">
      <alignment horizontal="left" vertical="center"/>
    </xf>
    <xf numFmtId="15" fontId="11" fillId="0" borderId="39" xfId="2" applyNumberFormat="1" applyFont="1" applyBorder="1" applyAlignment="1">
      <alignment horizontal="center" wrapText="1"/>
    </xf>
    <xf numFmtId="15" fontId="11" fillId="0" borderId="31" xfId="0" applyNumberFormat="1" applyFont="1" applyBorder="1" applyAlignment="1">
      <alignment horizontal="center" vertical="center" wrapText="1"/>
    </xf>
    <xf numFmtId="15" fontId="11" fillId="0" borderId="32" xfId="0" applyNumberFormat="1" applyFont="1" applyBorder="1" applyAlignment="1">
      <alignment horizontal="center" vertical="center" wrapText="1"/>
    </xf>
    <xf numFmtId="15" fontId="11" fillId="0" borderId="39" xfId="0" applyNumberFormat="1" applyFont="1" applyBorder="1" applyAlignment="1">
      <alignment horizontal="center" wrapText="1"/>
    </xf>
    <xf numFmtId="15" fontId="11" fillId="0" borderId="39" xfId="0" applyNumberFormat="1" applyFont="1" applyBorder="1" applyAlignment="1">
      <alignment horizontal="center" vertical="center" wrapText="1"/>
    </xf>
    <xf numFmtId="15" fontId="11" fillId="0" borderId="40" xfId="0" applyNumberFormat="1" applyFont="1" applyBorder="1" applyAlignment="1">
      <alignment horizontal="center" vertical="center" wrapText="1"/>
    </xf>
    <xf numFmtId="15" fontId="11" fillId="0" borderId="39" xfId="0" applyNumberFormat="1" applyFont="1" applyBorder="1" applyAlignment="1">
      <alignment horizontal="center" vertical="top" wrapText="1"/>
    </xf>
    <xf numFmtId="15" fontId="11" fillId="0" borderId="33" xfId="0" applyNumberFormat="1" applyFont="1" applyBorder="1" applyAlignment="1">
      <alignment horizontal="center" vertical="center" wrapText="1"/>
    </xf>
    <xf numFmtId="15" fontId="11" fillId="0" borderId="59" xfId="2" applyNumberFormat="1" applyFont="1" applyBorder="1" applyAlignment="1">
      <alignment horizontal="center" vertical="top" wrapText="1"/>
    </xf>
    <xf numFmtId="1" fontId="11" fillId="0" borderId="2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0" fillId="0" borderId="2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" fontId="11" fillId="0" borderId="3" xfId="2" applyNumberFormat="1" applyFont="1" applyFill="1" applyBorder="1" applyAlignment="1">
      <alignment horizontal="center" vertical="top" wrapText="1"/>
    </xf>
    <xf numFmtId="1" fontId="11" fillId="0" borderId="4" xfId="2" applyNumberFormat="1" applyFont="1" applyFill="1" applyBorder="1" applyAlignment="1">
      <alignment horizontal="center" vertical="top" wrapText="1"/>
    </xf>
    <xf numFmtId="1" fontId="11" fillId="0" borderId="5" xfId="2" applyNumberFormat="1" applyFont="1" applyFill="1" applyBorder="1" applyAlignment="1">
      <alignment horizontal="center" vertical="top" wrapText="1"/>
    </xf>
    <xf numFmtId="0" fontId="13" fillId="0" borderId="3" xfId="2" applyFont="1" applyFill="1" applyBorder="1" applyAlignment="1">
      <alignment horizontal="center" vertical="top"/>
    </xf>
    <xf numFmtId="0" fontId="13" fillId="0" borderId="4" xfId="2" applyFont="1" applyFill="1" applyBorder="1" applyAlignment="1">
      <alignment horizontal="center" vertical="top"/>
    </xf>
    <xf numFmtId="0" fontId="13" fillId="0" borderId="5" xfId="2" applyFont="1" applyFill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top" wrapText="1"/>
    </xf>
    <xf numFmtId="0" fontId="11" fillId="0" borderId="4" xfId="2" applyFont="1" applyFill="1" applyBorder="1" applyAlignment="1">
      <alignment horizontal="center" vertical="top" wrapText="1"/>
    </xf>
    <xf numFmtId="0" fontId="11" fillId="0" borderId="5" xfId="2" applyFont="1" applyFill="1" applyBorder="1" applyAlignment="1">
      <alignment horizontal="center" vertical="top" wrapText="1"/>
    </xf>
    <xf numFmtId="0" fontId="10" fillId="0" borderId="36" xfId="2" applyFont="1" applyBorder="1" applyAlignment="1">
      <alignment horizontal="center" vertical="center" wrapText="1"/>
    </xf>
    <xf numFmtId="2" fontId="11" fillId="0" borderId="32" xfId="2" applyNumberFormat="1" applyFont="1" applyBorder="1" applyAlignment="1">
      <alignment horizontal="center" vertical="center" wrapText="1"/>
    </xf>
    <xf numFmtId="2" fontId="11" fillId="0" borderId="44" xfId="2" applyNumberFormat="1" applyFont="1" applyBorder="1" applyAlignment="1">
      <alignment horizontal="center" vertical="center" wrapText="1"/>
    </xf>
    <xf numFmtId="0" fontId="5" fillId="0" borderId="2" xfId="2" applyBorder="1" applyAlignment="1">
      <alignment horizontal="left" vertical="top" wrapText="1"/>
    </xf>
    <xf numFmtId="2" fontId="16" fillId="0" borderId="37" xfId="2" applyNumberFormat="1" applyFont="1" applyBorder="1" applyAlignment="1">
      <alignment horizontal="center" vertical="center"/>
    </xf>
    <xf numFmtId="2" fontId="16" fillId="0" borderId="13" xfId="2" applyNumberFormat="1" applyFont="1" applyBorder="1" applyAlignment="1">
      <alignment horizontal="center" vertical="center"/>
    </xf>
    <xf numFmtId="2" fontId="16" fillId="0" borderId="38" xfId="2" applyNumberFormat="1" applyFont="1" applyBorder="1" applyAlignment="1">
      <alignment horizontal="center" vertical="center"/>
    </xf>
    <xf numFmtId="15" fontId="11" fillId="0" borderId="27" xfId="2" applyNumberFormat="1" applyFont="1" applyFill="1" applyBorder="1" applyAlignment="1">
      <alignment horizontal="center" vertical="center" wrapText="1"/>
    </xf>
    <xf numFmtId="2" fontId="16" fillId="0" borderId="20" xfId="2" applyNumberFormat="1" applyFont="1" applyBorder="1" applyAlignment="1">
      <alignment horizontal="center" vertical="center"/>
    </xf>
    <xf numFmtId="2" fontId="16" fillId="0" borderId="21" xfId="2" applyNumberFormat="1" applyFont="1" applyBorder="1" applyAlignment="1">
      <alignment horizontal="center" vertical="center"/>
    </xf>
    <xf numFmtId="2" fontId="16" fillId="0" borderId="22" xfId="2" applyNumberFormat="1" applyFont="1" applyBorder="1" applyAlignment="1">
      <alignment horizontal="center" vertical="center"/>
    </xf>
    <xf numFmtId="0" fontId="0" fillId="0" borderId="0" xfId="0" quotePrefix="1"/>
    <xf numFmtId="2" fontId="15" fillId="0" borderId="18" xfId="2" applyNumberFormat="1" applyFont="1" applyBorder="1" applyAlignment="1">
      <alignment horizontal="center" vertical="center" wrapText="1"/>
    </xf>
    <xf numFmtId="2" fontId="15" fillId="0" borderId="10" xfId="2" applyNumberFormat="1" applyFont="1" applyBorder="1" applyAlignment="1">
      <alignment horizontal="center" vertical="center" wrapText="1"/>
    </xf>
    <xf numFmtId="2" fontId="15" fillId="0" borderId="19" xfId="2" applyNumberFormat="1" applyFont="1" applyBorder="1" applyAlignment="1">
      <alignment horizontal="center" vertical="center" wrapText="1"/>
    </xf>
    <xf numFmtId="4" fontId="11" fillId="0" borderId="36" xfId="2" applyNumberFormat="1" applyFont="1" applyBorder="1" applyAlignment="1">
      <alignment horizontal="center" vertical="center" wrapText="1"/>
    </xf>
    <xf numFmtId="4" fontId="11" fillId="0" borderId="42" xfId="2" applyNumberFormat="1" applyFont="1" applyBorder="1" applyAlignment="1">
      <alignment horizontal="center" vertical="center" wrapText="1"/>
    </xf>
    <xf numFmtId="2" fontId="11" fillId="0" borderId="47" xfId="2" applyNumberFormat="1" applyFont="1" applyBorder="1" applyAlignment="1">
      <alignment horizontal="center" vertical="center" wrapText="1"/>
    </xf>
    <xf numFmtId="2" fontId="11" fillId="0" borderId="42" xfId="2" applyNumberFormat="1" applyFont="1" applyBorder="1" applyAlignment="1">
      <alignment horizontal="center" vertical="center" wrapText="1"/>
    </xf>
    <xf numFmtId="2" fontId="11" fillId="0" borderId="36" xfId="2" applyNumberFormat="1" applyFont="1" applyBorder="1" applyAlignment="1">
      <alignment horizontal="center" vertical="center" wrapText="1"/>
    </xf>
    <xf numFmtId="4" fontId="11" fillId="0" borderId="23" xfId="2" applyNumberFormat="1" applyFont="1" applyBorder="1" applyAlignment="1">
      <alignment horizontal="center" vertical="center" wrapText="1"/>
    </xf>
    <xf numFmtId="4" fontId="11" fillId="0" borderId="7" xfId="2" applyNumberFormat="1" applyFont="1" applyBorder="1" applyAlignment="1">
      <alignment horizontal="center" vertical="center" wrapText="1"/>
    </xf>
    <xf numFmtId="167" fontId="11" fillId="0" borderId="24" xfId="2" applyNumberFormat="1" applyFont="1" applyBorder="1" applyAlignment="1">
      <alignment horizontal="center" vertical="center" wrapText="1"/>
    </xf>
    <xf numFmtId="2" fontId="11" fillId="0" borderId="6" xfId="2" applyNumberFormat="1" applyFont="1" applyBorder="1" applyAlignment="1">
      <alignment horizontal="center" vertical="center" wrapText="1"/>
    </xf>
    <xf numFmtId="2" fontId="11" fillId="0" borderId="8" xfId="2" applyNumberFormat="1" applyFont="1" applyBorder="1" applyAlignment="1">
      <alignment horizontal="center" vertical="center" wrapText="1"/>
    </xf>
    <xf numFmtId="4" fontId="11" fillId="0" borderId="18" xfId="2" applyNumberFormat="1" applyFont="1" applyBorder="1" applyAlignment="1">
      <alignment horizontal="center" vertical="center" wrapText="1"/>
    </xf>
    <xf numFmtId="4" fontId="11" fillId="0" borderId="10" xfId="2" applyNumberFormat="1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168" fontId="11" fillId="0" borderId="10" xfId="2" applyNumberFormat="1" applyFont="1" applyBorder="1" applyAlignment="1">
      <alignment horizontal="center" vertical="center" wrapText="1"/>
    </xf>
    <xf numFmtId="166" fontId="11" fillId="0" borderId="18" xfId="2" applyNumberFormat="1" applyFont="1" applyBorder="1" applyAlignment="1">
      <alignment horizontal="center" vertical="center" wrapText="1"/>
    </xf>
    <xf numFmtId="4" fontId="11" fillId="0" borderId="18" xfId="2" applyNumberFormat="1" applyFont="1" applyBorder="1" applyAlignment="1">
      <alignment horizontal="center" vertical="top" wrapText="1"/>
    </xf>
    <xf numFmtId="4" fontId="11" fillId="0" borderId="10" xfId="2" applyNumberFormat="1" applyFont="1" applyBorder="1" applyAlignment="1">
      <alignment horizontal="center" vertical="top" wrapText="1"/>
    </xf>
    <xf numFmtId="167" fontId="11" fillId="0" borderId="19" xfId="2" applyNumberFormat="1" applyFont="1" applyBorder="1" applyAlignment="1">
      <alignment horizontal="center" vertical="top" wrapText="1"/>
    </xf>
    <xf numFmtId="2" fontId="11" fillId="0" borderId="9" xfId="2" applyNumberFormat="1" applyFont="1" applyBorder="1" applyAlignment="1">
      <alignment horizontal="center" vertical="top" wrapText="1"/>
    </xf>
    <xf numFmtId="2" fontId="11" fillId="0" borderId="10" xfId="2" applyNumberFormat="1" applyFont="1" applyBorder="1" applyAlignment="1">
      <alignment horizontal="center" vertical="top" wrapText="1"/>
    </xf>
    <xf numFmtId="2" fontId="11" fillId="0" borderId="11" xfId="2" applyNumberFormat="1" applyFont="1" applyBorder="1" applyAlignment="1">
      <alignment horizontal="center" vertical="top" wrapText="1"/>
    </xf>
    <xf numFmtId="2" fontId="11" fillId="0" borderId="18" xfId="2" applyNumberFormat="1" applyFont="1" applyBorder="1" applyAlignment="1">
      <alignment horizontal="center" vertical="top" wrapText="1"/>
    </xf>
    <xf numFmtId="2" fontId="11" fillId="0" borderId="19" xfId="2" applyNumberFormat="1" applyFont="1" applyBorder="1" applyAlignment="1">
      <alignment horizontal="center" vertical="top" wrapText="1"/>
    </xf>
    <xf numFmtId="4" fontId="11" fillId="0" borderId="20" xfId="2" applyNumberFormat="1" applyFont="1" applyBorder="1" applyAlignment="1">
      <alignment horizontal="center" vertical="top" wrapText="1"/>
    </xf>
    <xf numFmtId="4" fontId="11" fillId="0" borderId="21" xfId="2" applyNumberFormat="1" applyFont="1" applyBorder="1" applyAlignment="1">
      <alignment horizontal="center" vertical="top" wrapText="1"/>
    </xf>
    <xf numFmtId="167" fontId="11" fillId="0" borderId="22" xfId="2" applyNumberFormat="1" applyFont="1" applyBorder="1" applyAlignment="1">
      <alignment horizontal="center" vertical="top" wrapText="1"/>
    </xf>
    <xf numFmtId="0" fontId="13" fillId="0" borderId="16" xfId="2" applyFont="1" applyBorder="1" applyAlignment="1">
      <alignment horizontal="center" vertical="top" wrapText="1"/>
    </xf>
    <xf numFmtId="0" fontId="13" fillId="0" borderId="17" xfId="2" applyFont="1" applyBorder="1" applyAlignment="1">
      <alignment horizontal="center" vertical="top" wrapText="1"/>
    </xf>
    <xf numFmtId="0" fontId="13" fillId="0" borderId="48" xfId="2" applyFont="1" applyBorder="1" applyAlignment="1">
      <alignment horizontal="center" vertical="top" wrapText="1"/>
    </xf>
    <xf numFmtId="0" fontId="13" fillId="0" borderId="41" xfId="2" applyFont="1" applyBorder="1" applyAlignment="1">
      <alignment horizontal="center" vertical="top" wrapText="1"/>
    </xf>
    <xf numFmtId="0" fontId="13" fillId="0" borderId="15" xfId="2" applyFont="1" applyBorder="1" applyAlignment="1">
      <alignment horizontal="center" vertical="top" wrapText="1"/>
    </xf>
    <xf numFmtId="0" fontId="13" fillId="0" borderId="10" xfId="2" applyFont="1" applyBorder="1" applyAlignment="1">
      <alignment horizontal="center" vertical="top" wrapText="1"/>
    </xf>
    <xf numFmtId="0" fontId="13" fillId="0" borderId="11" xfId="2" applyFont="1" applyBorder="1" applyAlignment="1">
      <alignment horizontal="center" vertical="top" wrapText="1"/>
    </xf>
    <xf numFmtId="0" fontId="13" fillId="0" borderId="19" xfId="2" applyFont="1" applyBorder="1" applyAlignment="1">
      <alignment horizontal="center" vertical="top" wrapText="1"/>
    </xf>
    <xf numFmtId="167" fontId="11" fillId="0" borderId="19" xfId="2" applyNumberFormat="1" applyFont="1" applyBorder="1" applyAlignment="1">
      <alignment horizontal="center" vertical="center" wrapText="1"/>
    </xf>
    <xf numFmtId="2" fontId="11" fillId="0" borderId="22" xfId="2" applyNumberFormat="1" applyFont="1" applyBorder="1" applyAlignment="1">
      <alignment horizontal="center" vertical="top" wrapText="1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top" wrapText="1"/>
    </xf>
    <xf numFmtId="0" fontId="13" fillId="0" borderId="21" xfId="2" applyFont="1" applyBorder="1" applyAlignment="1">
      <alignment horizontal="center" vertical="top" wrapText="1"/>
    </xf>
    <xf numFmtId="0" fontId="13" fillId="0" borderId="34" xfId="2" applyFont="1" applyBorder="1" applyAlignment="1">
      <alignment horizontal="center" vertical="top" wrapText="1"/>
    </xf>
    <xf numFmtId="0" fontId="13" fillId="0" borderId="20" xfId="2" applyFont="1" applyBorder="1" applyAlignment="1">
      <alignment horizontal="center" vertical="top" wrapText="1"/>
    </xf>
    <xf numFmtId="0" fontId="13" fillId="0" borderId="22" xfId="2" applyFont="1" applyBorder="1" applyAlignment="1">
      <alignment horizontal="center" vertical="top" wrapText="1"/>
    </xf>
    <xf numFmtId="4" fontId="11" fillId="0" borderId="15" xfId="2" applyNumberFormat="1" applyFont="1" applyBorder="1" applyAlignment="1">
      <alignment horizontal="center" vertical="top" wrapText="1"/>
    </xf>
    <xf numFmtId="4" fontId="11" fillId="0" borderId="16" xfId="2" applyNumberFormat="1" applyFont="1" applyBorder="1" applyAlignment="1">
      <alignment horizontal="center" vertical="top" wrapText="1"/>
    </xf>
    <xf numFmtId="167" fontId="11" fillId="0" borderId="17" xfId="2" applyNumberFormat="1" applyFont="1" applyBorder="1" applyAlignment="1">
      <alignment horizontal="center" vertical="top" wrapText="1"/>
    </xf>
    <xf numFmtId="2" fontId="11" fillId="0" borderId="48" xfId="2" applyNumberFormat="1" applyFont="1" applyBorder="1" applyAlignment="1">
      <alignment horizontal="center" vertical="top" wrapText="1"/>
    </xf>
    <xf numFmtId="2" fontId="11" fillId="0" borderId="16" xfId="2" applyNumberFormat="1" applyFont="1" applyBorder="1" applyAlignment="1">
      <alignment horizontal="center" vertical="top" wrapText="1"/>
    </xf>
    <xf numFmtId="2" fontId="11" fillId="0" borderId="41" xfId="2" applyNumberFormat="1" applyFont="1" applyBorder="1" applyAlignment="1">
      <alignment horizontal="center" vertical="top" wrapText="1"/>
    </xf>
    <xf numFmtId="2" fontId="11" fillId="0" borderId="15" xfId="2" applyNumberFormat="1" applyFont="1" applyBorder="1" applyAlignment="1">
      <alignment horizontal="center" vertical="top" wrapText="1"/>
    </xf>
    <xf numFmtId="2" fontId="11" fillId="0" borderId="17" xfId="2" applyNumberFormat="1" applyFont="1" applyBorder="1" applyAlignment="1">
      <alignment horizontal="center" vertical="top" wrapText="1"/>
    </xf>
    <xf numFmtId="4" fontId="11" fillId="0" borderId="15" xfId="2" applyNumberFormat="1" applyFont="1" applyBorder="1" applyAlignment="1">
      <alignment horizontal="center" vertical="center" wrapText="1"/>
    </xf>
    <xf numFmtId="4" fontId="11" fillId="0" borderId="16" xfId="2" applyNumberFormat="1" applyFont="1" applyBorder="1" applyAlignment="1">
      <alignment horizontal="center" vertical="center" wrapText="1"/>
    </xf>
    <xf numFmtId="2" fontId="11" fillId="0" borderId="41" xfId="2" applyNumberFormat="1" applyFont="1" applyBorder="1" applyAlignment="1">
      <alignment horizontal="center" vertical="center" wrapText="1"/>
    </xf>
    <xf numFmtId="4" fontId="11" fillId="0" borderId="23" xfId="2" applyNumberFormat="1" applyFont="1" applyBorder="1" applyAlignment="1">
      <alignment horizontal="center" vertical="top" wrapText="1"/>
    </xf>
    <xf numFmtId="4" fontId="11" fillId="0" borderId="7" xfId="2" applyNumberFormat="1" applyFont="1" applyBorder="1" applyAlignment="1">
      <alignment horizontal="center" vertical="top" wrapText="1"/>
    </xf>
    <xf numFmtId="2" fontId="11" fillId="0" borderId="24" xfId="2" applyNumberFormat="1" applyFont="1" applyBorder="1" applyAlignment="1">
      <alignment horizontal="center" vertical="top" wrapText="1"/>
    </xf>
    <xf numFmtId="2" fontId="11" fillId="0" borderId="6" xfId="2" applyNumberFormat="1" applyFont="1" applyBorder="1" applyAlignment="1">
      <alignment horizontal="center" vertical="top" wrapText="1"/>
    </xf>
    <xf numFmtId="2" fontId="11" fillId="0" borderId="7" xfId="2" applyNumberFormat="1" applyFont="1" applyBorder="1" applyAlignment="1">
      <alignment horizontal="center" vertical="top" wrapText="1"/>
    </xf>
    <xf numFmtId="2" fontId="11" fillId="0" borderId="8" xfId="2" applyNumberFormat="1" applyFont="1" applyBorder="1" applyAlignment="1">
      <alignment horizontal="center" vertical="top" wrapText="1"/>
    </xf>
    <xf numFmtId="2" fontId="11" fillId="0" borderId="23" xfId="2" applyNumberFormat="1" applyFont="1" applyBorder="1" applyAlignment="1">
      <alignment horizontal="center" vertical="top" wrapText="1"/>
    </xf>
    <xf numFmtId="4" fontId="11" fillId="0" borderId="37" xfId="2" applyNumberFormat="1" applyFont="1" applyBorder="1" applyAlignment="1">
      <alignment horizontal="center" vertical="top" wrapText="1"/>
    </xf>
    <xf numFmtId="4" fontId="11" fillId="0" borderId="13" xfId="2" applyNumberFormat="1" applyFont="1" applyBorder="1" applyAlignment="1">
      <alignment horizontal="center" vertical="top" wrapText="1"/>
    </xf>
    <xf numFmtId="2" fontId="11" fillId="0" borderId="38" xfId="2" applyNumberFormat="1" applyFont="1" applyBorder="1" applyAlignment="1">
      <alignment horizontal="center" vertical="top" wrapText="1"/>
    </xf>
    <xf numFmtId="0" fontId="11" fillId="0" borderId="13" xfId="2" applyFont="1" applyBorder="1" applyAlignment="1">
      <alignment horizontal="center" vertical="center" wrapText="1"/>
    </xf>
    <xf numFmtId="0" fontId="11" fillId="0" borderId="38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top" wrapText="1"/>
    </xf>
    <xf numFmtId="0" fontId="13" fillId="0" borderId="13" xfId="2" applyFont="1" applyBorder="1" applyAlignment="1">
      <alignment horizontal="center" vertical="top" wrapText="1"/>
    </xf>
    <xf numFmtId="0" fontId="13" fillId="0" borderId="14" xfId="2" applyFont="1" applyBorder="1" applyAlignment="1">
      <alignment horizontal="center" vertical="top" wrapText="1"/>
    </xf>
    <xf numFmtId="0" fontId="13" fillId="0" borderId="37" xfId="2" applyFont="1" applyBorder="1" applyAlignment="1">
      <alignment horizontal="center" vertical="top" wrapText="1"/>
    </xf>
    <xf numFmtId="0" fontId="13" fillId="0" borderId="38" xfId="2" applyFont="1" applyBorder="1" applyAlignment="1">
      <alignment horizontal="center" vertical="top" wrapText="1"/>
    </xf>
    <xf numFmtId="166" fontId="11" fillId="0" borderId="15" xfId="2" applyNumberFormat="1" applyFont="1" applyBorder="1" applyAlignment="1">
      <alignment horizontal="center" vertical="top" wrapText="1"/>
    </xf>
    <xf numFmtId="166" fontId="11" fillId="0" borderId="20" xfId="2" applyNumberFormat="1" applyFont="1" applyBorder="1" applyAlignment="1">
      <alignment horizontal="center" vertical="top" wrapText="1"/>
    </xf>
    <xf numFmtId="164" fontId="11" fillId="0" borderId="18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9" xfId="2" applyNumberFormat="1" applyFont="1" applyBorder="1" applyAlignment="1">
      <alignment horizontal="center" vertical="center" wrapText="1"/>
    </xf>
    <xf numFmtId="4" fontId="11" fillId="0" borderId="15" xfId="2" applyNumberFormat="1" applyFont="1" applyBorder="1" applyAlignment="1">
      <alignment horizontal="center" wrapText="1"/>
    </xf>
    <xf numFmtId="4" fontId="11" fillId="0" borderId="16" xfId="2" applyNumberFormat="1" applyFont="1" applyBorder="1" applyAlignment="1">
      <alignment horizontal="center" wrapText="1"/>
    </xf>
    <xf numFmtId="2" fontId="11" fillId="0" borderId="17" xfId="2" applyNumberFormat="1" applyFont="1" applyBorder="1" applyAlignment="1">
      <alignment horizontal="center" wrapText="1"/>
    </xf>
    <xf numFmtId="2" fontId="11" fillId="0" borderId="48" xfId="2" applyNumberFormat="1" applyFont="1" applyBorder="1" applyAlignment="1">
      <alignment horizontal="center" wrapText="1"/>
    </xf>
    <xf numFmtId="2" fontId="11" fillId="0" borderId="16" xfId="2" applyNumberFormat="1" applyFont="1" applyBorder="1" applyAlignment="1">
      <alignment horizontal="center" wrapText="1"/>
    </xf>
    <xf numFmtId="2" fontId="11" fillId="0" borderId="41" xfId="2" applyNumberFormat="1" applyFont="1" applyBorder="1" applyAlignment="1">
      <alignment horizontal="center" wrapText="1"/>
    </xf>
    <xf numFmtId="2" fontId="11" fillId="0" borderId="15" xfId="2" applyNumberFormat="1" applyFont="1" applyBorder="1" applyAlignment="1">
      <alignment horizont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167" fontId="11" fillId="0" borderId="24" xfId="2" applyNumberFormat="1" applyFont="1" applyBorder="1" applyAlignment="1">
      <alignment horizontal="center" vertical="top" wrapText="1"/>
    </xf>
    <xf numFmtId="167" fontId="11" fillId="0" borderId="38" xfId="2" applyNumberFormat="1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3" fillId="0" borderId="18" xfId="2" applyFont="1" applyBorder="1" applyAlignment="1">
      <alignment horizontal="center" vertical="top" wrapText="1"/>
    </xf>
    <xf numFmtId="0" fontId="13" fillId="0" borderId="7" xfId="2" applyFont="1" applyBorder="1" applyAlignment="1">
      <alignment horizontal="center" vertical="top" wrapText="1"/>
    </xf>
    <xf numFmtId="0" fontId="13" fillId="0" borderId="24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23" xfId="2" applyFont="1" applyBorder="1" applyAlignment="1">
      <alignment horizontal="center" vertical="top" wrapText="1"/>
    </xf>
    <xf numFmtId="169" fontId="11" fillId="0" borderId="18" xfId="2" applyNumberFormat="1" applyFont="1" applyBorder="1" applyAlignment="1">
      <alignment horizontal="center" vertical="center" wrapText="1"/>
    </xf>
    <xf numFmtId="2" fontId="11" fillId="0" borderId="12" xfId="2" applyNumberFormat="1" applyFont="1" applyBorder="1" applyAlignment="1">
      <alignment horizontal="center" vertical="top" wrapText="1"/>
    </xf>
    <xf numFmtId="2" fontId="11" fillId="0" borderId="13" xfId="2" applyNumberFormat="1" applyFont="1" applyBorder="1" applyAlignment="1">
      <alignment horizontal="center" vertical="top" wrapText="1"/>
    </xf>
    <xf numFmtId="2" fontId="11" fillId="0" borderId="14" xfId="2" applyNumberFormat="1" applyFont="1" applyBorder="1" applyAlignment="1">
      <alignment horizontal="center" vertical="top" wrapText="1"/>
    </xf>
    <xf numFmtId="2" fontId="11" fillId="0" borderId="37" xfId="2" applyNumberFormat="1" applyFont="1" applyBorder="1" applyAlignment="1">
      <alignment horizontal="center" vertical="top" wrapText="1"/>
    </xf>
    <xf numFmtId="169" fontId="11" fillId="0" borderId="19" xfId="2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23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167" fontId="11" fillId="0" borderId="19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9" fontId="11" fillId="0" borderId="18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top" wrapText="1"/>
    </xf>
    <xf numFmtId="4" fontId="11" fillId="0" borderId="10" xfId="0" applyNumberFormat="1" applyFont="1" applyBorder="1" applyAlignment="1">
      <alignment horizontal="center" vertical="top" wrapText="1"/>
    </xf>
    <xf numFmtId="2" fontId="11" fillId="0" borderId="19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2" fontId="11" fillId="0" borderId="10" xfId="0" applyNumberFormat="1" applyFont="1" applyBorder="1" applyAlignment="1">
      <alignment horizontal="center" vertical="top" wrapText="1"/>
    </xf>
    <xf numFmtId="2" fontId="11" fillId="0" borderId="11" xfId="0" applyNumberFormat="1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4" fontId="11" fillId="0" borderId="37" xfId="0" applyNumberFormat="1" applyFont="1" applyBorder="1" applyAlignment="1">
      <alignment horizontal="center" vertical="top" wrapText="1"/>
    </xf>
    <xf numFmtId="4" fontId="11" fillId="0" borderId="13" xfId="0" applyNumberFormat="1" applyFont="1" applyBorder="1" applyAlignment="1">
      <alignment horizontal="center" vertical="top" wrapText="1"/>
    </xf>
    <xf numFmtId="2" fontId="11" fillId="0" borderId="38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wrapText="1"/>
    </xf>
    <xf numFmtId="4" fontId="11" fillId="0" borderId="16" xfId="0" applyNumberFormat="1" applyFont="1" applyBorder="1" applyAlignment="1">
      <alignment horizontal="center" wrapText="1"/>
    </xf>
    <xf numFmtId="2" fontId="11" fillId="0" borderId="17" xfId="0" applyNumberFormat="1" applyFont="1" applyBorder="1" applyAlignment="1">
      <alignment horizontal="center" wrapText="1"/>
    </xf>
    <xf numFmtId="2" fontId="11" fillId="0" borderId="48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 wrapText="1"/>
    </xf>
    <xf numFmtId="2" fontId="11" fillId="0" borderId="41" xfId="0" applyNumberFormat="1" applyFont="1" applyBorder="1" applyAlignment="1">
      <alignment horizontal="center" wrapText="1"/>
    </xf>
    <xf numFmtId="2" fontId="11" fillId="0" borderId="15" xfId="0" applyNumberFormat="1" applyFont="1" applyBorder="1" applyAlignment="1">
      <alignment horizontal="center" wrapText="1"/>
    </xf>
    <xf numFmtId="169" fontId="11" fillId="0" borderId="18" xfId="0" applyNumberFormat="1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 wrapText="1"/>
    </xf>
    <xf numFmtId="4" fontId="11" fillId="0" borderId="21" xfId="0" applyNumberFormat="1" applyFont="1" applyBorder="1" applyAlignment="1">
      <alignment horizontal="center" vertical="top" wrapText="1"/>
    </xf>
    <xf numFmtId="2" fontId="11" fillId="0" borderId="22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168" fontId="11" fillId="0" borderId="10" xfId="0" applyNumberFormat="1" applyFont="1" applyBorder="1" applyAlignment="1">
      <alignment horizontal="center" vertical="center" wrapText="1"/>
    </xf>
    <xf numFmtId="168" fontId="11" fillId="0" borderId="10" xfId="0" applyNumberFormat="1" applyFont="1" applyBorder="1" applyAlignment="1">
      <alignment horizontal="center" vertical="top" wrapText="1"/>
    </xf>
    <xf numFmtId="168" fontId="11" fillId="0" borderId="13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168" fontId="11" fillId="0" borderId="21" xfId="0" applyNumberFormat="1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2" fontId="11" fillId="0" borderId="17" xfId="0" applyNumberFormat="1" applyFont="1" applyBorder="1" applyAlignment="1">
      <alignment horizontal="center" vertical="top" wrapText="1"/>
    </xf>
    <xf numFmtId="2" fontId="11" fillId="0" borderId="48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 vertical="top" wrapText="1"/>
    </xf>
    <xf numFmtId="2" fontId="11" fillId="0" borderId="41" xfId="0" applyNumberFormat="1" applyFont="1" applyBorder="1" applyAlignment="1">
      <alignment horizontal="center" vertical="top" wrapText="1"/>
    </xf>
    <xf numFmtId="2" fontId="11" fillId="0" borderId="15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4" fontId="11" fillId="0" borderId="23" xfId="0" applyNumberFormat="1" applyFont="1" applyBorder="1" applyAlignment="1">
      <alignment horizontal="center" vertical="top" wrapText="1"/>
    </xf>
    <xf numFmtId="4" fontId="11" fillId="0" borderId="7" xfId="0" applyNumberFormat="1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center" vertical="top" wrapText="1"/>
    </xf>
    <xf numFmtId="2" fontId="11" fillId="0" borderId="23" xfId="0" applyNumberFormat="1" applyFont="1" applyBorder="1" applyAlignment="1">
      <alignment horizontal="center" vertical="top" wrapText="1"/>
    </xf>
    <xf numFmtId="2" fontId="11" fillId="0" borderId="24" xfId="0" applyNumberFormat="1" applyFont="1" applyBorder="1" applyAlignment="1">
      <alignment horizontal="center" vertical="top" wrapText="1"/>
    </xf>
    <xf numFmtId="0" fontId="11" fillId="0" borderId="37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38" xfId="0" applyFont="1" applyBorder="1" applyAlignment="1">
      <alignment horizontal="center" vertical="top" wrapText="1"/>
    </xf>
    <xf numFmtId="2" fontId="11" fillId="0" borderId="37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center" wrapText="1"/>
    </xf>
    <xf numFmtId="2" fontId="11" fillId="0" borderId="48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41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3" fillId="0" borderId="54" xfId="2" applyFont="1" applyBorder="1" applyAlignment="1">
      <alignment horizontal="center"/>
    </xf>
    <xf numFmtId="0" fontId="13" fillId="0" borderId="55" xfId="2" applyFont="1" applyBorder="1" applyAlignment="1">
      <alignment horizontal="center"/>
    </xf>
    <xf numFmtId="0" fontId="13" fillId="0" borderId="56" xfId="2" applyFont="1" applyBorder="1" applyAlignment="1">
      <alignment horizontal="center"/>
    </xf>
    <xf numFmtId="0" fontId="13" fillId="0" borderId="60" xfId="2" applyFont="1" applyBorder="1" applyAlignment="1">
      <alignment horizontal="center"/>
    </xf>
    <xf numFmtId="0" fontId="13" fillId="0" borderId="61" xfId="2" applyFont="1" applyBorder="1" applyAlignment="1">
      <alignment horizontal="center"/>
    </xf>
    <xf numFmtId="0" fontId="11" fillId="0" borderId="20" xfId="2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zoomScale="70" zoomScaleNormal="70" workbookViewId="0">
      <selection activeCell="E54" sqref="E54"/>
    </sheetView>
  </sheetViews>
  <sheetFormatPr defaultRowHeight="15" x14ac:dyDescent="0.25"/>
  <cols>
    <col min="1" max="1" width="22.7109375" style="11" customWidth="1"/>
    <col min="2" max="10" width="14.85546875" style="11" customWidth="1"/>
    <col min="11" max="11" width="30.140625" style="11" customWidth="1"/>
    <col min="12" max="16384" width="9.140625" style="11"/>
  </cols>
  <sheetData>
    <row r="1" spans="1:11" x14ac:dyDescent="0.25">
      <c r="A1" s="254" t="s">
        <v>117</v>
      </c>
      <c r="B1" s="254"/>
      <c r="C1" s="254"/>
      <c r="D1" s="254"/>
      <c r="E1" s="254"/>
      <c r="F1" s="254"/>
      <c r="G1" s="254"/>
      <c r="H1" s="254"/>
      <c r="I1" s="254"/>
      <c r="J1" s="254"/>
      <c r="K1" s="54"/>
    </row>
    <row r="2" spans="1:11" ht="15" customHeight="1" x14ac:dyDescent="0.25">
      <c r="A2" s="255" t="s">
        <v>85</v>
      </c>
      <c r="B2" s="257" t="s">
        <v>84</v>
      </c>
      <c r="C2" s="254"/>
      <c r="D2" s="254"/>
      <c r="E2" s="254"/>
      <c r="F2" s="254"/>
      <c r="G2" s="254"/>
      <c r="H2" s="254"/>
      <c r="I2" s="254"/>
      <c r="J2" s="254"/>
      <c r="K2" s="258"/>
    </row>
    <row r="3" spans="1:11" ht="24.95" customHeight="1" x14ac:dyDescent="0.25">
      <c r="A3" s="256"/>
      <c r="B3" s="255" t="s">
        <v>64</v>
      </c>
      <c r="C3" s="255"/>
      <c r="D3" s="255"/>
      <c r="E3" s="255" t="s">
        <v>78</v>
      </c>
      <c r="F3" s="255"/>
      <c r="G3" s="255"/>
      <c r="H3" s="255" t="s">
        <v>65</v>
      </c>
      <c r="I3" s="255"/>
      <c r="J3" s="255"/>
      <c r="K3" s="258"/>
    </row>
    <row r="4" spans="1:11" ht="15" customHeight="1" x14ac:dyDescent="0.25">
      <c r="A4" s="256"/>
      <c r="B4" s="58" t="s">
        <v>114</v>
      </c>
      <c r="C4" s="58" t="s">
        <v>115</v>
      </c>
      <c r="D4" s="58" t="s">
        <v>116</v>
      </c>
      <c r="E4" s="58" t="s">
        <v>114</v>
      </c>
      <c r="F4" s="58" t="s">
        <v>115</v>
      </c>
      <c r="G4" s="58" t="s">
        <v>116</v>
      </c>
      <c r="H4" s="58" t="s">
        <v>114</v>
      </c>
      <c r="I4" s="58" t="s">
        <v>115</v>
      </c>
      <c r="J4" s="58" t="s">
        <v>116</v>
      </c>
      <c r="K4" s="258"/>
    </row>
    <row r="5" spans="1:11" ht="15" customHeight="1" x14ac:dyDescent="0.25">
      <c r="A5" s="77">
        <v>1976</v>
      </c>
      <c r="B5" s="82"/>
      <c r="C5" s="70"/>
      <c r="D5" s="83"/>
      <c r="E5" s="90">
        <v>2.3749911843520524</v>
      </c>
      <c r="F5" s="71">
        <v>2.4033879471662867</v>
      </c>
      <c r="G5" s="91">
        <v>2.3465944215378181</v>
      </c>
      <c r="H5" s="92"/>
      <c r="I5" s="72"/>
      <c r="J5" s="73"/>
      <c r="K5" s="59"/>
    </row>
    <row r="6" spans="1:11" ht="15" customHeight="1" x14ac:dyDescent="0.25">
      <c r="A6" s="78">
        <v>1977</v>
      </c>
      <c r="B6" s="84">
        <v>2.2579584000000006</v>
      </c>
      <c r="C6" s="61"/>
      <c r="D6" s="85"/>
      <c r="E6" s="86">
        <v>1.5885620805968381</v>
      </c>
      <c r="F6" s="62">
        <v>2.6520028127385644</v>
      </c>
      <c r="G6" s="66">
        <v>2.3577754662961258E-2</v>
      </c>
      <c r="H6" s="87"/>
      <c r="I6" s="60"/>
      <c r="J6" s="65"/>
      <c r="K6" s="59"/>
    </row>
    <row r="7" spans="1:11" ht="15" customHeight="1" x14ac:dyDescent="0.25">
      <c r="A7" s="78">
        <v>1978</v>
      </c>
      <c r="B7" s="84">
        <v>1.2481560000000003</v>
      </c>
      <c r="C7" s="61"/>
      <c r="D7" s="85"/>
      <c r="E7" s="86">
        <v>1.4132946963583948</v>
      </c>
      <c r="F7" s="62">
        <v>1.6102955883450623</v>
      </c>
      <c r="G7" s="66">
        <v>1.1942098927696643</v>
      </c>
      <c r="H7" s="87"/>
      <c r="I7" s="60"/>
      <c r="J7" s="65"/>
      <c r="K7" s="59"/>
    </row>
    <row r="8" spans="1:11" ht="15" customHeight="1" x14ac:dyDescent="0.25">
      <c r="A8" s="78">
        <v>1979</v>
      </c>
      <c r="B8" s="84">
        <v>1.289304</v>
      </c>
      <c r="C8" s="61"/>
      <c r="D8" s="85"/>
      <c r="E8" s="86">
        <v>1.289304</v>
      </c>
      <c r="F8" s="62">
        <v>1.335024</v>
      </c>
      <c r="G8" s="66">
        <v>1.243584</v>
      </c>
      <c r="H8" s="87"/>
      <c r="I8" s="60"/>
      <c r="J8" s="65"/>
      <c r="K8" s="59"/>
    </row>
    <row r="9" spans="1:11" ht="15" customHeight="1" x14ac:dyDescent="0.25">
      <c r="A9" s="78">
        <v>1980</v>
      </c>
      <c r="B9" s="84"/>
      <c r="C9" s="61"/>
      <c r="D9" s="85"/>
      <c r="E9" s="86">
        <v>1.0914963336223498</v>
      </c>
      <c r="F9" s="62">
        <v>1.1151522251480537</v>
      </c>
      <c r="G9" s="66">
        <v>1.0697465498964356</v>
      </c>
      <c r="H9" s="87"/>
      <c r="I9" s="60"/>
      <c r="J9" s="65"/>
      <c r="K9" s="59"/>
    </row>
    <row r="10" spans="1:11" ht="15" customHeight="1" x14ac:dyDescent="0.25">
      <c r="A10" s="78">
        <v>1981</v>
      </c>
      <c r="B10" s="84"/>
      <c r="C10" s="61"/>
      <c r="D10" s="85"/>
      <c r="E10" s="86">
        <v>0.82390221890866466</v>
      </c>
      <c r="F10" s="62">
        <v>0.82390221890866466</v>
      </c>
      <c r="G10" s="66">
        <v>0.82390221890866466</v>
      </c>
      <c r="H10" s="87"/>
      <c r="I10" s="60"/>
      <c r="J10" s="65"/>
      <c r="K10" s="59"/>
    </row>
    <row r="11" spans="1:11" ht="15" customHeight="1" x14ac:dyDescent="0.25">
      <c r="A11" s="78">
        <v>1982</v>
      </c>
      <c r="B11" s="86">
        <v>0.79926985401141459</v>
      </c>
      <c r="C11" s="61"/>
      <c r="D11" s="85"/>
      <c r="E11" s="86">
        <v>0.74724301318077513</v>
      </c>
      <c r="F11" s="62">
        <v>0.91607164094881399</v>
      </c>
      <c r="G11" s="66">
        <v>0.23277581107723339</v>
      </c>
      <c r="H11" s="87"/>
      <c r="I11" s="60"/>
      <c r="J11" s="65"/>
      <c r="K11" s="59"/>
    </row>
    <row r="12" spans="1:11" ht="15" customHeight="1" x14ac:dyDescent="0.25">
      <c r="A12" s="78">
        <v>1983</v>
      </c>
      <c r="B12" s="86">
        <v>0.67626128835755472</v>
      </c>
      <c r="C12" s="61"/>
      <c r="D12" s="85"/>
      <c r="E12" s="86">
        <v>0.49537237411001489</v>
      </c>
      <c r="F12" s="62">
        <v>0.58762135162979101</v>
      </c>
      <c r="G12" s="66">
        <v>0.40312339659023871</v>
      </c>
      <c r="H12" s="87"/>
      <c r="I12" s="60"/>
      <c r="J12" s="65"/>
      <c r="K12" s="59"/>
    </row>
    <row r="13" spans="1:11" ht="15" customHeight="1" x14ac:dyDescent="0.25">
      <c r="A13" s="78">
        <v>1984</v>
      </c>
      <c r="B13" s="86">
        <v>0.3946520660090807</v>
      </c>
      <c r="C13" s="61"/>
      <c r="D13" s="85"/>
      <c r="E13" s="86">
        <v>0.50784387705079803</v>
      </c>
      <c r="F13" s="62">
        <v>0.94107809536972398</v>
      </c>
      <c r="G13" s="66">
        <v>0.09</v>
      </c>
      <c r="H13" s="87"/>
      <c r="I13" s="60"/>
      <c r="J13" s="65"/>
      <c r="K13" s="59"/>
    </row>
    <row r="14" spans="1:11" ht="15" customHeight="1" x14ac:dyDescent="0.25">
      <c r="A14" s="78" t="s">
        <v>87</v>
      </c>
      <c r="B14" s="86">
        <v>0.42041533687487032</v>
      </c>
      <c r="C14" s="61"/>
      <c r="D14" s="85"/>
      <c r="E14" s="86">
        <v>0.27683618582872183</v>
      </c>
      <c r="F14" s="62">
        <v>0.4552649963024612</v>
      </c>
      <c r="G14" s="66">
        <v>2.1781970526315794E-2</v>
      </c>
      <c r="H14" s="87"/>
      <c r="I14" s="60"/>
      <c r="J14" s="65"/>
      <c r="K14" s="59"/>
    </row>
    <row r="15" spans="1:11" ht="15" customHeight="1" x14ac:dyDescent="0.25">
      <c r="A15" s="78" t="s">
        <v>77</v>
      </c>
      <c r="B15" s="86">
        <v>5.3366535774261932E-2</v>
      </c>
      <c r="C15" s="62">
        <v>5.3366535774261932E-2</v>
      </c>
      <c r="D15" s="66">
        <v>5.3366535774261932E-2</v>
      </c>
      <c r="E15" s="86">
        <v>4.2758477423583331E-2</v>
      </c>
      <c r="F15" s="62">
        <v>8.1523891345546426E-2</v>
      </c>
      <c r="G15" s="66">
        <v>0</v>
      </c>
      <c r="H15" s="87"/>
      <c r="I15" s="60"/>
      <c r="J15" s="65"/>
      <c r="K15" s="59"/>
    </row>
    <row r="16" spans="1:11" ht="15" customHeight="1" x14ac:dyDescent="0.25">
      <c r="A16" s="78" t="s">
        <v>76</v>
      </c>
      <c r="B16" s="87">
        <v>0.06</v>
      </c>
      <c r="C16" s="62">
        <v>0.06</v>
      </c>
      <c r="D16" s="66">
        <v>0.05</v>
      </c>
      <c r="E16" s="87">
        <v>0.08</v>
      </c>
      <c r="F16" s="62">
        <v>0.11</v>
      </c>
      <c r="G16" s="66">
        <v>0.01</v>
      </c>
      <c r="H16" s="87">
        <v>7.0000000000000007E-2</v>
      </c>
      <c r="I16" s="62">
        <v>0.13</v>
      </c>
      <c r="J16" s="66">
        <v>0.02</v>
      </c>
      <c r="K16" s="54"/>
    </row>
    <row r="17" spans="1:11" ht="15" customHeight="1" x14ac:dyDescent="0.25">
      <c r="A17" s="78" t="s">
        <v>79</v>
      </c>
      <c r="B17" s="87">
        <v>0.05</v>
      </c>
      <c r="C17" s="62">
        <v>0.06</v>
      </c>
      <c r="D17" s="66">
        <v>0.05</v>
      </c>
      <c r="E17" s="87">
        <v>0.05</v>
      </c>
      <c r="F17" s="62">
        <v>0.1</v>
      </c>
      <c r="G17" s="66">
        <v>0.02</v>
      </c>
      <c r="H17" s="87">
        <v>0.04</v>
      </c>
      <c r="I17" s="62">
        <v>0.11</v>
      </c>
      <c r="J17" s="66">
        <v>0.01</v>
      </c>
      <c r="K17" s="55"/>
    </row>
    <row r="18" spans="1:11" ht="15" customHeight="1" x14ac:dyDescent="0.25">
      <c r="A18" s="79" t="s">
        <v>63</v>
      </c>
      <c r="B18" s="86">
        <v>0.02</v>
      </c>
      <c r="C18" s="62">
        <v>0.03</v>
      </c>
      <c r="D18" s="66">
        <v>0.01</v>
      </c>
      <c r="E18" s="86">
        <v>0.03</v>
      </c>
      <c r="F18" s="62">
        <v>7.0000000000000007E-2</v>
      </c>
      <c r="G18" s="66">
        <v>0.01</v>
      </c>
      <c r="H18" s="86">
        <v>0.02</v>
      </c>
      <c r="I18" s="62">
        <v>7.0000000000000007E-2</v>
      </c>
      <c r="J18" s="66">
        <v>0.01</v>
      </c>
      <c r="K18" s="55"/>
    </row>
    <row r="19" spans="1:11" ht="15" customHeight="1" x14ac:dyDescent="0.25">
      <c r="A19" s="79" t="s">
        <v>66</v>
      </c>
      <c r="B19" s="86">
        <v>0.02</v>
      </c>
      <c r="C19" s="62">
        <v>0.03</v>
      </c>
      <c r="D19" s="66">
        <v>0.01</v>
      </c>
      <c r="E19" s="86">
        <v>0.03</v>
      </c>
      <c r="F19" s="62">
        <v>0.05</v>
      </c>
      <c r="G19" s="66">
        <v>0.01</v>
      </c>
      <c r="H19" s="86">
        <v>0.02</v>
      </c>
      <c r="I19" s="62">
        <v>0.06</v>
      </c>
      <c r="J19" s="66">
        <v>0</v>
      </c>
      <c r="K19" s="55"/>
    </row>
    <row r="20" spans="1:11" ht="15" customHeight="1" x14ac:dyDescent="0.25">
      <c r="A20" s="79" t="s">
        <v>67</v>
      </c>
      <c r="B20" s="86">
        <v>0.02</v>
      </c>
      <c r="C20" s="62">
        <v>0.04</v>
      </c>
      <c r="D20" s="66">
        <v>0.01</v>
      </c>
      <c r="E20" s="86">
        <v>0.02</v>
      </c>
      <c r="F20" s="62">
        <v>0.06</v>
      </c>
      <c r="G20" s="66">
        <v>0.01</v>
      </c>
      <c r="H20" s="86">
        <v>0.02</v>
      </c>
      <c r="I20" s="62">
        <v>0.08</v>
      </c>
      <c r="J20" s="66">
        <v>0</v>
      </c>
      <c r="K20" s="55"/>
    </row>
    <row r="21" spans="1:11" ht="15" customHeight="1" x14ac:dyDescent="0.25">
      <c r="A21" s="79" t="s">
        <v>68</v>
      </c>
      <c r="B21" s="86">
        <v>0.2</v>
      </c>
      <c r="C21" s="62">
        <v>0.35</v>
      </c>
      <c r="D21" s="66">
        <v>7.0000000000000007E-2</v>
      </c>
      <c r="E21" s="86">
        <v>0.1</v>
      </c>
      <c r="F21" s="62">
        <v>0.28999999999999998</v>
      </c>
      <c r="G21" s="66">
        <v>0.01</v>
      </c>
      <c r="H21" s="86">
        <v>0.16</v>
      </c>
      <c r="I21" s="62">
        <v>0.28000000000000003</v>
      </c>
      <c r="J21" s="66">
        <v>0.03</v>
      </c>
      <c r="K21" s="55"/>
    </row>
    <row r="22" spans="1:11" ht="15" customHeight="1" x14ac:dyDescent="0.25">
      <c r="A22" s="79" t="s">
        <v>69</v>
      </c>
      <c r="B22" s="86">
        <v>0.05</v>
      </c>
      <c r="C22" s="62">
        <v>7.0000000000000007E-2</v>
      </c>
      <c r="D22" s="66">
        <v>0.02</v>
      </c>
      <c r="E22" s="86">
        <v>0.03</v>
      </c>
      <c r="F22" s="62">
        <v>0.06</v>
      </c>
      <c r="G22" s="66">
        <v>0.01</v>
      </c>
      <c r="H22" s="86">
        <v>0.03</v>
      </c>
      <c r="I22" s="62">
        <v>0.08</v>
      </c>
      <c r="J22" s="66">
        <v>0</v>
      </c>
      <c r="K22" s="55"/>
    </row>
    <row r="23" spans="1:11" ht="15" customHeight="1" x14ac:dyDescent="0.25">
      <c r="A23" s="79" t="s">
        <v>70</v>
      </c>
      <c r="B23" s="86">
        <v>0.04</v>
      </c>
      <c r="C23" s="62">
        <v>0.06</v>
      </c>
      <c r="D23" s="66">
        <v>0.02</v>
      </c>
      <c r="E23" s="86">
        <v>0.04</v>
      </c>
      <c r="F23" s="62">
        <v>7.0000000000000007E-2</v>
      </c>
      <c r="G23" s="66">
        <v>0.01</v>
      </c>
      <c r="H23" s="86">
        <v>0.04</v>
      </c>
      <c r="I23" s="62">
        <v>0.11</v>
      </c>
      <c r="J23" s="66">
        <v>0.01</v>
      </c>
      <c r="K23" s="55"/>
    </row>
    <row r="24" spans="1:11" ht="15" customHeight="1" x14ac:dyDescent="0.25">
      <c r="A24" s="79" t="s">
        <v>81</v>
      </c>
      <c r="B24" s="86">
        <v>3.1238990459520836E-2</v>
      </c>
      <c r="C24" s="62">
        <v>8.9247053574244173E-2</v>
      </c>
      <c r="D24" s="66">
        <v>5.3274468547930753E-3</v>
      </c>
      <c r="E24" s="290">
        <f>AVERAGE('Mid Slope'!H13,'Mid Slope'!H52,'Mid Slope'!H97,'Mid Slope'!H142,'Mid Slope'!H187,'Mid Slope'!H221,'Mid Slope'!H239,'Mid Slope'!H250,'Mid Slope'!H260,'Mid Slope'!H271,'Mid Slope'!H281,'Mid Slope'!H292,'Mid Slope'!H303)</f>
        <v>2.4281424829430329E-2</v>
      </c>
      <c r="F24" s="291">
        <f>MAX('Mid Slope'!H13,'Mid Slope'!H52,'Mid Slope'!H97,'Mid Slope'!H142,'Mid Slope'!H187,'Mid Slope'!H221,'Mid Slope'!H239,'Mid Slope'!H250,'Mid Slope'!H260,'Mid Slope'!H271,'Mid Slope'!H281,'Mid Slope'!H292,'Mid Slope'!H303)</f>
        <v>4.6259908896005807E-2</v>
      </c>
      <c r="G24" s="292">
        <f>MIN('Mid Slope'!H13,'Mid Slope'!H52,'Mid Slope'!H97,'Mid Slope'!H142,'Mid Slope'!H187,'Mid Slope'!H221,'Mid Slope'!H239,'Mid Slope'!H250,'Mid Slope'!H260,'Mid Slope'!H271,'Mid Slope'!H281,'Mid Slope'!H292,'Mid Slope'!H303)</f>
        <v>5.5569123967963829E-3</v>
      </c>
      <c r="H24" s="290">
        <f>AVERAGE('Lower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2.8535425004332825E-2</v>
      </c>
      <c r="I24" s="291">
        <f>MAX('Lower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9.7501295951234801E-2</v>
      </c>
      <c r="J24" s="292">
        <f>MIN('Lower Slope'!H13,'Lower Slope'!H23,'Lower Slope'!H33,'Lower Slope'!H42,'Lower Slope'!H51,'Lower Slope'!H60,'Lower Slope'!H71,'Lower Slope'!H80,'Lower Slope'!H90,'Lower Slope'!H111,'Lower Slope'!H122,'Lower Slope'!H133,'Lower Slope'!H143,'Lower Slope'!H153,'Lower Slope'!H163,'Lower Slope'!H172,'Lower Slope'!H182,'Lower Slope'!H191,'Lower Slope'!H196,'Lower Slope'!H199)</f>
        <v>1.5068294435442982E-3</v>
      </c>
      <c r="K24" s="55"/>
    </row>
    <row r="25" spans="1:11" ht="15" hidden="1" customHeight="1" x14ac:dyDescent="0.25">
      <c r="A25" s="80"/>
      <c r="B25" s="88"/>
      <c r="C25" s="63"/>
      <c r="D25" s="67"/>
      <c r="E25" s="88"/>
      <c r="F25" s="63"/>
      <c r="G25" s="67"/>
      <c r="H25" s="88"/>
      <c r="I25" s="63"/>
      <c r="J25" s="67"/>
      <c r="K25" s="55"/>
    </row>
    <row r="26" spans="1:11" ht="15" hidden="1" customHeight="1" x14ac:dyDescent="0.25">
      <c r="A26" s="80"/>
      <c r="B26" s="88"/>
      <c r="C26" s="63"/>
      <c r="D26" s="67"/>
      <c r="E26" s="88"/>
      <c r="F26" s="63"/>
      <c r="G26" s="67"/>
      <c r="H26" s="88"/>
      <c r="I26" s="63"/>
      <c r="J26" s="67"/>
      <c r="K26" s="55"/>
    </row>
    <row r="27" spans="1:11" ht="15" hidden="1" customHeight="1" x14ac:dyDescent="0.25">
      <c r="A27" s="80"/>
      <c r="B27" s="88"/>
      <c r="C27" s="63"/>
      <c r="D27" s="67"/>
      <c r="E27" s="88"/>
      <c r="F27" s="63"/>
      <c r="G27" s="67"/>
      <c r="H27" s="88"/>
      <c r="I27" s="63"/>
      <c r="J27" s="67"/>
      <c r="K27" s="55"/>
    </row>
    <row r="28" spans="1:11" ht="15" hidden="1" customHeight="1" x14ac:dyDescent="0.25">
      <c r="A28" s="80"/>
      <c r="B28" s="88"/>
      <c r="C28" s="63"/>
      <c r="D28" s="67"/>
      <c r="E28" s="88"/>
      <c r="F28" s="63"/>
      <c r="G28" s="67"/>
      <c r="H28" s="88"/>
      <c r="I28" s="63"/>
      <c r="J28" s="67"/>
      <c r="K28" s="55"/>
    </row>
    <row r="29" spans="1:11" ht="15" hidden="1" customHeight="1" x14ac:dyDescent="0.25">
      <c r="A29" s="80"/>
      <c r="B29" s="88"/>
      <c r="C29" s="63"/>
      <c r="D29" s="67"/>
      <c r="E29" s="88"/>
      <c r="F29" s="63"/>
      <c r="G29" s="67"/>
      <c r="H29" s="88"/>
      <c r="I29" s="63"/>
      <c r="J29" s="67"/>
      <c r="K29" s="55"/>
    </row>
    <row r="30" spans="1:11" ht="15" hidden="1" customHeight="1" x14ac:dyDescent="0.25">
      <c r="A30" s="80"/>
      <c r="B30" s="88"/>
      <c r="C30" s="63"/>
      <c r="D30" s="67"/>
      <c r="E30" s="88"/>
      <c r="F30" s="63"/>
      <c r="G30" s="67"/>
      <c r="H30" s="88"/>
      <c r="I30" s="63"/>
      <c r="J30" s="67"/>
      <c r="K30" s="55"/>
    </row>
    <row r="31" spans="1:11" ht="15" hidden="1" customHeight="1" x14ac:dyDescent="0.25">
      <c r="A31" s="80"/>
      <c r="B31" s="88"/>
      <c r="C31" s="63"/>
      <c r="D31" s="67"/>
      <c r="E31" s="88"/>
      <c r="F31" s="63"/>
      <c r="G31" s="67"/>
      <c r="H31" s="88"/>
      <c r="I31" s="63"/>
      <c r="J31" s="67"/>
      <c r="K31" s="55"/>
    </row>
    <row r="32" spans="1:11" ht="15" hidden="1" customHeight="1" x14ac:dyDescent="0.25">
      <c r="A32" s="80"/>
      <c r="B32" s="88"/>
      <c r="C32" s="63"/>
      <c r="D32" s="67"/>
      <c r="E32" s="88"/>
      <c r="F32" s="63"/>
      <c r="G32" s="67"/>
      <c r="H32" s="88"/>
      <c r="I32" s="63"/>
      <c r="J32" s="67"/>
      <c r="K32" s="55"/>
    </row>
    <row r="33" spans="1:12" ht="15" hidden="1" customHeight="1" x14ac:dyDescent="0.25">
      <c r="A33" s="80"/>
      <c r="B33" s="88"/>
      <c r="C33" s="63"/>
      <c r="D33" s="67"/>
      <c r="E33" s="88"/>
      <c r="F33" s="63"/>
      <c r="G33" s="67"/>
      <c r="H33" s="88"/>
      <c r="I33" s="63"/>
      <c r="J33" s="67"/>
      <c r="K33" s="55"/>
    </row>
    <row r="34" spans="1:12" ht="15" hidden="1" customHeight="1" x14ac:dyDescent="0.25">
      <c r="A34" s="80"/>
      <c r="B34" s="88"/>
      <c r="C34" s="63"/>
      <c r="D34" s="67"/>
      <c r="E34" s="88"/>
      <c r="F34" s="63"/>
      <c r="G34" s="67"/>
      <c r="H34" s="88"/>
      <c r="I34" s="63"/>
      <c r="J34" s="67"/>
      <c r="K34" s="55"/>
    </row>
    <row r="35" spans="1:12" ht="15" hidden="1" customHeight="1" x14ac:dyDescent="0.25">
      <c r="A35" s="80"/>
      <c r="B35" s="88"/>
      <c r="C35" s="63"/>
      <c r="D35" s="67"/>
      <c r="E35" s="88"/>
      <c r="F35" s="63"/>
      <c r="G35" s="67"/>
      <c r="H35" s="88"/>
      <c r="I35" s="63"/>
      <c r="J35" s="67"/>
      <c r="K35" s="55"/>
    </row>
    <row r="36" spans="1:12" ht="15" hidden="1" customHeight="1" x14ac:dyDescent="0.25">
      <c r="A36" s="80"/>
      <c r="B36" s="88"/>
      <c r="C36" s="63"/>
      <c r="D36" s="67"/>
      <c r="E36" s="88"/>
      <c r="F36" s="63"/>
      <c r="G36" s="67"/>
      <c r="H36" s="88"/>
      <c r="I36" s="63"/>
      <c r="J36" s="67"/>
      <c r="K36" s="55"/>
    </row>
    <row r="37" spans="1:12" ht="15" hidden="1" customHeight="1" x14ac:dyDescent="0.25">
      <c r="A37" s="80"/>
      <c r="B37" s="88"/>
      <c r="C37" s="63"/>
      <c r="D37" s="67"/>
      <c r="E37" s="88"/>
      <c r="F37" s="63"/>
      <c r="G37" s="67"/>
      <c r="H37" s="88"/>
      <c r="I37" s="63"/>
      <c r="J37" s="67"/>
      <c r="K37" s="55"/>
    </row>
    <row r="38" spans="1:12" ht="15" hidden="1" customHeight="1" x14ac:dyDescent="0.25">
      <c r="A38" s="80"/>
      <c r="B38" s="88"/>
      <c r="C38" s="63"/>
      <c r="D38" s="67"/>
      <c r="E38" s="88"/>
      <c r="F38" s="63"/>
      <c r="G38" s="67"/>
      <c r="H38" s="88"/>
      <c r="I38" s="63"/>
      <c r="J38" s="67"/>
      <c r="K38" s="55"/>
    </row>
    <row r="39" spans="1:12" ht="15" hidden="1" customHeight="1" x14ac:dyDescent="0.25">
      <c r="A39" s="80"/>
      <c r="B39" s="88"/>
      <c r="C39" s="63"/>
      <c r="D39" s="67"/>
      <c r="E39" s="88"/>
      <c r="F39" s="63"/>
      <c r="G39" s="67"/>
      <c r="H39" s="88"/>
      <c r="I39" s="63"/>
      <c r="J39" s="67"/>
      <c r="K39" s="55"/>
    </row>
    <row r="40" spans="1:12" ht="15" customHeight="1" x14ac:dyDescent="0.25">
      <c r="A40" s="81" t="s">
        <v>82</v>
      </c>
      <c r="B40" s="89">
        <v>4.9216452287252369E-2</v>
      </c>
      <c r="C40" s="68">
        <v>0.14678824932719148</v>
      </c>
      <c r="D40" s="69">
        <v>9.7393948192896936E-3</v>
      </c>
      <c r="E40" s="89"/>
      <c r="F40" s="68"/>
      <c r="G40" s="69"/>
      <c r="H40" s="89"/>
      <c r="I40" s="68"/>
      <c r="J40" s="69"/>
      <c r="K40" s="55"/>
    </row>
    <row r="41" spans="1:12" ht="15" customHeigh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2" ht="15" customHeight="1" x14ac:dyDescent="0.25">
      <c r="A42" s="54" t="s">
        <v>96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47"/>
    </row>
    <row r="43" spans="1:12" ht="15" customHeight="1" x14ac:dyDescent="0.25">
      <c r="A43" s="56" t="s">
        <v>83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1"/>
    </row>
    <row r="44" spans="1:12" ht="15" customHeight="1" x14ac:dyDescent="0.25">
      <c r="A44" s="56" t="s">
        <v>89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48"/>
    </row>
    <row r="45" spans="1:12" x14ac:dyDescent="0.25">
      <c r="A45" s="289" t="s">
        <v>130</v>
      </c>
      <c r="L45" s="51"/>
    </row>
    <row r="46" spans="1:12" x14ac:dyDescent="0.25">
      <c r="L46" s="49"/>
    </row>
    <row r="47" spans="1:12" x14ac:dyDescent="0.25">
      <c r="L47" s="49"/>
    </row>
    <row r="48" spans="1:12" x14ac:dyDescent="0.25">
      <c r="L48" s="49"/>
    </row>
    <row r="49" spans="12:12" x14ac:dyDescent="0.25">
      <c r="L49" s="51"/>
    </row>
    <row r="50" spans="12:12" x14ac:dyDescent="0.25">
      <c r="L50" s="49"/>
    </row>
    <row r="51" spans="12:12" x14ac:dyDescent="0.25">
      <c r="L51" s="50"/>
    </row>
    <row r="52" spans="12:12" x14ac:dyDescent="0.25">
      <c r="L52" s="50"/>
    </row>
    <row r="53" spans="12:12" x14ac:dyDescent="0.25">
      <c r="L53" s="48"/>
    </row>
    <row r="54" spans="12:12" x14ac:dyDescent="0.25">
      <c r="L54" s="49"/>
    </row>
    <row r="55" spans="12:12" x14ac:dyDescent="0.25">
      <c r="L55" s="47"/>
    </row>
    <row r="56" spans="12:12" x14ac:dyDescent="0.25">
      <c r="L56" s="47"/>
    </row>
    <row r="57" spans="12:12" x14ac:dyDescent="0.25">
      <c r="L57" s="47"/>
    </row>
    <row r="58" spans="12:12" x14ac:dyDescent="0.25">
      <c r="L58" s="47"/>
    </row>
    <row r="59" spans="12:12" x14ac:dyDescent="0.25">
      <c r="L59" s="47"/>
    </row>
  </sheetData>
  <mergeCells count="7">
    <mergeCell ref="A1:J1"/>
    <mergeCell ref="A2:A4"/>
    <mergeCell ref="B2:J2"/>
    <mergeCell ref="K2:K4"/>
    <mergeCell ref="B3:D3"/>
    <mergeCell ref="E3:G3"/>
    <mergeCell ref="H3:J3"/>
  </mergeCells>
  <pageMargins left="0.7" right="0.7" top="0.75" bottom="0.75" header="0.3" footer="0.3"/>
  <pageSetup scale="7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K98"/>
  <sheetViews>
    <sheetView zoomScale="70" zoomScaleNormal="70" workbookViewId="0">
      <pane ySplit="3" topLeftCell="A4" activePane="bottomLeft" state="frozen"/>
      <selection pane="bottomLeft" sqref="A1:K3"/>
    </sheetView>
  </sheetViews>
  <sheetFormatPr defaultColWidth="11.28515625" defaultRowHeight="12" customHeight="1" x14ac:dyDescent="0.25"/>
  <cols>
    <col min="1" max="11" width="14.85546875" style="96" customWidth="1"/>
    <col min="12" max="16384" width="11.28515625" style="96"/>
  </cols>
  <sheetData>
    <row r="1" spans="1:11" ht="15" customHeight="1" x14ac:dyDescent="0.25">
      <c r="A1" s="274" t="s">
        <v>118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s="97" customFormat="1" ht="15" customHeight="1" x14ac:dyDescent="0.25">
      <c r="A2" s="255" t="s">
        <v>119</v>
      </c>
      <c r="B2" s="255" t="s">
        <v>80</v>
      </c>
      <c r="C2" s="274" t="s">
        <v>120</v>
      </c>
      <c r="D2" s="274"/>
      <c r="E2" s="274"/>
      <c r="F2" s="274" t="s">
        <v>6</v>
      </c>
      <c r="G2" s="274"/>
      <c r="H2" s="274"/>
      <c r="I2" s="274" t="s">
        <v>5</v>
      </c>
      <c r="J2" s="274"/>
      <c r="K2" s="274"/>
    </row>
    <row r="3" spans="1:11" s="97" customFormat="1" ht="30" customHeight="1" x14ac:dyDescent="0.25">
      <c r="A3" s="255"/>
      <c r="B3" s="255"/>
      <c r="C3" s="57" t="s">
        <v>125</v>
      </c>
      <c r="D3" s="57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58" t="s">
        <v>124</v>
      </c>
    </row>
    <row r="4" spans="1:11" ht="15" customHeight="1" x14ac:dyDescent="0.25">
      <c r="A4" s="275" t="s">
        <v>0</v>
      </c>
      <c r="B4" s="110">
        <v>29813</v>
      </c>
      <c r="C4" s="108">
        <v>33589.051440000003</v>
      </c>
      <c r="D4" s="100">
        <v>32475.632280000002</v>
      </c>
      <c r="E4" s="101">
        <v>458.53807200000006</v>
      </c>
      <c r="F4" s="108"/>
      <c r="G4" s="100"/>
      <c r="H4" s="101"/>
      <c r="I4" s="108"/>
      <c r="J4" s="100"/>
      <c r="K4" s="101"/>
    </row>
    <row r="5" spans="1:11" ht="15" customHeight="1" x14ac:dyDescent="0.25">
      <c r="A5" s="276"/>
      <c r="B5" s="111">
        <v>30117</v>
      </c>
      <c r="C5" s="107">
        <v>33589.69152</v>
      </c>
      <c r="D5" s="98">
        <v>32475.815160000002</v>
      </c>
      <c r="E5" s="99">
        <v>458.29728</v>
      </c>
      <c r="F5" s="107">
        <v>0.66569324827252063</v>
      </c>
      <c r="G5" s="98">
        <v>0.66569324827252063</v>
      </c>
      <c r="H5" s="99">
        <v>0.66569324827252063</v>
      </c>
      <c r="I5" s="107">
        <v>-0.24079200000005824</v>
      </c>
      <c r="J5" s="98">
        <v>-0.24079200000005824</v>
      </c>
      <c r="K5" s="99">
        <v>-0.28910881578954362</v>
      </c>
    </row>
    <row r="6" spans="1:11" ht="15" customHeight="1" x14ac:dyDescent="0.25">
      <c r="A6" s="276"/>
      <c r="B6" s="111">
        <v>30476</v>
      </c>
      <c r="C6" s="107">
        <v>33590.307216000001</v>
      </c>
      <c r="D6" s="98">
        <v>32475.998040000002</v>
      </c>
      <c r="E6" s="99">
        <v>458.05953599999998</v>
      </c>
      <c r="F6" s="107">
        <v>1.307975630732275</v>
      </c>
      <c r="G6" s="98">
        <v>0.64228238245975444</v>
      </c>
      <c r="H6" s="99">
        <v>1.307975630732275</v>
      </c>
      <c r="I6" s="107">
        <v>-0.47853600000004992</v>
      </c>
      <c r="J6" s="98">
        <v>-0.23774399999999168</v>
      </c>
      <c r="K6" s="99">
        <v>-0.24171743732589684</v>
      </c>
    </row>
    <row r="7" spans="1:11" ht="15" customHeight="1" x14ac:dyDescent="0.25">
      <c r="A7" s="276"/>
      <c r="B7" s="111">
        <v>30582</v>
      </c>
      <c r="C7" s="107">
        <v>33590.487048000003</v>
      </c>
      <c r="D7" s="98">
        <v>32476.092528000001</v>
      </c>
      <c r="E7" s="99">
        <v>458.00772000000006</v>
      </c>
      <c r="F7" s="107">
        <v>1.5087600000000001</v>
      </c>
      <c r="G7" s="98">
        <v>0.20314411231311388</v>
      </c>
      <c r="H7" s="99">
        <v>1.5087600000000001</v>
      </c>
      <c r="I7" s="107">
        <v>-0.53035200000000282</v>
      </c>
      <c r="J7" s="98">
        <v>-5.1815999999952879E-2</v>
      </c>
      <c r="K7" s="99">
        <v>-0.17842301886776227</v>
      </c>
    </row>
    <row r="8" spans="1:11" ht="15" customHeight="1" x14ac:dyDescent="0.25">
      <c r="A8" s="276"/>
      <c r="B8" s="111">
        <v>30847</v>
      </c>
      <c r="C8" s="107">
        <v>33590.773560000001</v>
      </c>
      <c r="D8" s="98">
        <v>32476.089480000002</v>
      </c>
      <c r="E8" s="99">
        <v>457.63586400000003</v>
      </c>
      <c r="F8" s="107">
        <v>1.78308</v>
      </c>
      <c r="G8" s="98">
        <v>0.28652821230796266</v>
      </c>
      <c r="H8" s="99">
        <v>1.78308</v>
      </c>
      <c r="I8" s="107">
        <v>-0.90220800000001111</v>
      </c>
      <c r="J8" s="98">
        <v>-0.37185600000000835</v>
      </c>
      <c r="K8" s="99">
        <v>-0.51217901886793593</v>
      </c>
    </row>
    <row r="9" spans="1:11" ht="15" customHeight="1" x14ac:dyDescent="0.25">
      <c r="A9" s="276"/>
      <c r="B9" s="111">
        <v>31608</v>
      </c>
      <c r="C9" s="107">
        <v>33591.596519999999</v>
      </c>
      <c r="D9" s="98">
        <v>32476.391232000002</v>
      </c>
      <c r="E9" s="99">
        <v>457.41336000000001</v>
      </c>
      <c r="F9" s="107">
        <v>2.6548080000000005</v>
      </c>
      <c r="G9" s="98">
        <v>0.87653718181308593</v>
      </c>
      <c r="H9" s="99">
        <v>2.6548080000000005</v>
      </c>
      <c r="I9" s="107">
        <v>-1.1247120000000166</v>
      </c>
      <c r="J9" s="98">
        <v>-0.22250400000000556</v>
      </c>
      <c r="K9" s="99">
        <v>-0.10672005256242054</v>
      </c>
    </row>
    <row r="10" spans="1:11" ht="15" customHeight="1" x14ac:dyDescent="0.25">
      <c r="A10" s="276"/>
      <c r="B10" s="111">
        <v>36358</v>
      </c>
      <c r="C10" s="107">
        <v>33591.858648000001</v>
      </c>
      <c r="D10" s="98">
        <v>32477.034360000001</v>
      </c>
      <c r="E10" s="99">
        <v>456.37094400000001</v>
      </c>
      <c r="F10" s="107">
        <v>3.1363919999999998</v>
      </c>
      <c r="G10" s="98">
        <v>0.69449601350066892</v>
      </c>
      <c r="H10" s="99">
        <v>3.1363919999999998</v>
      </c>
      <c r="I10" s="107">
        <v>-2.167128000000039</v>
      </c>
      <c r="J10" s="98">
        <v>-1.0424160000000222</v>
      </c>
      <c r="K10" s="99">
        <v>-8.0101440000001703E-2</v>
      </c>
    </row>
    <row r="11" spans="1:11" ht="15" customHeight="1" x14ac:dyDescent="0.25">
      <c r="A11" s="276"/>
      <c r="B11" s="103">
        <v>536</v>
      </c>
      <c r="C11" s="107">
        <v>7147034.71</v>
      </c>
      <c r="D11" s="98">
        <v>512978.88</v>
      </c>
      <c r="E11" s="99">
        <v>455.25</v>
      </c>
      <c r="F11" s="107">
        <v>0</v>
      </c>
      <c r="G11" s="98">
        <v>0.12</v>
      </c>
      <c r="H11" s="99">
        <v>0.06</v>
      </c>
      <c r="I11" s="107">
        <v>0</v>
      </c>
      <c r="J11" s="98">
        <v>0.14000000000000001</v>
      </c>
      <c r="K11" s="99">
        <v>7.0000000000000007E-2</v>
      </c>
    </row>
    <row r="12" spans="1:11" ht="15" customHeight="1" x14ac:dyDescent="0.25">
      <c r="A12" s="276"/>
      <c r="B12" s="103">
        <v>1328</v>
      </c>
      <c r="C12" s="107">
        <v>7147034.8200000003</v>
      </c>
      <c r="D12" s="98">
        <v>512978.93</v>
      </c>
      <c r="E12" s="99">
        <v>455.27</v>
      </c>
      <c r="F12" s="107">
        <v>0.12</v>
      </c>
      <c r="G12" s="98">
        <v>0.12</v>
      </c>
      <c r="H12" s="99">
        <v>0.06</v>
      </c>
      <c r="I12" s="107">
        <v>0.02</v>
      </c>
      <c r="J12" s="98">
        <v>0.02</v>
      </c>
      <c r="K12" s="99">
        <v>0.01</v>
      </c>
    </row>
    <row r="13" spans="1:11" ht="15" customHeight="1" x14ac:dyDescent="0.25">
      <c r="A13" s="276"/>
      <c r="B13" s="103">
        <v>1671</v>
      </c>
      <c r="C13" s="107">
        <v>7147034.7599999998</v>
      </c>
      <c r="D13" s="98">
        <v>512978.92</v>
      </c>
      <c r="E13" s="99">
        <v>455.23</v>
      </c>
      <c r="F13" s="107">
        <v>7.0000000000000007E-2</v>
      </c>
      <c r="G13" s="98">
        <v>0.06</v>
      </c>
      <c r="H13" s="99">
        <v>7.0000000000000007E-2</v>
      </c>
      <c r="I13" s="107">
        <v>-0.03</v>
      </c>
      <c r="J13" s="98">
        <v>-0.04</v>
      </c>
      <c r="K13" s="99">
        <v>-0.05</v>
      </c>
    </row>
    <row r="14" spans="1:11" ht="15" customHeight="1" x14ac:dyDescent="0.25">
      <c r="A14" s="276"/>
      <c r="B14" s="103">
        <v>2401</v>
      </c>
      <c r="C14" s="107">
        <v>7147034.7999999998</v>
      </c>
      <c r="D14" s="98">
        <v>512978.92</v>
      </c>
      <c r="E14" s="99">
        <v>455.18</v>
      </c>
      <c r="F14" s="107">
        <v>0.1</v>
      </c>
      <c r="G14" s="98">
        <v>0.05</v>
      </c>
      <c r="H14" s="99">
        <v>0.02</v>
      </c>
      <c r="I14" s="107">
        <v>-7.0000000000000007E-2</v>
      </c>
      <c r="J14" s="98">
        <v>-0.04</v>
      </c>
      <c r="K14" s="99">
        <v>-0.02</v>
      </c>
    </row>
    <row r="15" spans="1:11" ht="15" customHeight="1" x14ac:dyDescent="0.25">
      <c r="A15" s="276"/>
      <c r="B15" s="103">
        <v>3113</v>
      </c>
      <c r="C15" s="107">
        <v>7147034.8300000001</v>
      </c>
      <c r="D15" s="98">
        <v>512978.93</v>
      </c>
      <c r="E15" s="99">
        <v>455.22</v>
      </c>
      <c r="F15" s="107">
        <v>0.13</v>
      </c>
      <c r="G15" s="98">
        <v>0.03</v>
      </c>
      <c r="H15" s="99">
        <v>0.01</v>
      </c>
      <c r="I15" s="107">
        <v>-0.04</v>
      </c>
      <c r="J15" s="98">
        <v>0.04</v>
      </c>
      <c r="K15" s="99">
        <v>0.02</v>
      </c>
    </row>
    <row r="16" spans="1:11" ht="15" customHeight="1" x14ac:dyDescent="0.25">
      <c r="A16" s="276"/>
      <c r="B16" s="103">
        <v>3854</v>
      </c>
      <c r="C16" s="107">
        <v>7147034.8399999999</v>
      </c>
      <c r="D16" s="98">
        <v>512978.93</v>
      </c>
      <c r="E16" s="99">
        <v>455.17</v>
      </c>
      <c r="F16" s="107">
        <v>0.14000000000000001</v>
      </c>
      <c r="G16" s="98">
        <v>0.02</v>
      </c>
      <c r="H16" s="99">
        <v>0.01</v>
      </c>
      <c r="I16" s="107">
        <v>-0.08</v>
      </c>
      <c r="J16" s="98">
        <v>-0.04</v>
      </c>
      <c r="K16" s="99">
        <v>-0.02</v>
      </c>
    </row>
    <row r="17" spans="1:11" ht="15" customHeight="1" x14ac:dyDescent="0.25">
      <c r="A17" s="276"/>
      <c r="B17" s="103">
        <v>3921</v>
      </c>
      <c r="C17" s="107">
        <v>7147034.8300000001</v>
      </c>
      <c r="D17" s="98">
        <v>512978.94</v>
      </c>
      <c r="E17" s="99">
        <v>455.17</v>
      </c>
      <c r="F17" s="107">
        <v>0.14000000000000001</v>
      </c>
      <c r="G17" s="98">
        <v>0.02</v>
      </c>
      <c r="H17" s="99">
        <v>0.08</v>
      </c>
      <c r="I17" s="107">
        <v>-0.08</v>
      </c>
      <c r="J17" s="98">
        <v>0</v>
      </c>
      <c r="K17" s="99">
        <v>0</v>
      </c>
    </row>
    <row r="18" spans="1:11" ht="15" customHeight="1" x14ac:dyDescent="0.25">
      <c r="A18" s="276"/>
      <c r="B18" s="103">
        <v>4241</v>
      </c>
      <c r="C18" s="107">
        <v>7147034.8600000003</v>
      </c>
      <c r="D18" s="98">
        <v>512978.99</v>
      </c>
      <c r="E18" s="99">
        <v>455.14</v>
      </c>
      <c r="F18" s="107">
        <v>0.18</v>
      </c>
      <c r="G18" s="98">
        <v>0.06</v>
      </c>
      <c r="H18" s="99">
        <v>7.0000000000000007E-2</v>
      </c>
      <c r="I18" s="107">
        <v>-0.11</v>
      </c>
      <c r="J18" s="98">
        <v>-0.03</v>
      </c>
      <c r="K18" s="99">
        <v>-0.04</v>
      </c>
    </row>
    <row r="19" spans="1:11" ht="15" customHeight="1" x14ac:dyDescent="0.25">
      <c r="A19" s="276"/>
      <c r="B19" s="103">
        <v>41127</v>
      </c>
      <c r="C19" s="107">
        <v>7147034.8600000003</v>
      </c>
      <c r="D19" s="98">
        <v>512978.94</v>
      </c>
      <c r="E19" s="99">
        <v>455.09</v>
      </c>
      <c r="F19" s="107">
        <v>0.16</v>
      </c>
      <c r="G19" s="98">
        <v>0.05</v>
      </c>
      <c r="H19" s="99">
        <v>0.05</v>
      </c>
      <c r="I19" s="107">
        <v>-0.16</v>
      </c>
      <c r="J19" s="98">
        <v>-0.05</v>
      </c>
      <c r="K19" s="99">
        <v>-0.05</v>
      </c>
    </row>
    <row r="20" spans="1:11" ht="15" customHeight="1" x14ac:dyDescent="0.25">
      <c r="A20" s="276"/>
      <c r="B20" s="103">
        <v>41893</v>
      </c>
      <c r="C20" s="107">
        <v>7147034.8430000003</v>
      </c>
      <c r="D20" s="98">
        <v>512978.96399999998</v>
      </c>
      <c r="E20" s="99">
        <v>455.03699999999998</v>
      </c>
      <c r="F20" s="282">
        <f>F19+G20</f>
        <v>0.18941088231563938</v>
      </c>
      <c r="G20" s="283">
        <f>SQRT(((C20-C19)^2)+((D20-D19)^2))</f>
        <v>2.9410882315639385E-2</v>
      </c>
      <c r="H20" s="284">
        <f>G20/((B20-B19)/365)</f>
        <v>1.401432381880989E-2</v>
      </c>
      <c r="I20" s="282">
        <f>I19+J20</f>
        <v>-0.21299999999999727</v>
      </c>
      <c r="J20" s="283">
        <f>E20-E19</f>
        <v>-5.2999999999997272E-2</v>
      </c>
      <c r="K20" s="284">
        <f>J20/((B20-B19)/365)</f>
        <v>-2.5254569190599221E-2</v>
      </c>
    </row>
    <row r="21" spans="1:11" ht="15" customHeight="1" x14ac:dyDescent="0.25">
      <c r="A21" s="277"/>
      <c r="B21" s="112">
        <v>42264</v>
      </c>
      <c r="C21" s="113">
        <v>7147034.8499999996</v>
      </c>
      <c r="D21" s="114">
        <v>512978.97100000002</v>
      </c>
      <c r="E21" s="115">
        <v>455.04</v>
      </c>
      <c r="F21" s="282">
        <f>F20+G21</f>
        <v>0.19931037677579411</v>
      </c>
      <c r="G21" s="283">
        <f>SQRT(((C21-C20)^2)+((D21-D20)^2))</f>
        <v>9.8994944601547286E-3</v>
      </c>
      <c r="H21" s="284">
        <f>G21/((B21-B20)/365)</f>
        <v>9.7393948192896936E-3</v>
      </c>
      <c r="I21" s="282">
        <f>I20+J21</f>
        <v>-0.20999999999995453</v>
      </c>
      <c r="J21" s="283">
        <f>E21-E20</f>
        <v>3.0000000000427463E-3</v>
      </c>
      <c r="K21" s="284">
        <f>J21/((B21-B20)/365)</f>
        <v>2.9514824798264217E-3</v>
      </c>
    </row>
    <row r="22" spans="1:11" ht="15" customHeight="1" x14ac:dyDescent="0.25">
      <c r="A22" s="263">
        <v>223</v>
      </c>
      <c r="B22" s="104">
        <v>536</v>
      </c>
      <c r="C22" s="108" t="s">
        <v>88</v>
      </c>
      <c r="D22" s="116"/>
      <c r="E22" s="117"/>
      <c r="F22" s="118"/>
      <c r="G22" s="116"/>
      <c r="H22" s="117"/>
      <c r="I22" s="118"/>
      <c r="J22" s="116"/>
      <c r="K22" s="117"/>
    </row>
    <row r="23" spans="1:11" ht="15" customHeight="1" x14ac:dyDescent="0.25">
      <c r="A23" s="264"/>
      <c r="B23" s="103">
        <v>1328</v>
      </c>
      <c r="C23" s="107">
        <v>7146978.0499999998</v>
      </c>
      <c r="D23" s="98">
        <v>512942.74</v>
      </c>
      <c r="E23" s="99">
        <v>467.22</v>
      </c>
      <c r="F23" s="107">
        <v>0</v>
      </c>
      <c r="G23" s="119"/>
      <c r="H23" s="120"/>
      <c r="I23" s="107">
        <v>0</v>
      </c>
      <c r="J23" s="119"/>
      <c r="K23" s="120"/>
    </row>
    <row r="24" spans="1:11" ht="15" customHeight="1" x14ac:dyDescent="0.25">
      <c r="A24" s="264"/>
      <c r="B24" s="103">
        <v>1671</v>
      </c>
      <c r="C24" s="107">
        <v>7146978.0800000001</v>
      </c>
      <c r="D24" s="98">
        <v>512942.73</v>
      </c>
      <c r="E24" s="99">
        <v>467.2</v>
      </c>
      <c r="F24" s="107">
        <v>0.03</v>
      </c>
      <c r="G24" s="98">
        <v>0.03</v>
      </c>
      <c r="H24" s="99">
        <v>0.03</v>
      </c>
      <c r="I24" s="107">
        <v>-0.02</v>
      </c>
      <c r="J24" s="98">
        <v>-0.02</v>
      </c>
      <c r="K24" s="99">
        <v>-0.02</v>
      </c>
    </row>
    <row r="25" spans="1:11" ht="15" customHeight="1" x14ac:dyDescent="0.25">
      <c r="A25" s="264"/>
      <c r="B25" s="103">
        <v>2401</v>
      </c>
      <c r="C25" s="107">
        <v>7146978.1200000001</v>
      </c>
      <c r="D25" s="98">
        <v>512942.73</v>
      </c>
      <c r="E25" s="99">
        <v>467.21</v>
      </c>
      <c r="F25" s="107">
        <v>7.0000000000000007E-2</v>
      </c>
      <c r="G25" s="98">
        <v>0.04</v>
      </c>
      <c r="H25" s="99">
        <v>0.02</v>
      </c>
      <c r="I25" s="107">
        <v>-0.01</v>
      </c>
      <c r="J25" s="98">
        <v>0</v>
      </c>
      <c r="K25" s="99">
        <v>0</v>
      </c>
    </row>
    <row r="26" spans="1:11" ht="15" customHeight="1" x14ac:dyDescent="0.25">
      <c r="A26" s="264"/>
      <c r="B26" s="103">
        <v>3113</v>
      </c>
      <c r="C26" s="107">
        <v>7146978.1600000001</v>
      </c>
      <c r="D26" s="98">
        <v>512942.75</v>
      </c>
      <c r="E26" s="99">
        <v>467.15</v>
      </c>
      <c r="F26" s="107">
        <v>0.11</v>
      </c>
      <c r="G26" s="98">
        <v>0.05</v>
      </c>
      <c r="H26" s="99">
        <v>0.02</v>
      </c>
      <c r="I26" s="107">
        <v>-7.0000000000000007E-2</v>
      </c>
      <c r="J26" s="98">
        <v>-0.05</v>
      </c>
      <c r="K26" s="99">
        <v>-0.03</v>
      </c>
    </row>
    <row r="27" spans="1:11" ht="15" customHeight="1" x14ac:dyDescent="0.25">
      <c r="A27" s="264"/>
      <c r="B27" s="103">
        <v>3854</v>
      </c>
      <c r="C27" s="107">
        <v>7146978.1900000004</v>
      </c>
      <c r="D27" s="98">
        <v>512942.75</v>
      </c>
      <c r="E27" s="99">
        <v>467.13</v>
      </c>
      <c r="F27" s="107">
        <v>0.14000000000000001</v>
      </c>
      <c r="G27" s="98">
        <v>0.03</v>
      </c>
      <c r="H27" s="99">
        <v>0.02</v>
      </c>
      <c r="I27" s="107">
        <v>-0.09</v>
      </c>
      <c r="J27" s="98">
        <v>-0.02</v>
      </c>
      <c r="K27" s="99">
        <v>-0.01</v>
      </c>
    </row>
    <row r="28" spans="1:11" ht="15" customHeight="1" x14ac:dyDescent="0.25">
      <c r="A28" s="264"/>
      <c r="B28" s="103">
        <v>3921</v>
      </c>
      <c r="C28" s="107">
        <v>7146978.1699999999</v>
      </c>
      <c r="D28" s="98">
        <v>512942.78</v>
      </c>
      <c r="E28" s="99">
        <v>467.1</v>
      </c>
      <c r="F28" s="107">
        <v>0.12</v>
      </c>
      <c r="G28" s="98">
        <v>0.04</v>
      </c>
      <c r="H28" s="99">
        <v>0.21</v>
      </c>
      <c r="I28" s="107">
        <v>-0.12</v>
      </c>
      <c r="J28" s="98">
        <v>-0.03</v>
      </c>
      <c r="K28" s="99">
        <v>-0.15</v>
      </c>
    </row>
    <row r="29" spans="1:11" ht="15" customHeight="1" x14ac:dyDescent="0.25">
      <c r="A29" s="264"/>
      <c r="B29" s="103">
        <v>4241</v>
      </c>
      <c r="C29" s="107">
        <v>7146978.2199999997</v>
      </c>
      <c r="D29" s="98">
        <v>512942.79</v>
      </c>
      <c r="E29" s="99">
        <v>467.08</v>
      </c>
      <c r="F29" s="107">
        <v>0.17</v>
      </c>
      <c r="G29" s="98">
        <v>0.05</v>
      </c>
      <c r="H29" s="99">
        <v>0.06</v>
      </c>
      <c r="I29" s="107">
        <v>-0.14000000000000001</v>
      </c>
      <c r="J29" s="98">
        <v>-0.02</v>
      </c>
      <c r="K29" s="99">
        <v>-0.03</v>
      </c>
    </row>
    <row r="30" spans="1:11" ht="15" customHeight="1" x14ac:dyDescent="0.25">
      <c r="A30" s="264"/>
      <c r="B30" s="103">
        <v>41127</v>
      </c>
      <c r="C30" s="107">
        <v>7146978.25</v>
      </c>
      <c r="D30" s="98">
        <v>512942.76</v>
      </c>
      <c r="E30" s="99">
        <v>467.05</v>
      </c>
      <c r="F30" s="107">
        <v>0.2</v>
      </c>
      <c r="G30" s="98">
        <v>0.04</v>
      </c>
      <c r="H30" s="99">
        <v>0.04</v>
      </c>
      <c r="I30" s="107">
        <v>-0.17</v>
      </c>
      <c r="J30" s="98">
        <v>-0.03</v>
      </c>
      <c r="K30" s="99">
        <v>-0.03</v>
      </c>
    </row>
    <row r="31" spans="1:11" ht="15" customHeight="1" x14ac:dyDescent="0.25">
      <c r="A31" s="264"/>
      <c r="B31" s="103">
        <v>41893</v>
      </c>
      <c r="C31" s="107">
        <v>7146978.2709999997</v>
      </c>
      <c r="D31" s="98">
        <v>512942.78700000001</v>
      </c>
      <c r="E31" s="99">
        <v>467.01400000000001</v>
      </c>
      <c r="F31" s="282">
        <f>F30+G31</f>
        <v>0.2342052625806243</v>
      </c>
      <c r="G31" s="283">
        <f>SQRT(((C31-C30)^2)+((D31-D30)^2))</f>
        <v>3.4205262580624292E-2</v>
      </c>
      <c r="H31" s="284">
        <f>G31/((B31-B30)/365)</f>
        <v>1.6298852274057266E-2</v>
      </c>
      <c r="I31" s="282">
        <f>I30+J31</f>
        <v>-0.20600000000000138</v>
      </c>
      <c r="J31" s="283">
        <f>E31-E30</f>
        <v>-3.6000000000001364E-2</v>
      </c>
      <c r="K31" s="284">
        <f>J31/((B31-B30)/365)</f>
        <v>-1.7154046997389684E-2</v>
      </c>
    </row>
    <row r="32" spans="1:11" ht="15" customHeight="1" x14ac:dyDescent="0.25">
      <c r="A32" s="265"/>
      <c r="B32" s="121">
        <v>42264</v>
      </c>
      <c r="C32" s="122">
        <v>7146978.2980000004</v>
      </c>
      <c r="D32" s="123">
        <v>512942.77100000001</v>
      </c>
      <c r="E32" s="124">
        <v>467.01600000000002</v>
      </c>
      <c r="F32" s="282">
        <f>F31+G32</f>
        <v>0.2655899728377456</v>
      </c>
      <c r="G32" s="283">
        <f>SQRT(((C32-C31)^2)+((D32-D31)^2))</f>
        <v>3.1384710257121314E-2</v>
      </c>
      <c r="H32" s="284">
        <f>G32/((B32-B31)/365)</f>
        <v>3.0877140819000757E-2</v>
      </c>
      <c r="I32" s="282">
        <f>I31+J32</f>
        <v>-0.20399999999999183</v>
      </c>
      <c r="J32" s="283">
        <f>E32-E31</f>
        <v>2.0000000000095497E-3</v>
      </c>
      <c r="K32" s="284">
        <f>J32/((B32-B31)/365)</f>
        <v>1.9676549865323065E-3</v>
      </c>
    </row>
    <row r="33" spans="1:11" ht="15" customHeight="1" x14ac:dyDescent="0.25">
      <c r="A33" s="263">
        <v>225</v>
      </c>
      <c r="B33" s="104">
        <v>536</v>
      </c>
      <c r="C33" s="108" t="s">
        <v>88</v>
      </c>
      <c r="D33" s="116"/>
      <c r="E33" s="117"/>
      <c r="F33" s="118"/>
      <c r="G33" s="116"/>
      <c r="H33" s="117"/>
      <c r="I33" s="118"/>
      <c r="J33" s="116"/>
      <c r="K33" s="117"/>
    </row>
    <row r="34" spans="1:11" ht="15" customHeight="1" x14ac:dyDescent="0.25">
      <c r="A34" s="264"/>
      <c r="B34" s="103">
        <v>1328</v>
      </c>
      <c r="C34" s="107">
        <v>7146918.7199999997</v>
      </c>
      <c r="D34" s="98">
        <v>512905.22</v>
      </c>
      <c r="E34" s="99">
        <v>475.17</v>
      </c>
      <c r="F34" s="107">
        <v>0</v>
      </c>
      <c r="G34" s="119"/>
      <c r="H34" s="120"/>
      <c r="I34" s="107">
        <v>0</v>
      </c>
      <c r="J34" s="119"/>
      <c r="K34" s="120"/>
    </row>
    <row r="35" spans="1:11" ht="15" customHeight="1" x14ac:dyDescent="0.25">
      <c r="A35" s="264"/>
      <c r="B35" s="103">
        <v>1671</v>
      </c>
      <c r="C35" s="107">
        <v>7146918.7300000004</v>
      </c>
      <c r="D35" s="98">
        <v>512905.18</v>
      </c>
      <c r="E35" s="99">
        <v>475.14</v>
      </c>
      <c r="F35" s="107">
        <v>0.04</v>
      </c>
      <c r="G35" s="98">
        <v>0.04</v>
      </c>
      <c r="H35" s="99">
        <v>0.04</v>
      </c>
      <c r="I35" s="107">
        <v>-0.03</v>
      </c>
      <c r="J35" s="98">
        <v>-0.03</v>
      </c>
      <c r="K35" s="99">
        <v>-0.03</v>
      </c>
    </row>
    <row r="36" spans="1:11" ht="15" customHeight="1" x14ac:dyDescent="0.25">
      <c r="A36" s="264"/>
      <c r="B36" s="103">
        <v>2401</v>
      </c>
      <c r="C36" s="107">
        <v>7146918.7699999996</v>
      </c>
      <c r="D36" s="98">
        <v>512905.18</v>
      </c>
      <c r="E36" s="99">
        <v>475.15</v>
      </c>
      <c r="F36" s="107">
        <v>7.0000000000000007E-2</v>
      </c>
      <c r="G36" s="98">
        <v>0.04</v>
      </c>
      <c r="H36" s="99">
        <v>0.02</v>
      </c>
      <c r="I36" s="107">
        <v>-0.03</v>
      </c>
      <c r="J36" s="98">
        <v>0</v>
      </c>
      <c r="K36" s="99">
        <v>0</v>
      </c>
    </row>
    <row r="37" spans="1:11" ht="15" customHeight="1" x14ac:dyDescent="0.25">
      <c r="A37" s="264"/>
      <c r="B37" s="103">
        <v>3113</v>
      </c>
      <c r="C37" s="107">
        <v>7146918.8099999996</v>
      </c>
      <c r="D37" s="98">
        <v>512905.2</v>
      </c>
      <c r="E37" s="99">
        <v>475.1</v>
      </c>
      <c r="F37" s="107">
        <v>0.09</v>
      </c>
      <c r="G37" s="98">
        <v>0.04</v>
      </c>
      <c r="H37" s="99">
        <v>0.02</v>
      </c>
      <c r="I37" s="107">
        <v>-7.0000000000000007E-2</v>
      </c>
      <c r="J37" s="98">
        <v>-0.05</v>
      </c>
      <c r="K37" s="99">
        <v>-0.03</v>
      </c>
    </row>
    <row r="38" spans="1:11" ht="15" customHeight="1" x14ac:dyDescent="0.25">
      <c r="A38" s="264"/>
      <c r="B38" s="103">
        <v>3854</v>
      </c>
      <c r="C38" s="107">
        <v>7146918.8300000001</v>
      </c>
      <c r="D38" s="98">
        <v>512905.19</v>
      </c>
      <c r="E38" s="99">
        <v>475.07</v>
      </c>
      <c r="F38" s="107">
        <v>0.12</v>
      </c>
      <c r="G38" s="98">
        <v>0.03</v>
      </c>
      <c r="H38" s="99">
        <v>0.02</v>
      </c>
      <c r="I38" s="107">
        <v>-0.11</v>
      </c>
      <c r="J38" s="98">
        <v>-0.03</v>
      </c>
      <c r="K38" s="99">
        <v>-0.01</v>
      </c>
    </row>
    <row r="39" spans="1:11" ht="15" customHeight="1" x14ac:dyDescent="0.25">
      <c r="A39" s="264"/>
      <c r="B39" s="103">
        <v>3921</v>
      </c>
      <c r="C39" s="107">
        <v>7146918.8399999999</v>
      </c>
      <c r="D39" s="98">
        <v>512905.24</v>
      </c>
      <c r="E39" s="99">
        <v>475.06</v>
      </c>
      <c r="F39" s="107">
        <v>0.13</v>
      </c>
      <c r="G39" s="98">
        <v>0.05</v>
      </c>
      <c r="H39" s="99">
        <v>0.27</v>
      </c>
      <c r="I39" s="107">
        <v>-0.11</v>
      </c>
      <c r="J39" s="98">
        <v>-0.01</v>
      </c>
      <c r="K39" s="99">
        <v>-0.04</v>
      </c>
    </row>
    <row r="40" spans="1:11" ht="15" customHeight="1" x14ac:dyDescent="0.25">
      <c r="A40" s="264"/>
      <c r="B40" s="103">
        <v>4241</v>
      </c>
      <c r="C40" s="107">
        <v>7146918.8600000003</v>
      </c>
      <c r="D40" s="98">
        <v>512905.25</v>
      </c>
      <c r="E40" s="99">
        <v>475.03</v>
      </c>
      <c r="F40" s="107">
        <v>0.15</v>
      </c>
      <c r="G40" s="98">
        <v>0.02</v>
      </c>
      <c r="H40" s="99">
        <v>0.03</v>
      </c>
      <c r="I40" s="107">
        <v>-0.14000000000000001</v>
      </c>
      <c r="J40" s="98">
        <v>-0.03</v>
      </c>
      <c r="K40" s="99">
        <v>-0.03</v>
      </c>
    </row>
    <row r="41" spans="1:11" ht="15" customHeight="1" x14ac:dyDescent="0.25">
      <c r="A41" s="264"/>
      <c r="B41" s="103">
        <v>41127</v>
      </c>
      <c r="C41" s="107">
        <v>7146918.8899999997</v>
      </c>
      <c r="D41" s="98">
        <v>512905.21</v>
      </c>
      <c r="E41" s="99">
        <v>475.02</v>
      </c>
      <c r="F41" s="107">
        <v>0.18</v>
      </c>
      <c r="G41" s="98">
        <v>0.06</v>
      </c>
      <c r="H41" s="99">
        <v>0.06</v>
      </c>
      <c r="I41" s="107">
        <v>-0.16</v>
      </c>
      <c r="J41" s="98">
        <v>-0.02</v>
      </c>
      <c r="K41" s="99">
        <v>-0.02</v>
      </c>
    </row>
    <row r="42" spans="1:11" ht="15" customHeight="1" x14ac:dyDescent="0.25">
      <c r="A42" s="264"/>
      <c r="B42" s="103">
        <v>41893</v>
      </c>
      <c r="C42" s="107">
        <v>7146918.9000000004</v>
      </c>
      <c r="D42" s="98">
        <v>512905.20500000002</v>
      </c>
      <c r="E42" s="99">
        <v>474.97699999999998</v>
      </c>
      <c r="F42" s="282">
        <f>F41+G42</f>
        <v>0.19118034052266161</v>
      </c>
      <c r="G42" s="283">
        <f>SQRT(((C42-C41)^2)+((D42-D41)^2))</f>
        <v>1.1180340522661631E-2</v>
      </c>
      <c r="H42" s="284">
        <f>G42/((B42-B41)/365)</f>
        <v>5.3274468547930753E-3</v>
      </c>
      <c r="I42" s="282">
        <f>I41+J42</f>
        <v>-0.20300000000000637</v>
      </c>
      <c r="J42" s="283">
        <f>E42-E41</f>
        <v>-4.3000000000006366E-2</v>
      </c>
      <c r="K42" s="284">
        <f>J42/((B42-B41)/365)</f>
        <v>-2.0489556135773267E-2</v>
      </c>
    </row>
    <row r="43" spans="1:11" ht="15" customHeight="1" x14ac:dyDescent="0.25">
      <c r="A43" s="265"/>
      <c r="B43" s="112">
        <v>42264</v>
      </c>
      <c r="C43" s="122">
        <v>7146918.9160000002</v>
      </c>
      <c r="D43" s="123">
        <v>512905.22700000001</v>
      </c>
      <c r="E43" s="124">
        <v>474.98</v>
      </c>
      <c r="F43" s="282">
        <f>F42+G43</f>
        <v>0.21838328143708186</v>
      </c>
      <c r="G43" s="283">
        <f>SQRT(((C43-C42)^2)+((D43-D42)^2))</f>
        <v>2.7202940914420229E-2</v>
      </c>
      <c r="H43" s="284">
        <f>G43/((B43-B42)/365)</f>
        <v>2.6763001169173541E-2</v>
      </c>
      <c r="I43" s="282">
        <f>I42+J43</f>
        <v>-0.19999999999996362</v>
      </c>
      <c r="J43" s="283">
        <f>E43-E42</f>
        <v>3.0000000000427463E-3</v>
      </c>
      <c r="K43" s="284">
        <f>J43/((B43-B42)/365)</f>
        <v>2.9514824798264217E-3</v>
      </c>
    </row>
    <row r="44" spans="1:11" ht="15" customHeight="1" x14ac:dyDescent="0.25">
      <c r="A44" s="263">
        <v>1195</v>
      </c>
      <c r="B44" s="104">
        <v>536</v>
      </c>
      <c r="C44" s="108">
        <v>7147111.8300000001</v>
      </c>
      <c r="D44" s="100">
        <v>512899.53</v>
      </c>
      <c r="E44" s="101">
        <v>456.62</v>
      </c>
      <c r="F44" s="108">
        <v>0</v>
      </c>
      <c r="G44" s="100">
        <v>0.1</v>
      </c>
      <c r="H44" s="101">
        <v>0.05</v>
      </c>
      <c r="I44" s="108">
        <v>0</v>
      </c>
      <c r="J44" s="100">
        <v>0.16</v>
      </c>
      <c r="K44" s="101">
        <v>0.08</v>
      </c>
    </row>
    <row r="45" spans="1:11" ht="15" customHeight="1" x14ac:dyDescent="0.25">
      <c r="A45" s="264"/>
      <c r="B45" s="103">
        <v>1328</v>
      </c>
      <c r="C45" s="107">
        <v>7147111.9400000004</v>
      </c>
      <c r="D45" s="98">
        <v>512899.53</v>
      </c>
      <c r="E45" s="99">
        <v>456.59</v>
      </c>
      <c r="F45" s="107">
        <v>0.11</v>
      </c>
      <c r="G45" s="98">
        <v>0.11</v>
      </c>
      <c r="H45" s="99">
        <v>0.05</v>
      </c>
      <c r="I45" s="107">
        <v>-0.03</v>
      </c>
      <c r="J45" s="98">
        <v>-0.03</v>
      </c>
      <c r="K45" s="99">
        <v>-0.01</v>
      </c>
    </row>
    <row r="46" spans="1:11" ht="15" customHeight="1" x14ac:dyDescent="0.25">
      <c r="A46" s="264"/>
      <c r="B46" s="103">
        <v>1671</v>
      </c>
      <c r="C46" s="107">
        <v>7147111.9500000002</v>
      </c>
      <c r="D46" s="98">
        <v>512899.52</v>
      </c>
      <c r="E46" s="99">
        <v>456.6</v>
      </c>
      <c r="F46" s="107">
        <v>0.12</v>
      </c>
      <c r="G46" s="98">
        <v>0.02</v>
      </c>
      <c r="H46" s="99">
        <v>0.02</v>
      </c>
      <c r="I46" s="107">
        <v>-0.02</v>
      </c>
      <c r="J46" s="98">
        <v>0.01</v>
      </c>
      <c r="K46" s="99">
        <v>0.01</v>
      </c>
    </row>
    <row r="47" spans="1:11" ht="15" customHeight="1" x14ac:dyDescent="0.25">
      <c r="A47" s="264"/>
      <c r="B47" s="103">
        <v>2401</v>
      </c>
      <c r="C47" s="107">
        <v>7147111.9500000002</v>
      </c>
      <c r="D47" s="98">
        <v>512899.5</v>
      </c>
      <c r="E47" s="99">
        <v>456.56</v>
      </c>
      <c r="F47" s="107">
        <v>0.13</v>
      </c>
      <c r="G47" s="98">
        <v>0.03</v>
      </c>
      <c r="H47" s="99">
        <v>0.01</v>
      </c>
      <c r="I47" s="107">
        <v>-0.06</v>
      </c>
      <c r="J47" s="98">
        <v>-0.04</v>
      </c>
      <c r="K47" s="99">
        <v>-0.02</v>
      </c>
    </row>
    <row r="48" spans="1:11" ht="15" customHeight="1" x14ac:dyDescent="0.25">
      <c r="A48" s="264"/>
      <c r="B48" s="103">
        <v>2742</v>
      </c>
      <c r="C48" s="107">
        <v>7147112.0099999998</v>
      </c>
      <c r="D48" s="98">
        <v>512899.5</v>
      </c>
      <c r="E48" s="99">
        <v>456.54</v>
      </c>
      <c r="F48" s="107">
        <v>0.18</v>
      </c>
      <c r="G48" s="98">
        <v>0.06</v>
      </c>
      <c r="H48" s="99">
        <v>0.06</v>
      </c>
      <c r="I48" s="107">
        <v>-0.08</v>
      </c>
      <c r="J48" s="98">
        <v>-0.02</v>
      </c>
      <c r="K48" s="99">
        <v>-0.03</v>
      </c>
    </row>
    <row r="49" spans="1:11" ht="15" customHeight="1" x14ac:dyDescent="0.25">
      <c r="A49" s="264"/>
      <c r="B49" s="103">
        <v>3113</v>
      </c>
      <c r="C49" s="107">
        <v>7147112.0300000003</v>
      </c>
      <c r="D49" s="98">
        <v>512899.52</v>
      </c>
      <c r="E49" s="99">
        <v>456.51</v>
      </c>
      <c r="F49" s="107">
        <v>0.2</v>
      </c>
      <c r="G49" s="98">
        <v>0.03</v>
      </c>
      <c r="H49" s="99">
        <v>0.03</v>
      </c>
      <c r="I49" s="107">
        <v>-0.11</v>
      </c>
      <c r="J49" s="98">
        <v>-0.03</v>
      </c>
      <c r="K49" s="99">
        <v>-0.03</v>
      </c>
    </row>
    <row r="50" spans="1:11" ht="15" customHeight="1" x14ac:dyDescent="0.25">
      <c r="A50" s="264"/>
      <c r="B50" s="103">
        <v>3854</v>
      </c>
      <c r="C50" s="107">
        <v>7147112.0499999998</v>
      </c>
      <c r="D50" s="98">
        <v>512899.52</v>
      </c>
      <c r="E50" s="99">
        <v>456.48</v>
      </c>
      <c r="F50" s="107">
        <v>0.22</v>
      </c>
      <c r="G50" s="98">
        <v>0.02</v>
      </c>
      <c r="H50" s="99">
        <v>0.01</v>
      </c>
      <c r="I50" s="107">
        <v>-0.14000000000000001</v>
      </c>
      <c r="J50" s="98">
        <v>-0.03</v>
      </c>
      <c r="K50" s="99">
        <v>-0.02</v>
      </c>
    </row>
    <row r="51" spans="1:11" ht="15" customHeight="1" x14ac:dyDescent="0.25">
      <c r="A51" s="264"/>
      <c r="B51" s="103">
        <v>3921</v>
      </c>
      <c r="C51" s="107">
        <v>7147112.0300000003</v>
      </c>
      <c r="D51" s="98">
        <v>512899.52</v>
      </c>
      <c r="E51" s="99">
        <v>456.43</v>
      </c>
      <c r="F51" s="107">
        <v>0.21</v>
      </c>
      <c r="G51" s="98">
        <v>0.01</v>
      </c>
      <c r="H51" s="99">
        <v>7.0000000000000007E-2</v>
      </c>
      <c r="I51" s="107">
        <v>-0.18</v>
      </c>
      <c r="J51" s="98">
        <v>-0.04</v>
      </c>
      <c r="K51" s="99">
        <v>-0.23</v>
      </c>
    </row>
    <row r="52" spans="1:11" ht="15" customHeight="1" x14ac:dyDescent="0.25">
      <c r="A52" s="264"/>
      <c r="B52" s="103">
        <v>4241</v>
      </c>
      <c r="C52" s="107">
        <v>7147112.0499999998</v>
      </c>
      <c r="D52" s="98">
        <v>512899.53</v>
      </c>
      <c r="E52" s="99">
        <v>456.41</v>
      </c>
      <c r="F52" s="107">
        <v>0.23</v>
      </c>
      <c r="G52" s="98">
        <v>0.02</v>
      </c>
      <c r="H52" s="99">
        <v>0.02</v>
      </c>
      <c r="I52" s="107">
        <v>-0.21</v>
      </c>
      <c r="J52" s="98">
        <v>-0.03</v>
      </c>
      <c r="K52" s="99">
        <v>-0.03</v>
      </c>
    </row>
    <row r="53" spans="1:11" ht="15" customHeight="1" x14ac:dyDescent="0.25">
      <c r="A53" s="264"/>
      <c r="B53" s="103">
        <v>41127</v>
      </c>
      <c r="C53" s="107">
        <v>7147112.0599999996</v>
      </c>
      <c r="D53" s="98">
        <v>512899.52</v>
      </c>
      <c r="E53" s="99">
        <v>456.39</v>
      </c>
      <c r="F53" s="107">
        <v>0.24</v>
      </c>
      <c r="G53" s="98">
        <v>0.02</v>
      </c>
      <c r="H53" s="99">
        <v>0.02</v>
      </c>
      <c r="I53" s="107">
        <v>-0.22</v>
      </c>
      <c r="J53" s="98">
        <v>-0.01</v>
      </c>
      <c r="K53" s="99">
        <v>-0.01</v>
      </c>
    </row>
    <row r="54" spans="1:11" ht="15" customHeight="1" x14ac:dyDescent="0.25">
      <c r="A54" s="264"/>
      <c r="B54" s="103">
        <v>41893</v>
      </c>
      <c r="C54" s="107">
        <v>7147112.0860000001</v>
      </c>
      <c r="D54" s="98">
        <v>512899.54800000001</v>
      </c>
      <c r="E54" s="99">
        <v>456.34300000000002</v>
      </c>
      <c r="F54" s="282">
        <f>F53+G54</f>
        <v>0.27820994670762456</v>
      </c>
      <c r="G54" s="283">
        <f>SQRT(((C54-C53)^2)+((D54-D53)^2))</f>
        <v>3.8209946707624579E-2</v>
      </c>
      <c r="H54" s="284">
        <f>G54/((B54-B53)/365)</f>
        <v>1.8207089488620067E-2</v>
      </c>
      <c r="I54" s="282">
        <f>I53+J54</f>
        <v>-0.2669999999999686</v>
      </c>
      <c r="J54" s="283">
        <f>E54-E53</f>
        <v>-4.6999999999968622E-2</v>
      </c>
      <c r="K54" s="284">
        <f>J54/((B54-B53)/365)</f>
        <v>-2.2395561357687398E-2</v>
      </c>
    </row>
    <row r="55" spans="1:11" ht="15" customHeight="1" x14ac:dyDescent="0.25">
      <c r="A55" s="265"/>
      <c r="B55" s="112">
        <v>42264</v>
      </c>
      <c r="C55" s="122">
        <v>7147112.1119999997</v>
      </c>
      <c r="D55" s="123">
        <v>512899.527</v>
      </c>
      <c r="E55" s="124">
        <v>456.34800000000001</v>
      </c>
      <c r="F55" s="282">
        <f>F54+G55</f>
        <v>0.3116314963395414</v>
      </c>
      <c r="G55" s="283">
        <f>SQRT(((C55-C54)^2)+((D55-D54)^2))</f>
        <v>3.3421549631916868E-2</v>
      </c>
      <c r="H55" s="284">
        <f>G55/((B55-B54)/365)</f>
        <v>3.2881039395282093E-2</v>
      </c>
      <c r="I55" s="282">
        <f>I54+J55</f>
        <v>-0.26199999999997314</v>
      </c>
      <c r="J55" s="283">
        <f>E55-E54</f>
        <v>4.9999999999954525E-3</v>
      </c>
      <c r="K55" s="284">
        <f>J55/((B55-B54)/365)</f>
        <v>4.9191374663028042E-3</v>
      </c>
    </row>
    <row r="56" spans="1:11" ht="15" customHeight="1" x14ac:dyDescent="0.25">
      <c r="A56" s="263">
        <v>1834</v>
      </c>
      <c r="B56" s="104">
        <v>536</v>
      </c>
      <c r="C56" s="108" t="s">
        <v>88</v>
      </c>
      <c r="D56" s="116"/>
      <c r="E56" s="117"/>
      <c r="F56" s="118"/>
      <c r="G56" s="116"/>
      <c r="H56" s="117"/>
      <c r="I56" s="118"/>
      <c r="J56" s="116"/>
      <c r="K56" s="117"/>
    </row>
    <row r="57" spans="1:11" ht="15" customHeight="1" x14ac:dyDescent="0.25">
      <c r="A57" s="264"/>
      <c r="B57" s="103">
        <v>1328</v>
      </c>
      <c r="C57" s="107">
        <v>7146973.6200000001</v>
      </c>
      <c r="D57" s="98">
        <v>512893.43</v>
      </c>
      <c r="E57" s="99">
        <v>461.12</v>
      </c>
      <c r="F57" s="107">
        <v>0</v>
      </c>
      <c r="G57" s="119"/>
      <c r="H57" s="120"/>
      <c r="I57" s="107">
        <v>0</v>
      </c>
      <c r="J57" s="119"/>
      <c r="K57" s="120"/>
    </row>
    <row r="58" spans="1:11" ht="15" customHeight="1" x14ac:dyDescent="0.25">
      <c r="A58" s="264"/>
      <c r="B58" s="103">
        <v>1671</v>
      </c>
      <c r="C58" s="107">
        <v>7146973.6399999997</v>
      </c>
      <c r="D58" s="98">
        <v>512893.38</v>
      </c>
      <c r="E58" s="99">
        <v>461.09</v>
      </c>
      <c r="F58" s="107">
        <v>0.06</v>
      </c>
      <c r="G58" s="98">
        <v>0.06</v>
      </c>
      <c r="H58" s="99">
        <v>0.06</v>
      </c>
      <c r="I58" s="107">
        <v>-0.03</v>
      </c>
      <c r="J58" s="98">
        <v>-0.03</v>
      </c>
      <c r="K58" s="99">
        <v>-0.03</v>
      </c>
    </row>
    <row r="59" spans="1:11" ht="15" customHeight="1" x14ac:dyDescent="0.25">
      <c r="A59" s="264"/>
      <c r="B59" s="103">
        <v>2401</v>
      </c>
      <c r="C59" s="107">
        <v>7146973.6900000004</v>
      </c>
      <c r="D59" s="98">
        <v>512893.36</v>
      </c>
      <c r="E59" s="99">
        <v>461.09</v>
      </c>
      <c r="F59" s="107">
        <v>0.11</v>
      </c>
      <c r="G59" s="98">
        <v>0.06</v>
      </c>
      <c r="H59" s="99">
        <v>0.03</v>
      </c>
      <c r="I59" s="107">
        <v>-0.03</v>
      </c>
      <c r="J59" s="98">
        <v>0</v>
      </c>
      <c r="K59" s="99">
        <v>0</v>
      </c>
    </row>
    <row r="60" spans="1:11" ht="15" customHeight="1" x14ac:dyDescent="0.25">
      <c r="A60" s="264"/>
      <c r="B60" s="103">
        <v>2742</v>
      </c>
      <c r="C60" s="107">
        <v>7146973.7199999997</v>
      </c>
      <c r="D60" s="98">
        <v>512893.36</v>
      </c>
      <c r="E60" s="99">
        <v>461.08</v>
      </c>
      <c r="F60" s="107">
        <v>0.13</v>
      </c>
      <c r="G60" s="98">
        <v>0.03</v>
      </c>
      <c r="H60" s="99">
        <v>0.03</v>
      </c>
      <c r="I60" s="107">
        <v>-0.04</v>
      </c>
      <c r="J60" s="98">
        <v>-0.01</v>
      </c>
      <c r="K60" s="99">
        <v>-0.01</v>
      </c>
    </row>
    <row r="61" spans="1:11" ht="15" customHeight="1" x14ac:dyDescent="0.25">
      <c r="A61" s="264"/>
      <c r="B61" s="103">
        <v>3113</v>
      </c>
      <c r="C61" s="107">
        <v>7146973.7400000002</v>
      </c>
      <c r="D61" s="98">
        <v>512893.38</v>
      </c>
      <c r="E61" s="99">
        <v>461.06</v>
      </c>
      <c r="F61" s="107">
        <v>0.13</v>
      </c>
      <c r="G61" s="98">
        <v>0.03</v>
      </c>
      <c r="H61" s="99">
        <v>0.03</v>
      </c>
      <c r="I61" s="107">
        <v>-0.06</v>
      </c>
      <c r="J61" s="98">
        <v>-0.01</v>
      </c>
      <c r="K61" s="99">
        <v>-0.01</v>
      </c>
    </row>
    <row r="62" spans="1:11" ht="15" customHeight="1" x14ac:dyDescent="0.25">
      <c r="A62" s="264"/>
      <c r="B62" s="103">
        <v>3854</v>
      </c>
      <c r="C62" s="107">
        <v>7146973.79</v>
      </c>
      <c r="D62" s="98">
        <v>512893.34</v>
      </c>
      <c r="E62" s="99">
        <v>461.04</v>
      </c>
      <c r="F62" s="107">
        <v>0.2</v>
      </c>
      <c r="G62" s="98">
        <v>7.0000000000000007E-2</v>
      </c>
      <c r="H62" s="99">
        <v>0.04</v>
      </c>
      <c r="I62" s="107">
        <v>-0.08</v>
      </c>
      <c r="J62" s="98">
        <v>-0.02</v>
      </c>
      <c r="K62" s="99">
        <v>-0.01</v>
      </c>
    </row>
    <row r="63" spans="1:11" ht="15" customHeight="1" x14ac:dyDescent="0.25">
      <c r="A63" s="264"/>
      <c r="B63" s="103">
        <v>3921</v>
      </c>
      <c r="C63" s="107">
        <v>7146973.7800000003</v>
      </c>
      <c r="D63" s="98">
        <v>512893.4</v>
      </c>
      <c r="E63" s="99">
        <v>461.03</v>
      </c>
      <c r="F63" s="107">
        <v>0.16</v>
      </c>
      <c r="G63" s="98">
        <v>0.06</v>
      </c>
      <c r="H63" s="99">
        <v>0.35</v>
      </c>
      <c r="I63" s="107">
        <v>-0.09</v>
      </c>
      <c r="J63" s="98">
        <v>-0.01</v>
      </c>
      <c r="K63" s="99">
        <v>-7.0000000000000007E-2</v>
      </c>
    </row>
    <row r="64" spans="1:11" ht="15" customHeight="1" x14ac:dyDescent="0.25">
      <c r="A64" s="264"/>
      <c r="B64" s="103">
        <v>4241</v>
      </c>
      <c r="C64" s="107">
        <v>7146973.8300000001</v>
      </c>
      <c r="D64" s="98">
        <v>512893.42</v>
      </c>
      <c r="E64" s="99">
        <v>461.04</v>
      </c>
      <c r="F64" s="107">
        <v>0.22</v>
      </c>
      <c r="G64" s="98">
        <v>0.06</v>
      </c>
      <c r="H64" s="99">
        <v>7.0000000000000007E-2</v>
      </c>
      <c r="I64" s="107">
        <v>-0.08</v>
      </c>
      <c r="J64" s="98">
        <v>0.01</v>
      </c>
      <c r="K64" s="99">
        <v>0.01</v>
      </c>
    </row>
    <row r="65" spans="1:11" ht="15" customHeight="1" x14ac:dyDescent="0.25">
      <c r="A65" s="264"/>
      <c r="B65" s="103">
        <v>41127</v>
      </c>
      <c r="C65" s="107">
        <v>7146973.8200000003</v>
      </c>
      <c r="D65" s="98">
        <v>512893.36</v>
      </c>
      <c r="E65" s="99">
        <v>460.96</v>
      </c>
      <c r="F65" s="107">
        <v>0.21</v>
      </c>
      <c r="G65" s="98">
        <v>0.06</v>
      </c>
      <c r="H65" s="99">
        <v>0.06</v>
      </c>
      <c r="I65" s="107">
        <v>-0.16</v>
      </c>
      <c r="J65" s="98">
        <v>-0.08</v>
      </c>
      <c r="K65" s="99">
        <v>-0.08</v>
      </c>
    </row>
    <row r="66" spans="1:11" ht="15" customHeight="1" x14ac:dyDescent="0.25">
      <c r="A66" s="264"/>
      <c r="B66" s="103">
        <v>41893</v>
      </c>
      <c r="C66" s="126">
        <v>7146973.8569999998</v>
      </c>
      <c r="D66" s="127">
        <v>512893.36099999998</v>
      </c>
      <c r="E66" s="128">
        <v>460.94299999999998</v>
      </c>
      <c r="F66" s="282">
        <f>F65+G66</f>
        <v>0.24701351059203461</v>
      </c>
      <c r="G66" s="283">
        <f>SQRT(((C66-C65)^2)+((D66-D65)^2))</f>
        <v>3.7013510592034622E-2</v>
      </c>
      <c r="H66" s="284">
        <f>G66/((B66-B65)/365)</f>
        <v>1.7636986117614408E-2</v>
      </c>
      <c r="I66" s="282">
        <f>I65+J66</f>
        <v>-0.17699999999999591</v>
      </c>
      <c r="J66" s="283">
        <f>E66-E65</f>
        <v>-1.6999999999995907E-2</v>
      </c>
      <c r="K66" s="284">
        <f>J66/((B66-B65)/365)</f>
        <v>-8.1005221932095375E-3</v>
      </c>
    </row>
    <row r="67" spans="1:11" ht="15" customHeight="1" x14ac:dyDescent="0.25">
      <c r="A67" s="265"/>
      <c r="B67" s="112">
        <v>42264</v>
      </c>
      <c r="C67" s="129">
        <v>7146973.8700000001</v>
      </c>
      <c r="D67" s="130">
        <v>512893.35800000001</v>
      </c>
      <c r="E67" s="131">
        <v>460.95800000000003</v>
      </c>
      <c r="F67" s="282">
        <f>F66+G67</f>
        <v>0.26035517491028815</v>
      </c>
      <c r="G67" s="283">
        <f>SQRT(((C67-C66)^2)+((D67-D66)^2))</f>
        <v>1.3341664318253541E-2</v>
      </c>
      <c r="H67" s="284">
        <f>G67/((B67-B66)/365)</f>
        <v>1.3125896162163189E-2</v>
      </c>
      <c r="I67" s="282">
        <f>I66+J67</f>
        <v>-0.16199999999995271</v>
      </c>
      <c r="J67" s="283">
        <f>E67-E66</f>
        <v>1.5000000000043201E-2</v>
      </c>
      <c r="K67" s="284">
        <f>J67/((B67-B66)/365)</f>
        <v>1.4757412398964337E-2</v>
      </c>
    </row>
    <row r="68" spans="1:11" ht="15" customHeight="1" x14ac:dyDescent="0.25">
      <c r="A68" s="266">
        <v>186</v>
      </c>
      <c r="B68" s="104">
        <v>41127</v>
      </c>
      <c r="C68" s="133">
        <v>7146818.4869999997</v>
      </c>
      <c r="D68" s="134">
        <v>513088.61900000001</v>
      </c>
      <c r="E68" s="135"/>
      <c r="F68" s="133"/>
      <c r="G68" s="134"/>
      <c r="H68" s="135"/>
      <c r="I68" s="133"/>
      <c r="J68" s="134"/>
      <c r="K68" s="135"/>
    </row>
    <row r="69" spans="1:11" ht="15" customHeight="1" x14ac:dyDescent="0.25">
      <c r="A69" s="267"/>
      <c r="B69" s="103">
        <v>41893</v>
      </c>
      <c r="C69" s="126">
        <v>7146818.5089999996</v>
      </c>
      <c r="D69" s="127">
        <v>513088.80499999999</v>
      </c>
      <c r="E69" s="128">
        <v>477.50400000000002</v>
      </c>
      <c r="F69" s="282">
        <f>F68+G69</f>
        <v>0.18729655626813982</v>
      </c>
      <c r="G69" s="283">
        <f>SQRT(((C69-C68)^2)+((D69-D68)^2))</f>
        <v>0.18729655626813982</v>
      </c>
      <c r="H69" s="284">
        <f>G69/((B69-B68)/365)</f>
        <v>8.9247053574244173E-2</v>
      </c>
      <c r="I69" s="282">
        <f>I68+J69</f>
        <v>477.50400000000002</v>
      </c>
      <c r="J69" s="283">
        <f>E69-E68</f>
        <v>477.50400000000002</v>
      </c>
      <c r="K69" s="284">
        <f>J69/((B69-B68)/365)</f>
        <v>227.53127937336816</v>
      </c>
    </row>
    <row r="70" spans="1:11" ht="15" customHeight="1" x14ac:dyDescent="0.25">
      <c r="A70" s="268"/>
      <c r="B70" s="121">
        <v>42264</v>
      </c>
      <c r="C70" s="129">
        <v>7146818.5060000001</v>
      </c>
      <c r="D70" s="130">
        <v>513088.86</v>
      </c>
      <c r="E70" s="131">
        <v>477.44499999999999</v>
      </c>
      <c r="F70" s="282">
        <f>F69+G70</f>
        <v>0.24237831365290519</v>
      </c>
      <c r="G70" s="283">
        <f>SQRT(((C70-C69)^2)+((D70-D69)^2))</f>
        <v>5.508175738476536E-2</v>
      </c>
      <c r="H70" s="284">
        <f>G70/((B70-B69)/365)</f>
        <v>5.4190947292289376E-2</v>
      </c>
      <c r="I70" s="282">
        <f>I69+J70</f>
        <v>477.44499999999999</v>
      </c>
      <c r="J70" s="283">
        <f>E70-E69</f>
        <v>-5.9000000000025921E-2</v>
      </c>
      <c r="K70" s="284">
        <f>J70/((B70-B69)/365)</f>
        <v>-5.8045822102451385E-2</v>
      </c>
    </row>
    <row r="71" spans="1:11" ht="15" customHeight="1" x14ac:dyDescent="0.25">
      <c r="A71" s="266">
        <v>300</v>
      </c>
      <c r="B71" s="285">
        <v>41127</v>
      </c>
      <c r="C71" s="133">
        <v>7146927.5559999999</v>
      </c>
      <c r="D71" s="134">
        <v>513026.96399999998</v>
      </c>
      <c r="E71" s="135"/>
      <c r="F71" s="133"/>
      <c r="G71" s="134"/>
      <c r="H71" s="135"/>
      <c r="I71" s="133"/>
      <c r="J71" s="134"/>
      <c r="K71" s="135"/>
    </row>
    <row r="72" spans="1:11" ht="15" customHeight="1" x14ac:dyDescent="0.25">
      <c r="A72" s="267"/>
      <c r="B72" s="103">
        <v>41893</v>
      </c>
      <c r="C72" s="126">
        <v>7146927.574</v>
      </c>
      <c r="D72" s="127">
        <v>513026.97600000002</v>
      </c>
      <c r="E72" s="128">
        <v>468.83</v>
      </c>
      <c r="F72" s="282">
        <f>F71+G72</f>
        <v>2.1633307808540288E-2</v>
      </c>
      <c r="G72" s="283">
        <f>SQRT(((C72-C71)^2)+((D72-D71)^2))</f>
        <v>2.1633307808540288E-2</v>
      </c>
      <c r="H72" s="284">
        <f>G72/((B72-B71)/365)</f>
        <v>1.0308299412685646E-2</v>
      </c>
      <c r="I72" s="282">
        <f>I71+J72</f>
        <v>468.83</v>
      </c>
      <c r="J72" s="283">
        <f>E72-E71</f>
        <v>468.83</v>
      </c>
      <c r="K72" s="284">
        <f>J72/((B72-B71)/365)</f>
        <v>223.39810704960834</v>
      </c>
    </row>
    <row r="73" spans="1:11" ht="15" customHeight="1" x14ac:dyDescent="0.25">
      <c r="A73" s="268"/>
      <c r="B73" s="112">
        <v>42264</v>
      </c>
      <c r="C73" s="129">
        <v>7146927.6119999997</v>
      </c>
      <c r="D73" s="130">
        <v>513026.95899999997</v>
      </c>
      <c r="E73" s="131">
        <v>468.84500000000003</v>
      </c>
      <c r="F73" s="282">
        <f>F72+G73</f>
        <v>6.3262624157025049E-2</v>
      </c>
      <c r="G73" s="283">
        <f>SQRT(((C73-C72)^2)+((D73-D72)^2))</f>
        <v>4.1629316348484754E-2</v>
      </c>
      <c r="H73" s="284">
        <f>G73/((B73-B72)/365)</f>
        <v>4.0956065949317888E-2</v>
      </c>
      <c r="I73" s="282">
        <f>I72+J73</f>
        <v>468.84500000000003</v>
      </c>
      <c r="J73" s="283">
        <f>E73-E72</f>
        <v>1.5000000000043201E-2</v>
      </c>
      <c r="K73" s="284">
        <f>J73/((B73-B72)/365)</f>
        <v>1.4757412398964337E-2</v>
      </c>
    </row>
    <row r="74" spans="1:11" ht="15" customHeight="1" x14ac:dyDescent="0.25">
      <c r="A74" s="266">
        <v>2836</v>
      </c>
      <c r="B74" s="104">
        <v>41127</v>
      </c>
      <c r="C74" s="133">
        <v>7146814.7120000003</v>
      </c>
      <c r="D74" s="134">
        <v>513092.91899999999</v>
      </c>
      <c r="E74" s="135"/>
      <c r="F74" s="133"/>
      <c r="G74" s="134"/>
      <c r="H74" s="135"/>
      <c r="I74" s="133"/>
      <c r="J74" s="134"/>
      <c r="K74" s="135"/>
    </row>
    <row r="75" spans="1:11" ht="15" customHeight="1" x14ac:dyDescent="0.25">
      <c r="A75" s="267"/>
      <c r="B75" s="103">
        <v>41893</v>
      </c>
      <c r="C75" s="126">
        <v>7146814.7439999999</v>
      </c>
      <c r="D75" s="127">
        <v>513093.054</v>
      </c>
      <c r="E75" s="128">
        <v>477.32</v>
      </c>
      <c r="F75" s="282">
        <f>F74+G75</f>
        <v>0.13874076538847571</v>
      </c>
      <c r="G75" s="283">
        <f>SQRT(((C75-C74)^2)+((D75-D74)^2))</f>
        <v>0.13874076538847571</v>
      </c>
      <c r="H75" s="284">
        <f>G75/((B75-B74)/365)</f>
        <v>6.6110155831323278E-2</v>
      </c>
      <c r="I75" s="282">
        <f>I74+J75</f>
        <v>477.32</v>
      </c>
      <c r="J75" s="283">
        <f>E75-E74</f>
        <v>477.32</v>
      </c>
      <c r="K75" s="284">
        <f>J75/((B75-B74)/365)</f>
        <v>227.44360313315926</v>
      </c>
    </row>
    <row r="76" spans="1:11" ht="15" customHeight="1" x14ac:dyDescent="0.25">
      <c r="A76" s="268"/>
      <c r="B76" s="121">
        <v>42264</v>
      </c>
      <c r="C76" s="129">
        <v>7146814.7759999996</v>
      </c>
      <c r="D76" s="130">
        <v>513093.16899999999</v>
      </c>
      <c r="E76" s="131">
        <v>477.30900000000003</v>
      </c>
      <c r="F76" s="282">
        <f>F75+G76</f>
        <v>0.2581099405381912</v>
      </c>
      <c r="G76" s="283">
        <f>SQRT(((C76-C75)^2)+((D76-D75)^2))</f>
        <v>0.11936917514971547</v>
      </c>
      <c r="H76" s="284">
        <f>G76/((B76-B75)/365)</f>
        <v>0.11743867636023221</v>
      </c>
      <c r="I76" s="282">
        <f>I75+J76</f>
        <v>477.30900000000003</v>
      </c>
      <c r="J76" s="283">
        <f>E76-E75</f>
        <v>-1.0999999999967258E-2</v>
      </c>
      <c r="K76" s="284">
        <f>J76/((B76-B75)/365)</f>
        <v>-1.08221024258438E-2</v>
      </c>
    </row>
    <row r="77" spans="1:11" ht="15" customHeight="1" x14ac:dyDescent="0.25">
      <c r="A77" s="266" t="s">
        <v>37</v>
      </c>
      <c r="B77" s="105">
        <v>37061</v>
      </c>
      <c r="C77" s="136" t="s">
        <v>88</v>
      </c>
      <c r="D77" s="137" t="s">
        <v>88</v>
      </c>
      <c r="E77" s="135"/>
      <c r="F77" s="133"/>
      <c r="G77" s="134"/>
      <c r="H77" s="135"/>
      <c r="I77" s="133"/>
      <c r="J77" s="134"/>
      <c r="K77" s="135"/>
    </row>
    <row r="78" spans="1:11" ht="15" customHeight="1" x14ac:dyDescent="0.25">
      <c r="A78" s="267"/>
      <c r="B78" s="106">
        <v>37853</v>
      </c>
      <c r="C78" s="138" t="s">
        <v>88</v>
      </c>
      <c r="D78" s="139" t="s">
        <v>88</v>
      </c>
      <c r="E78" s="128"/>
      <c r="F78" s="126"/>
      <c r="G78" s="127"/>
      <c r="H78" s="128"/>
      <c r="I78" s="126"/>
      <c r="J78" s="127"/>
      <c r="K78" s="128"/>
    </row>
    <row r="79" spans="1:11" ht="15" customHeight="1" x14ac:dyDescent="0.25">
      <c r="A79" s="267"/>
      <c r="B79" s="106">
        <v>38196</v>
      </c>
      <c r="C79" s="138" t="s">
        <v>88</v>
      </c>
      <c r="D79" s="139" t="s">
        <v>88</v>
      </c>
      <c r="E79" s="128"/>
      <c r="F79" s="126"/>
      <c r="G79" s="127"/>
      <c r="H79" s="128"/>
      <c r="I79" s="126"/>
      <c r="J79" s="127"/>
      <c r="K79" s="128"/>
    </row>
    <row r="80" spans="1:11" ht="15" customHeight="1" x14ac:dyDescent="0.25">
      <c r="A80" s="267"/>
      <c r="B80" s="106">
        <v>38926</v>
      </c>
      <c r="C80" s="138" t="s">
        <v>88</v>
      </c>
      <c r="D80" s="139" t="s">
        <v>88</v>
      </c>
      <c r="E80" s="128"/>
      <c r="F80" s="126"/>
      <c r="G80" s="127"/>
      <c r="H80" s="128"/>
      <c r="I80" s="126"/>
      <c r="J80" s="127"/>
      <c r="K80" s="128"/>
    </row>
    <row r="81" spans="1:11" ht="15" customHeight="1" x14ac:dyDescent="0.25">
      <c r="A81" s="267"/>
      <c r="B81" s="106">
        <v>39638</v>
      </c>
      <c r="C81" s="138" t="s">
        <v>88</v>
      </c>
      <c r="D81" s="139" t="s">
        <v>88</v>
      </c>
      <c r="E81" s="128"/>
      <c r="F81" s="126"/>
      <c r="G81" s="127"/>
      <c r="H81" s="128"/>
      <c r="I81" s="126"/>
      <c r="J81" s="127"/>
      <c r="K81" s="128"/>
    </row>
    <row r="82" spans="1:11" ht="15" customHeight="1" x14ac:dyDescent="0.25">
      <c r="A82" s="267"/>
      <c r="B82" s="106">
        <v>40379</v>
      </c>
      <c r="C82" s="138" t="s">
        <v>88</v>
      </c>
      <c r="D82" s="139" t="s">
        <v>88</v>
      </c>
      <c r="E82" s="128"/>
      <c r="F82" s="126"/>
      <c r="G82" s="127"/>
      <c r="H82" s="128"/>
      <c r="I82" s="126"/>
      <c r="J82" s="127"/>
      <c r="K82" s="128"/>
    </row>
    <row r="83" spans="1:11" ht="15" customHeight="1" x14ac:dyDescent="0.25">
      <c r="A83" s="267"/>
      <c r="B83" s="106">
        <v>40446</v>
      </c>
      <c r="C83" s="138" t="s">
        <v>88</v>
      </c>
      <c r="D83" s="139" t="s">
        <v>88</v>
      </c>
      <c r="E83" s="128"/>
      <c r="F83" s="126"/>
      <c r="G83" s="127"/>
      <c r="H83" s="128"/>
      <c r="I83" s="126"/>
      <c r="J83" s="127"/>
      <c r="K83" s="128"/>
    </row>
    <row r="84" spans="1:11" ht="15" customHeight="1" x14ac:dyDescent="0.25">
      <c r="A84" s="267"/>
      <c r="B84" s="106">
        <v>40766</v>
      </c>
      <c r="C84" s="138" t="s">
        <v>88</v>
      </c>
      <c r="D84" s="139" t="s">
        <v>88</v>
      </c>
      <c r="E84" s="128"/>
      <c r="F84" s="126"/>
      <c r="G84" s="127"/>
      <c r="H84" s="128"/>
      <c r="I84" s="126"/>
      <c r="J84" s="127"/>
      <c r="K84" s="128"/>
    </row>
    <row r="85" spans="1:11" ht="15" customHeight="1" x14ac:dyDescent="0.25">
      <c r="A85" s="267"/>
      <c r="B85" s="103">
        <v>41127</v>
      </c>
      <c r="C85" s="138">
        <v>7146871.2869999995</v>
      </c>
      <c r="D85" s="139">
        <v>513025.11300000001</v>
      </c>
      <c r="E85" s="128"/>
      <c r="F85" s="126"/>
      <c r="G85" s="127"/>
      <c r="H85" s="128"/>
      <c r="I85" s="126"/>
      <c r="J85" s="127"/>
      <c r="K85" s="128"/>
    </row>
    <row r="86" spans="1:11" ht="15" customHeight="1" x14ac:dyDescent="0.25">
      <c r="A86" s="267"/>
      <c r="B86" s="103">
        <v>41893</v>
      </c>
      <c r="C86" s="138">
        <v>7146871.2690000003</v>
      </c>
      <c r="D86" s="139">
        <v>513025.13799999998</v>
      </c>
      <c r="E86" s="128">
        <v>470.96300000000002</v>
      </c>
      <c r="F86" s="282">
        <f>F85+G86</f>
        <v>3.0805843120401639E-2</v>
      </c>
      <c r="G86" s="283">
        <f>SQRT(((C86-C85)^2)+((D86-D85)^2))</f>
        <v>3.0805843120401639E-2</v>
      </c>
      <c r="H86" s="284">
        <f>G86/((B86-B85)/365)</f>
        <v>1.4679024463376759E-2</v>
      </c>
      <c r="I86" s="282">
        <f>I85+J86</f>
        <v>470.96300000000002</v>
      </c>
      <c r="J86" s="283">
        <f>E86-E85</f>
        <v>470.96300000000002</v>
      </c>
      <c r="K86" s="284">
        <f>J86/((B86-B85)/365)</f>
        <v>224.41448433420365</v>
      </c>
    </row>
    <row r="87" spans="1:11" ht="15" customHeight="1" x14ac:dyDescent="0.25">
      <c r="A87" s="268"/>
      <c r="B87" s="112">
        <v>42264</v>
      </c>
      <c r="C87" s="140">
        <v>7146871.2589999996</v>
      </c>
      <c r="D87" s="141">
        <v>513025.12099999998</v>
      </c>
      <c r="E87" s="109">
        <v>470.98899999999998</v>
      </c>
      <c r="F87" s="282">
        <f>F86+G87</f>
        <v>5.0528926396167219E-2</v>
      </c>
      <c r="G87" s="283">
        <f>SQRT(((C87-C86)^2)+((D87-D86)^2))</f>
        <v>1.9723083275765579E-2</v>
      </c>
      <c r="H87" s="284">
        <f>G87/((B87-B86)/365)</f>
        <v>1.9404111578583388E-2</v>
      </c>
      <c r="I87" s="282">
        <f>I86+J87</f>
        <v>470.98899999999998</v>
      </c>
      <c r="J87" s="283">
        <f>E87-E86</f>
        <v>2.5999999999953616E-2</v>
      </c>
      <c r="K87" s="284">
        <f>J87/((B87-B86)/365)</f>
        <v>2.5579514824752212E-2</v>
      </c>
    </row>
    <row r="88" spans="1:11" ht="15" customHeight="1" x14ac:dyDescent="0.25">
      <c r="A88" s="266" t="s">
        <v>90</v>
      </c>
      <c r="B88" s="132">
        <v>37061</v>
      </c>
      <c r="C88" s="133" t="s">
        <v>88</v>
      </c>
      <c r="D88" s="134" t="s">
        <v>88</v>
      </c>
      <c r="E88" s="135"/>
      <c r="F88" s="133"/>
      <c r="G88" s="134"/>
      <c r="H88" s="135"/>
      <c r="I88" s="133"/>
      <c r="J88" s="134"/>
      <c r="K88" s="135"/>
    </row>
    <row r="89" spans="1:11" ht="15" customHeight="1" x14ac:dyDescent="0.25">
      <c r="A89" s="267"/>
      <c r="B89" s="125">
        <v>37853</v>
      </c>
      <c r="C89" s="126" t="s">
        <v>88</v>
      </c>
      <c r="D89" s="127" t="s">
        <v>88</v>
      </c>
      <c r="E89" s="128"/>
      <c r="F89" s="126"/>
      <c r="G89" s="127"/>
      <c r="H89" s="128"/>
      <c r="I89" s="126"/>
      <c r="J89" s="127"/>
      <c r="K89" s="128"/>
    </row>
    <row r="90" spans="1:11" ht="15" customHeight="1" x14ac:dyDescent="0.25">
      <c r="A90" s="267"/>
      <c r="B90" s="125">
        <v>38196</v>
      </c>
      <c r="C90" s="126" t="s">
        <v>88</v>
      </c>
      <c r="D90" s="127" t="s">
        <v>88</v>
      </c>
      <c r="E90" s="128"/>
      <c r="F90" s="126"/>
      <c r="G90" s="127"/>
      <c r="H90" s="128"/>
      <c r="I90" s="126"/>
      <c r="J90" s="127"/>
      <c r="K90" s="128"/>
    </row>
    <row r="91" spans="1:11" ht="15" customHeight="1" x14ac:dyDescent="0.25">
      <c r="A91" s="267"/>
      <c r="B91" s="125">
        <v>38926</v>
      </c>
      <c r="C91" s="126" t="s">
        <v>88</v>
      </c>
      <c r="D91" s="127" t="s">
        <v>88</v>
      </c>
      <c r="E91" s="128"/>
      <c r="F91" s="126"/>
      <c r="G91" s="127"/>
      <c r="H91" s="128"/>
      <c r="I91" s="126"/>
      <c r="J91" s="127"/>
      <c r="K91" s="128"/>
    </row>
    <row r="92" spans="1:11" ht="15" customHeight="1" x14ac:dyDescent="0.25">
      <c r="A92" s="267"/>
      <c r="B92" s="125">
        <v>39638</v>
      </c>
      <c r="C92" s="126" t="s">
        <v>88</v>
      </c>
      <c r="D92" s="127" t="s">
        <v>88</v>
      </c>
      <c r="E92" s="128"/>
      <c r="F92" s="126"/>
      <c r="G92" s="127"/>
      <c r="H92" s="128"/>
      <c r="I92" s="126"/>
      <c r="J92" s="127"/>
      <c r="K92" s="128"/>
    </row>
    <row r="93" spans="1:11" ht="15" customHeight="1" x14ac:dyDescent="0.25">
      <c r="A93" s="267"/>
      <c r="B93" s="125">
        <v>40379</v>
      </c>
      <c r="C93" s="126" t="s">
        <v>88</v>
      </c>
      <c r="D93" s="127" t="s">
        <v>88</v>
      </c>
      <c r="E93" s="128"/>
      <c r="F93" s="126"/>
      <c r="G93" s="127"/>
      <c r="H93" s="128"/>
      <c r="I93" s="126"/>
      <c r="J93" s="127"/>
      <c r="K93" s="128"/>
    </row>
    <row r="94" spans="1:11" ht="15" customHeight="1" x14ac:dyDescent="0.25">
      <c r="A94" s="267"/>
      <c r="B94" s="125">
        <v>40446</v>
      </c>
      <c r="C94" s="126" t="s">
        <v>88</v>
      </c>
      <c r="D94" s="127" t="s">
        <v>88</v>
      </c>
      <c r="E94" s="128"/>
      <c r="F94" s="126"/>
      <c r="G94" s="127"/>
      <c r="H94" s="128"/>
      <c r="I94" s="126"/>
      <c r="J94" s="127"/>
      <c r="K94" s="128"/>
    </row>
    <row r="95" spans="1:11" ht="15" customHeight="1" x14ac:dyDescent="0.25">
      <c r="A95" s="267"/>
      <c r="B95" s="125">
        <v>40766</v>
      </c>
      <c r="C95" s="126" t="s">
        <v>88</v>
      </c>
      <c r="D95" s="127" t="s">
        <v>88</v>
      </c>
      <c r="E95" s="128"/>
      <c r="F95" s="126"/>
      <c r="G95" s="127"/>
      <c r="H95" s="128"/>
      <c r="I95" s="126"/>
      <c r="J95" s="127"/>
      <c r="K95" s="128"/>
    </row>
    <row r="96" spans="1:11" ht="15" customHeight="1" x14ac:dyDescent="0.25">
      <c r="A96" s="267"/>
      <c r="B96" s="103">
        <v>41127</v>
      </c>
      <c r="C96" s="138">
        <v>7146871.3269999996</v>
      </c>
      <c r="D96" s="139">
        <v>513025.21500000003</v>
      </c>
      <c r="E96" s="128"/>
      <c r="F96" s="126"/>
      <c r="G96" s="127"/>
      <c r="H96" s="128"/>
      <c r="I96" s="126"/>
      <c r="J96" s="127"/>
      <c r="K96" s="128"/>
    </row>
    <row r="97" spans="1:11" ht="15" customHeight="1" x14ac:dyDescent="0.25">
      <c r="A97" s="267"/>
      <c r="B97" s="103">
        <v>41893</v>
      </c>
      <c r="C97" s="126">
        <v>7146871.3660000004</v>
      </c>
      <c r="D97" s="127">
        <v>513025.212</v>
      </c>
      <c r="E97" s="128">
        <v>470.96</v>
      </c>
      <c r="F97" s="282">
        <f>F96+G97</f>
        <v>3.9115215235508469E-2</v>
      </c>
      <c r="G97" s="283">
        <f>SQRT(((C97-C96)^2)+((D97-D96)^2))</f>
        <v>3.9115215235508469E-2</v>
      </c>
      <c r="H97" s="284">
        <f>G97/((B97-B96)/365)</f>
        <v>1.8638451123969439E-2</v>
      </c>
      <c r="I97" s="282">
        <f>I96+J97</f>
        <v>470.96</v>
      </c>
      <c r="J97" s="283">
        <f>E97-E96</f>
        <v>470.96</v>
      </c>
      <c r="K97" s="284">
        <f>J97/((B97-B96)/365)</f>
        <v>224.41305483028719</v>
      </c>
    </row>
    <row r="98" spans="1:11" ht="15" customHeight="1" x14ac:dyDescent="0.25">
      <c r="A98" s="268"/>
      <c r="B98" s="121">
        <v>42264</v>
      </c>
      <c r="C98" s="129">
        <v>7146871.3660000004</v>
      </c>
      <c r="D98" s="130">
        <v>513025.212</v>
      </c>
      <c r="E98" s="131">
        <v>470.95299999999997</v>
      </c>
      <c r="F98" s="286">
        <f>F97+G98</f>
        <v>3.9115215235508469E-2</v>
      </c>
      <c r="G98" s="287">
        <f>SQRT(((C98-C97)^2)+((D98-D97)^2))</f>
        <v>0</v>
      </c>
      <c r="H98" s="288">
        <f>G98/((B98-B97)/365)</f>
        <v>0</v>
      </c>
      <c r="I98" s="286">
        <f>I97+J98</f>
        <v>470.95299999999997</v>
      </c>
      <c r="J98" s="287">
        <f>E98-E97</f>
        <v>-7.0000000000050022E-3</v>
      </c>
      <c r="K98" s="288">
        <f>J98/((B98-B97)/365)</f>
        <v>-6.8867924528351106E-3</v>
      </c>
    </row>
  </sheetData>
  <mergeCells count="16">
    <mergeCell ref="A4:A21"/>
    <mergeCell ref="A1:K1"/>
    <mergeCell ref="A2:A3"/>
    <mergeCell ref="B2:B3"/>
    <mergeCell ref="C2:E2"/>
    <mergeCell ref="F2:H2"/>
    <mergeCell ref="I2:K2"/>
    <mergeCell ref="A22:A32"/>
    <mergeCell ref="A33:A43"/>
    <mergeCell ref="A44:A55"/>
    <mergeCell ref="A88:A98"/>
    <mergeCell ref="A77:A87"/>
    <mergeCell ref="A74:A76"/>
    <mergeCell ref="A71:A73"/>
    <mergeCell ref="A68:A70"/>
    <mergeCell ref="A56:A67"/>
  </mergeCells>
  <pageMargins left="1.25" right="1.25" top="1" bottom="0.74583333333333302" header="0.25" footer="0.25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K310"/>
  <sheetViews>
    <sheetView zoomScale="70" zoomScaleNormal="70" workbookViewId="0">
      <pane ySplit="3" topLeftCell="A4" activePane="bottomLeft" state="frozen"/>
      <selection pane="bottomLeft" activeCell="F18" sqref="F18"/>
    </sheetView>
  </sheetViews>
  <sheetFormatPr defaultColWidth="12.7109375" defaultRowHeight="12" customHeight="1" x14ac:dyDescent="0.2"/>
  <cols>
    <col min="1" max="11" width="14.85546875" style="52" customWidth="1"/>
    <col min="12" max="16384" width="12.7109375" style="52"/>
  </cols>
  <sheetData>
    <row r="1" spans="1:11" s="53" customFormat="1" ht="15" customHeight="1" x14ac:dyDescent="0.25">
      <c r="A1" s="274" t="s">
        <v>127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s="53" customFormat="1" ht="15" customHeight="1" x14ac:dyDescent="0.25">
      <c r="A2" s="255" t="s">
        <v>119</v>
      </c>
      <c r="B2" s="255" t="s">
        <v>80</v>
      </c>
      <c r="C2" s="274" t="s">
        <v>120</v>
      </c>
      <c r="D2" s="274"/>
      <c r="E2" s="274"/>
      <c r="F2" s="274" t="s">
        <v>6</v>
      </c>
      <c r="G2" s="274"/>
      <c r="H2" s="274"/>
      <c r="I2" s="274" t="s">
        <v>5</v>
      </c>
      <c r="J2" s="274"/>
      <c r="K2" s="274"/>
    </row>
    <row r="3" spans="1:11" s="53" customFormat="1" ht="30" customHeight="1" x14ac:dyDescent="0.25">
      <c r="A3" s="255"/>
      <c r="B3" s="255"/>
      <c r="C3" s="57" t="s">
        <v>125</v>
      </c>
      <c r="D3" s="57" t="s">
        <v>126</v>
      </c>
      <c r="E3" s="58" t="s">
        <v>121</v>
      </c>
      <c r="F3" s="58" t="s">
        <v>122</v>
      </c>
      <c r="G3" s="58" t="s">
        <v>123</v>
      </c>
      <c r="H3" s="58" t="s">
        <v>124</v>
      </c>
      <c r="I3" s="58" t="s">
        <v>122</v>
      </c>
      <c r="J3" s="58" t="s">
        <v>123</v>
      </c>
      <c r="K3" s="58" t="s">
        <v>124</v>
      </c>
    </row>
    <row r="4" spans="1:11" ht="15" customHeight="1" x14ac:dyDescent="0.2">
      <c r="A4" s="162">
        <v>4</v>
      </c>
      <c r="B4" s="174">
        <v>536</v>
      </c>
      <c r="C4" s="181">
        <v>7147211.3099999996</v>
      </c>
      <c r="D4" s="145">
        <v>513193.67</v>
      </c>
      <c r="E4" s="146">
        <v>435.3</v>
      </c>
      <c r="F4" s="181">
        <v>0</v>
      </c>
      <c r="G4" s="145">
        <v>0.06</v>
      </c>
      <c r="H4" s="146">
        <v>0.03</v>
      </c>
      <c r="I4" s="191">
        <v>0</v>
      </c>
      <c r="J4" s="145">
        <v>-0.17</v>
      </c>
      <c r="K4" s="146">
        <v>-0.09</v>
      </c>
    </row>
    <row r="5" spans="1:11" ht="15" customHeight="1" x14ac:dyDescent="0.2">
      <c r="A5" s="163"/>
      <c r="B5" s="175">
        <v>1328</v>
      </c>
      <c r="C5" s="86">
        <v>7147211.2800000003</v>
      </c>
      <c r="D5" s="62">
        <v>513193.64</v>
      </c>
      <c r="E5" s="66">
        <v>435.18</v>
      </c>
      <c r="F5" s="86">
        <v>0.05</v>
      </c>
      <c r="G5" s="62">
        <v>0.05</v>
      </c>
      <c r="H5" s="66">
        <v>0.02</v>
      </c>
      <c r="I5" s="74">
        <v>-0.12</v>
      </c>
      <c r="J5" s="62">
        <v>-0.12</v>
      </c>
      <c r="K5" s="66">
        <v>-0.06</v>
      </c>
    </row>
    <row r="6" spans="1:11" ht="15" customHeight="1" x14ac:dyDescent="0.2">
      <c r="A6" s="163"/>
      <c r="B6" s="175">
        <v>1671</v>
      </c>
      <c r="C6" s="86">
        <v>7147211.2199999997</v>
      </c>
      <c r="D6" s="62">
        <v>513193.64</v>
      </c>
      <c r="E6" s="66">
        <v>435.08</v>
      </c>
      <c r="F6" s="86">
        <v>0.1</v>
      </c>
      <c r="G6" s="62">
        <v>0.06</v>
      </c>
      <c r="H6" s="66">
        <v>7.0000000000000007E-2</v>
      </c>
      <c r="I6" s="74">
        <v>-0.22</v>
      </c>
      <c r="J6" s="62">
        <v>-0.1</v>
      </c>
      <c r="K6" s="66">
        <v>-0.11</v>
      </c>
    </row>
    <row r="7" spans="1:11" ht="15" customHeight="1" x14ac:dyDescent="0.2">
      <c r="A7" s="163"/>
      <c r="B7" s="175">
        <v>2401</v>
      </c>
      <c r="C7" s="86">
        <v>7147211.1600000001</v>
      </c>
      <c r="D7" s="62">
        <v>513193.61</v>
      </c>
      <c r="E7" s="66">
        <v>435.06</v>
      </c>
      <c r="F7" s="86">
        <v>0.16</v>
      </c>
      <c r="G7" s="62">
        <v>7.0000000000000007E-2</v>
      </c>
      <c r="H7" s="66">
        <v>0.03</v>
      </c>
      <c r="I7" s="74">
        <v>-0.24</v>
      </c>
      <c r="J7" s="62">
        <v>-0.02</v>
      </c>
      <c r="K7" s="66">
        <v>-0.01</v>
      </c>
    </row>
    <row r="8" spans="1:11" ht="15" customHeight="1" x14ac:dyDescent="0.2">
      <c r="A8" s="163"/>
      <c r="B8" s="175">
        <v>3113</v>
      </c>
      <c r="C8" s="86">
        <v>7147211.0999999996</v>
      </c>
      <c r="D8" s="62">
        <v>513193.62</v>
      </c>
      <c r="E8" s="66">
        <v>434.97</v>
      </c>
      <c r="F8" s="86">
        <v>0.21</v>
      </c>
      <c r="G8" s="62">
        <v>0.06</v>
      </c>
      <c r="H8" s="66">
        <v>0.03</v>
      </c>
      <c r="I8" s="74">
        <v>-0.33</v>
      </c>
      <c r="J8" s="62">
        <v>-0.09</v>
      </c>
      <c r="K8" s="66">
        <v>-0.05</v>
      </c>
    </row>
    <row r="9" spans="1:11" ht="15" customHeight="1" x14ac:dyDescent="0.2">
      <c r="A9" s="163"/>
      <c r="B9" s="175">
        <v>3854</v>
      </c>
      <c r="C9" s="86">
        <v>7147211.0499999998</v>
      </c>
      <c r="D9" s="62">
        <v>513193.59</v>
      </c>
      <c r="E9" s="66">
        <v>434.91</v>
      </c>
      <c r="F9" s="86">
        <v>0.28000000000000003</v>
      </c>
      <c r="G9" s="62">
        <v>0.06</v>
      </c>
      <c r="H9" s="66">
        <v>0.03</v>
      </c>
      <c r="I9" s="74">
        <v>-0.39</v>
      </c>
      <c r="J9" s="62">
        <v>-0.06</v>
      </c>
      <c r="K9" s="66">
        <v>-0.03</v>
      </c>
    </row>
    <row r="10" spans="1:11" ht="15" customHeight="1" x14ac:dyDescent="0.2">
      <c r="A10" s="163"/>
      <c r="B10" s="175">
        <v>3921</v>
      </c>
      <c r="C10" s="86">
        <v>7147211.04</v>
      </c>
      <c r="D10" s="62">
        <v>513193.6</v>
      </c>
      <c r="E10" s="66">
        <v>434.9</v>
      </c>
      <c r="F10" s="86">
        <v>0.28000000000000003</v>
      </c>
      <c r="G10" s="62">
        <v>0.02</v>
      </c>
      <c r="H10" s="66">
        <v>0.1</v>
      </c>
      <c r="I10" s="74">
        <v>-0.4</v>
      </c>
      <c r="J10" s="62">
        <v>-0.01</v>
      </c>
      <c r="K10" s="66">
        <v>-0.06</v>
      </c>
    </row>
    <row r="11" spans="1:11" ht="15" customHeight="1" x14ac:dyDescent="0.2">
      <c r="A11" s="163"/>
      <c r="B11" s="175">
        <v>4241</v>
      </c>
      <c r="C11" s="86">
        <v>7147211.0199999996</v>
      </c>
      <c r="D11" s="62">
        <v>513193.6</v>
      </c>
      <c r="E11" s="66">
        <v>434.88</v>
      </c>
      <c r="F11" s="86">
        <v>0.3</v>
      </c>
      <c r="G11" s="62">
        <v>0.02</v>
      </c>
      <c r="H11" s="66">
        <v>0.03</v>
      </c>
      <c r="I11" s="74">
        <v>-0.42</v>
      </c>
      <c r="J11" s="62">
        <v>-0.01</v>
      </c>
      <c r="K11" s="66">
        <v>-0.01</v>
      </c>
    </row>
    <row r="12" spans="1:11" ht="15" customHeight="1" x14ac:dyDescent="0.2">
      <c r="A12" s="163"/>
      <c r="B12" s="175">
        <v>41127</v>
      </c>
      <c r="C12" s="86">
        <v>7147211.0099999998</v>
      </c>
      <c r="D12" s="62">
        <v>513193.62</v>
      </c>
      <c r="E12" s="66">
        <v>434.87</v>
      </c>
      <c r="F12" s="86">
        <v>0.3</v>
      </c>
      <c r="G12" s="62">
        <v>0.02</v>
      </c>
      <c r="H12" s="66">
        <v>0.02</v>
      </c>
      <c r="I12" s="74">
        <v>-0.43</v>
      </c>
      <c r="J12" s="62">
        <v>-0.02</v>
      </c>
      <c r="K12" s="66">
        <v>-0.02</v>
      </c>
    </row>
    <row r="13" spans="1:11" ht="15" customHeight="1" x14ac:dyDescent="0.2">
      <c r="A13" s="164"/>
      <c r="B13" s="176">
        <v>41893</v>
      </c>
      <c r="C13" s="89">
        <v>7147210.9780000001</v>
      </c>
      <c r="D13" s="68">
        <v>513193.592</v>
      </c>
      <c r="E13" s="69">
        <v>434.82100000000003</v>
      </c>
      <c r="F13" s="282">
        <f>F12+G13</f>
        <v>0.3425205829871843</v>
      </c>
      <c r="G13" s="283">
        <f>SQRT(((C13-C12)^2)+((D13-D12)^2))</f>
        <v>4.2520582987184308E-2</v>
      </c>
      <c r="H13" s="284">
        <f>G13/((B13-B12)/365)</f>
        <v>2.0261113303292784E-2</v>
      </c>
      <c r="I13" s="282">
        <f>I12+J13</f>
        <v>-0.47899999999997817</v>
      </c>
      <c r="J13" s="283">
        <f>E13-E12</f>
        <v>-4.8999999999978172E-2</v>
      </c>
      <c r="K13" s="284">
        <f>J13/((B13-B12)/365)</f>
        <v>-2.3348563968658007E-2</v>
      </c>
    </row>
    <row r="14" spans="1:11" ht="15" customHeight="1" x14ac:dyDescent="0.2">
      <c r="A14" s="165" t="s">
        <v>91</v>
      </c>
      <c r="B14" s="174">
        <v>28088</v>
      </c>
      <c r="C14" s="181">
        <v>33674.328384</v>
      </c>
      <c r="D14" s="145">
        <v>32858.634815999998</v>
      </c>
      <c r="E14" s="146"/>
      <c r="F14" s="181"/>
      <c r="G14" s="145"/>
      <c r="H14" s="146"/>
      <c r="I14" s="191"/>
      <c r="J14" s="145"/>
      <c r="K14" s="146"/>
    </row>
    <row r="15" spans="1:11" ht="15" customHeight="1" x14ac:dyDescent="0.2">
      <c r="A15" s="163"/>
      <c r="B15" s="175">
        <v>28150</v>
      </c>
      <c r="C15" s="86">
        <v>33674.438112000003</v>
      </c>
      <c r="D15" s="62">
        <v>32858.793312000002</v>
      </c>
      <c r="E15" s="150"/>
      <c r="F15" s="86">
        <v>0.19277244616498651</v>
      </c>
      <c r="G15" s="62">
        <v>0.19277244616498651</v>
      </c>
      <c r="H15" s="66">
        <v>1.1348700459712915</v>
      </c>
      <c r="I15" s="74"/>
      <c r="J15" s="62"/>
      <c r="K15" s="66"/>
    </row>
    <row r="16" spans="1:11" ht="15" customHeight="1" x14ac:dyDescent="0.2">
      <c r="A16" s="163"/>
      <c r="B16" s="175">
        <v>28180</v>
      </c>
      <c r="C16" s="86">
        <v>33674.511264000001</v>
      </c>
      <c r="D16" s="62">
        <v>32858.817696000006</v>
      </c>
      <c r="E16" s="150"/>
      <c r="F16" s="86">
        <v>7.7108978463021075E-2</v>
      </c>
      <c r="G16" s="62">
        <v>0.25908000000000003</v>
      </c>
      <c r="H16" s="66">
        <v>0.93815923796675649</v>
      </c>
      <c r="I16" s="74"/>
      <c r="J16" s="62"/>
      <c r="K16" s="66"/>
    </row>
    <row r="17" spans="1:11" ht="15" customHeight="1" x14ac:dyDescent="0.2">
      <c r="A17" s="163"/>
      <c r="B17" s="175">
        <v>28207</v>
      </c>
      <c r="C17" s="86">
        <v>33674.547839999999</v>
      </c>
      <c r="D17" s="62">
        <v>32858.915231999999</v>
      </c>
      <c r="E17" s="150"/>
      <c r="F17" s="86">
        <v>0.1041684936618108</v>
      </c>
      <c r="G17" s="62">
        <v>0.35661599999999999</v>
      </c>
      <c r="H17" s="66">
        <v>1.4082037106133682</v>
      </c>
      <c r="I17" s="74"/>
      <c r="J17" s="62"/>
      <c r="K17" s="66"/>
    </row>
    <row r="18" spans="1:11" ht="15" customHeight="1" x14ac:dyDescent="0.2">
      <c r="A18" s="163"/>
      <c r="B18" s="175">
        <v>28255</v>
      </c>
      <c r="C18" s="86">
        <v>33674.627088000001</v>
      </c>
      <c r="D18" s="62">
        <v>32858.976192000002</v>
      </c>
      <c r="E18" s="150"/>
      <c r="F18" s="86">
        <v>9.9981833868152112E-2</v>
      </c>
      <c r="G18" s="62">
        <v>0.454152</v>
      </c>
      <c r="H18" s="66">
        <v>0.76027852837240661</v>
      </c>
      <c r="I18" s="74"/>
      <c r="J18" s="62"/>
      <c r="K18" s="66"/>
    </row>
    <row r="19" spans="1:11" ht="15" customHeight="1" x14ac:dyDescent="0.2">
      <c r="A19" s="163"/>
      <c r="B19" s="175">
        <v>28269</v>
      </c>
      <c r="C19" s="86">
        <v>33674.627088000001</v>
      </c>
      <c r="D19" s="62">
        <v>32859.037152000004</v>
      </c>
      <c r="E19" s="150"/>
      <c r="F19" s="86">
        <v>6.0960000003548342E-2</v>
      </c>
      <c r="G19" s="62">
        <v>0.49987199999999998</v>
      </c>
      <c r="H19" s="66">
        <v>1.5893142858067959</v>
      </c>
      <c r="I19" s="74"/>
      <c r="J19" s="62"/>
      <c r="K19" s="66"/>
    </row>
    <row r="20" spans="1:11" ht="15" customHeight="1" x14ac:dyDescent="0.2">
      <c r="A20" s="163"/>
      <c r="B20" s="175">
        <v>28325</v>
      </c>
      <c r="C20" s="86">
        <v>33674.755104000003</v>
      </c>
      <c r="D20" s="62">
        <v>32859.134687999998</v>
      </c>
      <c r="E20" s="150"/>
      <c r="F20" s="86">
        <v>0.16093901811373715</v>
      </c>
      <c r="G20" s="62">
        <v>0.65836800000000006</v>
      </c>
      <c r="H20" s="66">
        <v>1.0489775287770369</v>
      </c>
      <c r="I20" s="74"/>
      <c r="J20" s="62"/>
      <c r="K20" s="66"/>
    </row>
    <row r="21" spans="1:11" ht="15" customHeight="1" x14ac:dyDescent="0.2">
      <c r="A21" s="163"/>
      <c r="B21" s="175">
        <v>28447</v>
      </c>
      <c r="C21" s="86">
        <v>33675.09648</v>
      </c>
      <c r="D21" s="62">
        <v>32859.649799999999</v>
      </c>
      <c r="E21" s="150"/>
      <c r="F21" s="86">
        <v>0.61796273829640447</v>
      </c>
      <c r="G21" s="62">
        <v>1.2740640000000001</v>
      </c>
      <c r="H21" s="66">
        <v>1.8488229465425214</v>
      </c>
      <c r="I21" s="74"/>
      <c r="J21" s="62"/>
      <c r="K21" s="66"/>
    </row>
    <row r="22" spans="1:11" ht="15" customHeight="1" x14ac:dyDescent="0.2">
      <c r="A22" s="163"/>
      <c r="B22" s="175">
        <v>28510</v>
      </c>
      <c r="C22" s="86">
        <v>33675.254976000004</v>
      </c>
      <c r="D22" s="62">
        <v>32859.726000000002</v>
      </c>
      <c r="E22" s="150"/>
      <c r="F22" s="86">
        <v>0.17586194021159804</v>
      </c>
      <c r="G22" s="62">
        <v>1.4325600000000001</v>
      </c>
      <c r="H22" s="66">
        <v>1.0188826694798934</v>
      </c>
      <c r="I22" s="74"/>
      <c r="J22" s="62"/>
      <c r="K22" s="66"/>
    </row>
    <row r="23" spans="1:11" ht="15" customHeight="1" x14ac:dyDescent="0.2">
      <c r="A23" s="163"/>
      <c r="B23" s="175">
        <v>28600</v>
      </c>
      <c r="C23" s="86">
        <v>33675.364704</v>
      </c>
      <c r="D23" s="62">
        <v>32859.975936000003</v>
      </c>
      <c r="E23" s="150"/>
      <c r="F23" s="86">
        <v>0.2729619718589078</v>
      </c>
      <c r="G23" s="62">
        <v>1.694688</v>
      </c>
      <c r="H23" s="66">
        <v>1.1070124414277926</v>
      </c>
      <c r="I23" s="74"/>
      <c r="J23" s="62"/>
      <c r="K23" s="66"/>
    </row>
    <row r="24" spans="1:11" ht="15" customHeight="1" x14ac:dyDescent="0.2">
      <c r="A24" s="163"/>
      <c r="B24" s="175">
        <v>28636</v>
      </c>
      <c r="C24" s="86">
        <v>33675.413472</v>
      </c>
      <c r="D24" s="62">
        <v>32860.036896000005</v>
      </c>
      <c r="E24" s="150"/>
      <c r="F24" s="86">
        <v>7.8066890702753577E-2</v>
      </c>
      <c r="G24" s="62">
        <v>1.7739360000000002</v>
      </c>
      <c r="H24" s="66">
        <v>0.79151153073625169</v>
      </c>
      <c r="I24" s="74"/>
      <c r="J24" s="62"/>
      <c r="K24" s="66"/>
    </row>
    <row r="25" spans="1:11" ht="15" customHeight="1" x14ac:dyDescent="0.2">
      <c r="A25" s="163"/>
      <c r="B25" s="175">
        <v>28647</v>
      </c>
      <c r="C25" s="86">
        <v>33675.364704</v>
      </c>
      <c r="D25" s="62">
        <v>32860.012512000001</v>
      </c>
      <c r="E25" s="150"/>
      <c r="F25" s="86">
        <v>5.4524281564545023E-2</v>
      </c>
      <c r="G25" s="62">
        <v>1.725168</v>
      </c>
      <c r="H25" s="66">
        <v>1.8092147973689936</v>
      </c>
      <c r="I25" s="74"/>
      <c r="J25" s="62"/>
      <c r="K25" s="66"/>
    </row>
    <row r="26" spans="1:11" ht="15" customHeight="1" x14ac:dyDescent="0.2">
      <c r="A26" s="163"/>
      <c r="B26" s="175">
        <v>28698</v>
      </c>
      <c r="C26" s="86">
        <v>33675.486624000005</v>
      </c>
      <c r="D26" s="62">
        <v>32860.128336000002</v>
      </c>
      <c r="E26" s="150"/>
      <c r="F26" s="86">
        <v>0.16816564862354533</v>
      </c>
      <c r="G26" s="62">
        <v>1.8897600000000001</v>
      </c>
      <c r="H26" s="66">
        <v>1.2035384656390988</v>
      </c>
      <c r="I26" s="74"/>
      <c r="J26" s="62"/>
      <c r="K26" s="66"/>
    </row>
    <row r="27" spans="1:11" ht="15" customHeight="1" x14ac:dyDescent="0.2">
      <c r="A27" s="163"/>
      <c r="B27" s="175">
        <v>28755</v>
      </c>
      <c r="C27" s="86">
        <v>33675.571968000004</v>
      </c>
      <c r="D27" s="62">
        <v>32860.189296000004</v>
      </c>
      <c r="E27" s="150"/>
      <c r="F27" s="86">
        <v>0.10487954965497938</v>
      </c>
      <c r="G27" s="62">
        <v>1.9903440000000001</v>
      </c>
      <c r="H27" s="66">
        <v>0.67159711621171003</v>
      </c>
      <c r="I27" s="74"/>
      <c r="J27" s="62"/>
      <c r="K27" s="66"/>
    </row>
    <row r="28" spans="1:11" ht="15" customHeight="1" x14ac:dyDescent="0.2">
      <c r="A28" s="163"/>
      <c r="B28" s="175">
        <v>28782</v>
      </c>
      <c r="C28" s="86">
        <v>33675.617687999998</v>
      </c>
      <c r="D28" s="62">
        <v>32860.250255999999</v>
      </c>
      <c r="E28" s="150"/>
      <c r="F28" s="86">
        <v>7.619999999822584E-2</v>
      </c>
      <c r="G28" s="62">
        <v>2.0665440000000004</v>
      </c>
      <c r="H28" s="66">
        <v>1.0301111110871271</v>
      </c>
      <c r="I28" s="74"/>
      <c r="J28" s="62"/>
      <c r="K28" s="66"/>
    </row>
    <row r="29" spans="1:11" ht="15" customHeight="1" x14ac:dyDescent="0.2">
      <c r="A29" s="163"/>
      <c r="B29" s="175">
        <v>28887</v>
      </c>
      <c r="C29" s="86">
        <v>33675.751799999998</v>
      </c>
      <c r="D29" s="62">
        <v>32860.38132</v>
      </c>
      <c r="E29" s="150"/>
      <c r="F29" s="86">
        <v>0.18752013395801603</v>
      </c>
      <c r="G29" s="62">
        <v>2.252472</v>
      </c>
      <c r="H29" s="66">
        <v>0.65185570375881774</v>
      </c>
      <c r="I29" s="74"/>
      <c r="J29" s="62"/>
      <c r="K29" s="66"/>
    </row>
    <row r="30" spans="1:11" ht="15" customHeight="1" x14ac:dyDescent="0.2">
      <c r="A30" s="163"/>
      <c r="B30" s="175">
        <v>28967</v>
      </c>
      <c r="C30" s="86">
        <v>33675.821904000004</v>
      </c>
      <c r="D30" s="62">
        <v>32860.475808000003</v>
      </c>
      <c r="E30" s="150"/>
      <c r="F30" s="86">
        <v>0.11765437926626425</v>
      </c>
      <c r="G30" s="62">
        <v>2.3713440000000001</v>
      </c>
      <c r="H30" s="66">
        <v>0.53679810540233064</v>
      </c>
      <c r="I30" s="74"/>
      <c r="J30" s="62"/>
      <c r="K30" s="66"/>
    </row>
    <row r="31" spans="1:11" ht="15" customHeight="1" x14ac:dyDescent="0.2">
      <c r="A31" s="163"/>
      <c r="B31" s="175">
        <v>28991</v>
      </c>
      <c r="C31" s="86">
        <v>33676.001736000006</v>
      </c>
      <c r="D31" s="62">
        <v>32860.512384000001</v>
      </c>
      <c r="E31" s="150"/>
      <c r="F31" s="86">
        <v>0.18351390138381499</v>
      </c>
      <c r="G31" s="62">
        <v>2.5146000000000002</v>
      </c>
      <c r="H31" s="66">
        <v>2.7909405835455194</v>
      </c>
      <c r="I31" s="74"/>
      <c r="J31" s="62"/>
      <c r="K31" s="66"/>
    </row>
    <row r="32" spans="1:11" ht="15" customHeight="1" x14ac:dyDescent="0.2">
      <c r="A32" s="163"/>
      <c r="B32" s="175">
        <v>29024</v>
      </c>
      <c r="C32" s="86">
        <v>33676.013928</v>
      </c>
      <c r="D32" s="62">
        <v>32860.54896</v>
      </c>
      <c r="E32" s="150"/>
      <c r="F32" s="86">
        <v>3.8554489230809237E-2</v>
      </c>
      <c r="G32" s="62">
        <v>2.5511759999999999</v>
      </c>
      <c r="H32" s="66">
        <v>0.42643601724985974</v>
      </c>
      <c r="I32" s="74"/>
      <c r="J32" s="62"/>
      <c r="K32" s="66"/>
    </row>
    <row r="33" spans="1:11" ht="15" customHeight="1" x14ac:dyDescent="0.2">
      <c r="A33" s="163"/>
      <c r="B33" s="175">
        <v>29068</v>
      </c>
      <c r="C33" s="86">
        <v>33675.96516</v>
      </c>
      <c r="D33" s="62">
        <v>32860.594680000002</v>
      </c>
      <c r="E33" s="150"/>
      <c r="F33" s="86">
        <v>6.6847858786554804E-2</v>
      </c>
      <c r="G33" s="62">
        <v>2.5542240000000005</v>
      </c>
      <c r="H33" s="66">
        <v>0.55453337402482961</v>
      </c>
      <c r="I33" s="74"/>
      <c r="J33" s="62"/>
      <c r="K33" s="66"/>
    </row>
    <row r="34" spans="1:11" ht="15" customHeight="1" x14ac:dyDescent="0.2">
      <c r="A34" s="163"/>
      <c r="B34" s="175">
        <v>29105</v>
      </c>
      <c r="C34" s="86">
        <v>33676.038312000004</v>
      </c>
      <c r="D34" s="62">
        <v>32860.643448000003</v>
      </c>
      <c r="E34" s="150"/>
      <c r="F34" s="86">
        <v>8.7917762300372654E-2</v>
      </c>
      <c r="G34" s="62">
        <v>2.6365200000000004</v>
      </c>
      <c r="H34" s="66">
        <v>0.86729684431448695</v>
      </c>
      <c r="I34" s="74"/>
      <c r="J34" s="62"/>
      <c r="K34" s="66"/>
    </row>
    <row r="35" spans="1:11" ht="15" customHeight="1" x14ac:dyDescent="0.2">
      <c r="A35" s="163"/>
      <c r="B35" s="175">
        <v>29169</v>
      </c>
      <c r="C35" s="86">
        <v>33676.132799999999</v>
      </c>
      <c r="D35" s="62">
        <v>32860.725744000003</v>
      </c>
      <c r="E35" s="150"/>
      <c r="F35" s="86">
        <v>0.12530209000679238</v>
      </c>
      <c r="G35" s="62">
        <v>2.7614880000000004</v>
      </c>
      <c r="H35" s="66">
        <v>0.71461348206998776</v>
      </c>
      <c r="I35" s="74"/>
      <c r="J35" s="62"/>
      <c r="K35" s="66"/>
    </row>
    <row r="36" spans="1:11" ht="15" customHeight="1" x14ac:dyDescent="0.2">
      <c r="A36" s="163"/>
      <c r="B36" s="175">
        <v>29315</v>
      </c>
      <c r="C36" s="86">
        <v>33676.337015999998</v>
      </c>
      <c r="D36" s="62">
        <v>32860.872047999997</v>
      </c>
      <c r="E36" s="150"/>
      <c r="F36" s="86">
        <v>0.2512151171235904</v>
      </c>
      <c r="G36" s="62">
        <v>3.005328</v>
      </c>
      <c r="H36" s="66">
        <v>0.62803779280897598</v>
      </c>
      <c r="I36" s="74"/>
      <c r="J36" s="62"/>
      <c r="K36" s="66"/>
    </row>
    <row r="37" spans="1:11" ht="15" customHeight="1" x14ac:dyDescent="0.2">
      <c r="A37" s="163"/>
      <c r="B37" s="175">
        <v>29365</v>
      </c>
      <c r="C37" s="86">
        <v>33676.394928000002</v>
      </c>
      <c r="D37" s="62">
        <v>32860.990919999997</v>
      </c>
      <c r="E37" s="150"/>
      <c r="F37" s="86">
        <v>0.13222840892954893</v>
      </c>
      <c r="G37" s="62">
        <v>3.1333440000000001</v>
      </c>
      <c r="H37" s="66">
        <v>0.96526738518570732</v>
      </c>
      <c r="I37" s="74"/>
      <c r="J37" s="62"/>
      <c r="K37" s="66"/>
    </row>
    <row r="38" spans="1:11" ht="15" customHeight="1" x14ac:dyDescent="0.2">
      <c r="A38" s="163"/>
      <c r="B38" s="175">
        <v>29419</v>
      </c>
      <c r="C38" s="86">
        <v>33676.431504</v>
      </c>
      <c r="D38" s="62">
        <v>32861.061024000002</v>
      </c>
      <c r="E38" s="150"/>
      <c r="F38" s="86">
        <v>7.9071958318634866E-2</v>
      </c>
      <c r="G38" s="62">
        <v>3.2095440000000002</v>
      </c>
      <c r="H38" s="66">
        <v>0.53446786641299482</v>
      </c>
      <c r="I38" s="74"/>
      <c r="J38" s="62"/>
      <c r="K38" s="66"/>
    </row>
    <row r="39" spans="1:11" ht="15" customHeight="1" x14ac:dyDescent="0.2">
      <c r="A39" s="163"/>
      <c r="B39" s="175">
        <v>30560</v>
      </c>
      <c r="C39" s="86">
        <v>33677.537928000005</v>
      </c>
      <c r="D39" s="62">
        <v>32862.143063999996</v>
      </c>
      <c r="E39" s="150"/>
      <c r="F39" s="86">
        <v>1.5475737880215799</v>
      </c>
      <c r="G39" s="62">
        <v>4.75488</v>
      </c>
      <c r="H39" s="66">
        <v>0.4950608524345983</v>
      </c>
      <c r="I39" s="74"/>
      <c r="J39" s="62"/>
      <c r="K39" s="66"/>
    </row>
    <row r="40" spans="1:11" ht="15" customHeight="1" x14ac:dyDescent="0.2">
      <c r="A40" s="163"/>
      <c r="B40" s="175">
        <v>30847</v>
      </c>
      <c r="C40" s="86">
        <v>33677.867112</v>
      </c>
      <c r="D40" s="62">
        <v>32862.502727999999</v>
      </c>
      <c r="E40" s="150"/>
      <c r="F40" s="86">
        <v>0.4875656866043892</v>
      </c>
      <c r="G40" s="62">
        <v>5.2425600000000001</v>
      </c>
      <c r="H40" s="66">
        <v>0.62007482791150537</v>
      </c>
      <c r="I40" s="74"/>
      <c r="J40" s="62">
        <v>-0.16764000000000001</v>
      </c>
      <c r="K40" s="66">
        <v>-0.21335999999999999</v>
      </c>
    </row>
    <row r="41" spans="1:11" ht="15" customHeight="1" x14ac:dyDescent="0.2">
      <c r="A41" s="163"/>
      <c r="B41" s="175">
        <v>31608</v>
      </c>
      <c r="C41" s="86">
        <v>33678.196296000002</v>
      </c>
      <c r="D41" s="62">
        <v>32862.859344000004</v>
      </c>
      <c r="E41" s="150"/>
      <c r="F41" s="86">
        <v>0.48532162254732769</v>
      </c>
      <c r="G41" s="62">
        <v>5.7271919999999996</v>
      </c>
      <c r="H41" s="66">
        <v>0.23277581107723339</v>
      </c>
      <c r="I41" s="74"/>
      <c r="J41" s="62">
        <v>-0.42671999999999999</v>
      </c>
      <c r="K41" s="66">
        <v>-0.20421600000000001</v>
      </c>
    </row>
    <row r="42" spans="1:11" ht="15" customHeight="1" x14ac:dyDescent="0.2">
      <c r="A42" s="163"/>
      <c r="B42" s="175">
        <v>36357</v>
      </c>
      <c r="C42" s="86">
        <v>33679.415496000001</v>
      </c>
      <c r="D42" s="62">
        <v>32864.304096</v>
      </c>
      <c r="E42" s="150"/>
      <c r="F42" s="86">
        <v>1.8904383040735855</v>
      </c>
      <c r="G42" s="62">
        <v>7.6169519999999995</v>
      </c>
      <c r="H42" s="66">
        <v>0.14529584775465543</v>
      </c>
      <c r="I42" s="74"/>
      <c r="J42" s="62">
        <v>-1.8562320000000001</v>
      </c>
      <c r="K42" s="66">
        <v>-0.14325599999999999</v>
      </c>
    </row>
    <row r="43" spans="1:11" ht="15" customHeight="1" x14ac:dyDescent="0.2">
      <c r="A43" s="166"/>
      <c r="B43" s="175">
        <v>536</v>
      </c>
      <c r="C43" s="86">
        <v>7147124.1799999997</v>
      </c>
      <c r="D43" s="62">
        <v>513365.54</v>
      </c>
      <c r="E43" s="66">
        <v>430.1</v>
      </c>
      <c r="F43" s="86">
        <v>0</v>
      </c>
      <c r="G43" s="62">
        <v>0.22</v>
      </c>
      <c r="H43" s="66">
        <v>0.11</v>
      </c>
      <c r="I43" s="74">
        <v>0</v>
      </c>
      <c r="J43" s="62">
        <v>-0.32</v>
      </c>
      <c r="K43" s="66">
        <v>-0.16</v>
      </c>
    </row>
    <row r="44" spans="1:11" ht="15" customHeight="1" x14ac:dyDescent="0.2">
      <c r="A44" s="163"/>
      <c r="B44" s="175">
        <v>1328</v>
      </c>
      <c r="C44" s="86">
        <v>7147124.3499999996</v>
      </c>
      <c r="D44" s="62">
        <v>513365.64</v>
      </c>
      <c r="E44" s="66">
        <v>429.24</v>
      </c>
      <c r="F44" s="86">
        <v>0.19</v>
      </c>
      <c r="G44" s="62">
        <v>0.19</v>
      </c>
      <c r="H44" s="66">
        <v>0.09</v>
      </c>
      <c r="I44" s="74">
        <v>-0.86</v>
      </c>
      <c r="J44" s="62">
        <v>-0.86</v>
      </c>
      <c r="K44" s="66">
        <v>-0.4</v>
      </c>
    </row>
    <row r="45" spans="1:11" ht="15" customHeight="1" x14ac:dyDescent="0.2">
      <c r="A45" s="163"/>
      <c r="B45" s="175">
        <v>1671</v>
      </c>
      <c r="C45" s="86">
        <v>7147124.3600000003</v>
      </c>
      <c r="D45" s="62">
        <v>513365.7</v>
      </c>
      <c r="E45" s="66">
        <v>429.13</v>
      </c>
      <c r="F45" s="86">
        <v>0.24</v>
      </c>
      <c r="G45" s="62">
        <v>0.06</v>
      </c>
      <c r="H45" s="66">
        <v>0.06</v>
      </c>
      <c r="I45" s="74">
        <v>-0.97</v>
      </c>
      <c r="J45" s="62">
        <v>-0.11</v>
      </c>
      <c r="K45" s="66">
        <v>-0.11</v>
      </c>
    </row>
    <row r="46" spans="1:11" ht="15" customHeight="1" x14ac:dyDescent="0.2">
      <c r="A46" s="163"/>
      <c r="B46" s="175">
        <v>2401</v>
      </c>
      <c r="C46" s="279" t="s">
        <v>86</v>
      </c>
      <c r="D46" s="280"/>
      <c r="E46" s="190"/>
      <c r="F46" s="188"/>
      <c r="G46" s="189"/>
      <c r="H46" s="190"/>
      <c r="I46" s="189"/>
      <c r="J46" s="189"/>
      <c r="K46" s="190"/>
    </row>
    <row r="47" spans="1:11" ht="15" customHeight="1" x14ac:dyDescent="0.2">
      <c r="A47" s="163"/>
      <c r="B47" s="175">
        <v>3113</v>
      </c>
      <c r="C47" s="86">
        <v>7147124.4800000004</v>
      </c>
      <c r="D47" s="62">
        <v>513365.75</v>
      </c>
      <c r="E47" s="66">
        <v>428.78</v>
      </c>
      <c r="F47" s="86">
        <v>0.36</v>
      </c>
      <c r="G47" s="62">
        <v>0.13</v>
      </c>
      <c r="H47" s="66">
        <v>0.03</v>
      </c>
      <c r="I47" s="74">
        <v>-1.32</v>
      </c>
      <c r="J47" s="62">
        <v>-0.35</v>
      </c>
      <c r="K47" s="66">
        <v>-0.09</v>
      </c>
    </row>
    <row r="48" spans="1:11" ht="15" customHeight="1" x14ac:dyDescent="0.2">
      <c r="A48" s="163"/>
      <c r="B48" s="175">
        <v>3854</v>
      </c>
      <c r="C48" s="86">
        <v>7147124.46</v>
      </c>
      <c r="D48" s="62">
        <v>513365.72</v>
      </c>
      <c r="E48" s="66">
        <v>428.66</v>
      </c>
      <c r="F48" s="86">
        <v>0.33</v>
      </c>
      <c r="G48" s="62">
        <v>0.04</v>
      </c>
      <c r="H48" s="66">
        <v>0.02</v>
      </c>
      <c r="I48" s="74">
        <v>-1.44</v>
      </c>
      <c r="J48" s="62">
        <v>-0.12</v>
      </c>
      <c r="K48" s="66">
        <v>-0.06</v>
      </c>
    </row>
    <row r="49" spans="1:11" ht="15" customHeight="1" x14ac:dyDescent="0.2">
      <c r="A49" s="163"/>
      <c r="B49" s="175">
        <v>3921</v>
      </c>
      <c r="C49" s="86">
        <v>7147124.4299999997</v>
      </c>
      <c r="D49" s="62">
        <v>513365.74</v>
      </c>
      <c r="E49" s="66">
        <v>428.64</v>
      </c>
      <c r="F49" s="86">
        <v>0.32</v>
      </c>
      <c r="G49" s="62">
        <v>0.03</v>
      </c>
      <c r="H49" s="66">
        <v>0.18</v>
      </c>
      <c r="I49" s="74">
        <v>-1.47</v>
      </c>
      <c r="J49" s="62">
        <v>-0.03</v>
      </c>
      <c r="K49" s="66">
        <v>-0.14000000000000001</v>
      </c>
    </row>
    <row r="50" spans="1:11" ht="15" customHeight="1" x14ac:dyDescent="0.2">
      <c r="A50" s="163"/>
      <c r="B50" s="175">
        <v>4241</v>
      </c>
      <c r="C50" s="86">
        <v>7147124.4100000001</v>
      </c>
      <c r="D50" s="62">
        <v>513365.74</v>
      </c>
      <c r="E50" s="66">
        <v>428.58</v>
      </c>
      <c r="F50" s="86">
        <v>0.3</v>
      </c>
      <c r="G50" s="62">
        <v>0.02</v>
      </c>
      <c r="H50" s="66">
        <v>0.02</v>
      </c>
      <c r="I50" s="74">
        <v>-1.52</v>
      </c>
      <c r="J50" s="62">
        <v>-0.06</v>
      </c>
      <c r="K50" s="66">
        <v>-7.0000000000000007E-2</v>
      </c>
    </row>
    <row r="51" spans="1:11" ht="15" customHeight="1" x14ac:dyDescent="0.2">
      <c r="A51" s="163"/>
      <c r="B51" s="175">
        <v>41127</v>
      </c>
      <c r="C51" s="86">
        <v>7147124.4100000001</v>
      </c>
      <c r="D51" s="62">
        <v>513365.73</v>
      </c>
      <c r="E51" s="66">
        <v>428.52</v>
      </c>
      <c r="F51" s="86">
        <v>0.3</v>
      </c>
      <c r="G51" s="62">
        <v>0.01</v>
      </c>
      <c r="H51" s="66">
        <v>0.01</v>
      </c>
      <c r="I51" s="74">
        <v>-1.58</v>
      </c>
      <c r="J51" s="62">
        <v>-0.06</v>
      </c>
      <c r="K51" s="66">
        <v>-0.06</v>
      </c>
    </row>
    <row r="52" spans="1:11" ht="15" customHeight="1" x14ac:dyDescent="0.2">
      <c r="A52" s="164"/>
      <c r="B52" s="176">
        <v>41893</v>
      </c>
      <c r="C52" s="89">
        <v>7147124.3499999996</v>
      </c>
      <c r="D52" s="68">
        <v>513365.73</v>
      </c>
      <c r="E52" s="69">
        <v>428.4</v>
      </c>
      <c r="F52" s="282">
        <f>F51+G52</f>
        <v>0.36000000052154063</v>
      </c>
      <c r="G52" s="283">
        <f>SQRT(((C52-C51)^2)+((D52-D51)^2))</f>
        <v>6.0000000521540642E-2</v>
      </c>
      <c r="H52" s="284">
        <f>G52/((B52-B51)/365)</f>
        <v>2.8590078577496521E-2</v>
      </c>
      <c r="I52" s="282">
        <f>I51+J52</f>
        <v>-1.7000000000000046</v>
      </c>
      <c r="J52" s="283">
        <f>E52-E51</f>
        <v>-0.12000000000000455</v>
      </c>
      <c r="K52" s="284">
        <f>J52/((B52-B51)/365)</f>
        <v>-5.7180156657965615E-2</v>
      </c>
    </row>
    <row r="53" spans="1:11" ht="15" customHeight="1" x14ac:dyDescent="0.2">
      <c r="A53" s="167" t="s">
        <v>92</v>
      </c>
      <c r="B53" s="177">
        <v>41893</v>
      </c>
      <c r="C53" s="182">
        <v>7147126.6030000001</v>
      </c>
      <c r="D53" s="154">
        <v>513363.54300000001</v>
      </c>
      <c r="E53" s="155">
        <v>428.29300000000001</v>
      </c>
      <c r="F53" s="182"/>
      <c r="G53" s="154"/>
      <c r="H53" s="155"/>
      <c r="I53" s="192"/>
      <c r="J53" s="154"/>
      <c r="K53" s="155"/>
    </row>
    <row r="54" spans="1:11" ht="15" customHeight="1" x14ac:dyDescent="0.2">
      <c r="A54" s="168" t="s">
        <v>2</v>
      </c>
      <c r="B54" s="178">
        <v>28088</v>
      </c>
      <c r="C54" s="183">
        <v>33739.40928</v>
      </c>
      <c r="D54" s="156">
        <v>32554.636440000002</v>
      </c>
      <c r="E54" s="196"/>
      <c r="F54" s="181"/>
      <c r="G54" s="156"/>
      <c r="H54" s="146"/>
      <c r="I54" s="191"/>
      <c r="J54" s="145"/>
      <c r="K54" s="146"/>
    </row>
    <row r="55" spans="1:11" ht="15" customHeight="1" x14ac:dyDescent="0.2">
      <c r="A55" s="169"/>
      <c r="B55" s="179">
        <v>28123</v>
      </c>
      <c r="C55" s="184">
        <v>33739.607400000001</v>
      </c>
      <c r="D55" s="147">
        <v>32554.743119999999</v>
      </c>
      <c r="E55" s="150"/>
      <c r="F55" s="86">
        <v>0.22501590343513322</v>
      </c>
      <c r="G55" s="147">
        <v>0.22501590343513322</v>
      </c>
      <c r="H55" s="66"/>
      <c r="I55" s="74"/>
      <c r="J55" s="62"/>
      <c r="K55" s="66"/>
    </row>
    <row r="56" spans="1:11" ht="15" customHeight="1" x14ac:dyDescent="0.2">
      <c r="A56" s="169"/>
      <c r="B56" s="179">
        <v>28150</v>
      </c>
      <c r="C56" s="184">
        <v>33739.753704000002</v>
      </c>
      <c r="D56" s="147">
        <v>32554.828463999998</v>
      </c>
      <c r="E56" s="150"/>
      <c r="F56" s="86">
        <v>0.39439258055325371</v>
      </c>
      <c r="G56" s="147">
        <v>0.16937667711812049</v>
      </c>
      <c r="H56" s="66"/>
      <c r="I56" s="74"/>
      <c r="J56" s="62"/>
      <c r="K56" s="66"/>
    </row>
    <row r="57" spans="1:11" ht="15" customHeight="1" x14ac:dyDescent="0.2">
      <c r="A57" s="169"/>
      <c r="B57" s="179">
        <v>28180</v>
      </c>
      <c r="C57" s="184">
        <v>33739.896959999998</v>
      </c>
      <c r="D57" s="147">
        <v>32554.880280000005</v>
      </c>
      <c r="E57" s="150"/>
      <c r="F57" s="86">
        <v>0.5467316083580358</v>
      </c>
      <c r="G57" s="147">
        <v>0.15233902780478206</v>
      </c>
      <c r="H57" s="66"/>
      <c r="I57" s="74"/>
      <c r="J57" s="62"/>
      <c r="K57" s="66"/>
    </row>
    <row r="58" spans="1:11" ht="15" customHeight="1" x14ac:dyDescent="0.2">
      <c r="A58" s="169"/>
      <c r="B58" s="179">
        <v>28207</v>
      </c>
      <c r="C58" s="184">
        <v>33740.034119999997</v>
      </c>
      <c r="D58" s="147">
        <v>32554.935144000003</v>
      </c>
      <c r="E58" s="150"/>
      <c r="F58" s="86">
        <v>0.69189600000000007</v>
      </c>
      <c r="G58" s="147">
        <v>0.14772584098769939</v>
      </c>
      <c r="H58" s="66"/>
      <c r="I58" s="74"/>
      <c r="J58" s="62"/>
      <c r="K58" s="66"/>
    </row>
    <row r="59" spans="1:11" ht="15" customHeight="1" x14ac:dyDescent="0.2">
      <c r="A59" s="169"/>
      <c r="B59" s="179">
        <v>28255</v>
      </c>
      <c r="C59" s="184">
        <v>33740.232240000005</v>
      </c>
      <c r="D59" s="147">
        <v>32555.063160000002</v>
      </c>
      <c r="E59" s="150"/>
      <c r="F59" s="86">
        <v>0.92777654319277425</v>
      </c>
      <c r="G59" s="147">
        <v>0.23588054319277421</v>
      </c>
      <c r="H59" s="66"/>
      <c r="I59" s="74"/>
      <c r="J59" s="62"/>
      <c r="K59" s="66"/>
    </row>
    <row r="60" spans="1:11" ht="15" customHeight="1" x14ac:dyDescent="0.2">
      <c r="A60" s="169"/>
      <c r="B60" s="179">
        <v>28269</v>
      </c>
      <c r="C60" s="184">
        <v>33740.308440000001</v>
      </c>
      <c r="D60" s="147">
        <v>32555.130216000001</v>
      </c>
      <c r="E60" s="150"/>
      <c r="F60" s="86">
        <v>1.0271760000000001</v>
      </c>
      <c r="G60" s="147">
        <v>0.10150343410962798</v>
      </c>
      <c r="H60" s="66"/>
      <c r="I60" s="74"/>
      <c r="J60" s="62"/>
      <c r="K60" s="66"/>
    </row>
    <row r="61" spans="1:11" ht="15" customHeight="1" x14ac:dyDescent="0.2">
      <c r="A61" s="169"/>
      <c r="B61" s="179">
        <v>28325</v>
      </c>
      <c r="C61" s="184">
        <v>33740.597999999998</v>
      </c>
      <c r="D61" s="147">
        <v>32555.270424000002</v>
      </c>
      <c r="E61" s="150"/>
      <c r="F61" s="86">
        <v>1.347216</v>
      </c>
      <c r="G61" s="147">
        <v>0.32171925162171061</v>
      </c>
      <c r="H61" s="66"/>
      <c r="I61" s="74"/>
      <c r="J61" s="62"/>
      <c r="K61" s="66"/>
    </row>
    <row r="62" spans="1:11" ht="15" customHeight="1" x14ac:dyDescent="0.2">
      <c r="A62" s="169"/>
      <c r="B62" s="179">
        <v>28447</v>
      </c>
      <c r="C62" s="184">
        <v>33758.035608000006</v>
      </c>
      <c r="D62" s="147">
        <v>32552.332152000003</v>
      </c>
      <c r="E62" s="150"/>
      <c r="F62" s="86"/>
      <c r="G62" s="147"/>
      <c r="H62" s="66"/>
      <c r="I62" s="74"/>
      <c r="J62" s="62"/>
      <c r="K62" s="66"/>
    </row>
    <row r="63" spans="1:11" ht="15" customHeight="1" x14ac:dyDescent="0.2">
      <c r="A63" s="169"/>
      <c r="B63" s="179">
        <v>28510</v>
      </c>
      <c r="C63" s="184">
        <v>33758.285543999998</v>
      </c>
      <c r="D63" s="147">
        <v>32552.4876</v>
      </c>
      <c r="E63" s="150"/>
      <c r="F63" s="86">
        <v>1.6428719999999999</v>
      </c>
      <c r="G63" s="147"/>
      <c r="H63" s="66">
        <v>2.3465944215378181</v>
      </c>
      <c r="I63" s="74"/>
      <c r="J63" s="62"/>
      <c r="K63" s="66"/>
    </row>
    <row r="64" spans="1:11" ht="15" customHeight="1" x14ac:dyDescent="0.2">
      <c r="A64" s="169"/>
      <c r="B64" s="179">
        <v>28600</v>
      </c>
      <c r="C64" s="184">
        <v>33758.620824000005</v>
      </c>
      <c r="D64" s="147">
        <v>32552.704008000004</v>
      </c>
      <c r="E64" s="150"/>
      <c r="F64" s="86">
        <v>2.0391120000000003</v>
      </c>
      <c r="G64" s="147">
        <v>0.39905526041644207</v>
      </c>
      <c r="H64" s="66">
        <v>2.2897217462264439</v>
      </c>
      <c r="I64" s="195"/>
      <c r="J64" s="62">
        <v>6.7056000000000004E-2</v>
      </c>
      <c r="K64" s="66">
        <v>-0.39624000000000004</v>
      </c>
    </row>
    <row r="65" spans="1:11" ht="15" customHeight="1" x14ac:dyDescent="0.2">
      <c r="A65" s="169"/>
      <c r="B65" s="179">
        <v>28636</v>
      </c>
      <c r="C65" s="184">
        <v>33758.715312</v>
      </c>
      <c r="D65" s="147">
        <v>32552.764968000003</v>
      </c>
      <c r="E65" s="150"/>
      <c r="F65" s="86">
        <v>2.1515580036806905</v>
      </c>
      <c r="G65" s="147">
        <v>0.11244600368068995</v>
      </c>
      <c r="H65" s="66">
        <v>1.8534581716248486</v>
      </c>
      <c r="I65" s="74"/>
      <c r="J65" s="62"/>
      <c r="K65" s="66"/>
    </row>
    <row r="66" spans="1:11" ht="15" customHeight="1" x14ac:dyDescent="0.2">
      <c r="A66" s="169"/>
      <c r="B66" s="179">
        <v>28647</v>
      </c>
      <c r="C66" s="184">
        <v>33758.739696000004</v>
      </c>
      <c r="D66" s="147">
        <v>32552.792400000002</v>
      </c>
      <c r="E66" s="150"/>
      <c r="F66" s="86">
        <v>2.188260783956407</v>
      </c>
      <c r="G66" s="147">
        <v>3.6702780275716905E-2</v>
      </c>
      <c r="H66" s="66">
        <v>1.9970345170559363</v>
      </c>
      <c r="I66" s="74"/>
      <c r="J66" s="62"/>
      <c r="K66" s="66"/>
    </row>
    <row r="67" spans="1:11" ht="15" customHeight="1" x14ac:dyDescent="0.2">
      <c r="A67" s="169"/>
      <c r="B67" s="179">
        <v>28698</v>
      </c>
      <c r="C67" s="184">
        <v>33758.882952</v>
      </c>
      <c r="D67" s="147">
        <v>32552.789352000003</v>
      </c>
      <c r="E67" s="150"/>
      <c r="F67" s="86">
        <v>2.3101807839564072</v>
      </c>
      <c r="G67" s="147">
        <v>0.12192000000000001</v>
      </c>
      <c r="H67" s="66">
        <v>1.7936749638617204</v>
      </c>
      <c r="I67" s="74"/>
      <c r="J67" s="62"/>
      <c r="K67" s="66"/>
    </row>
    <row r="68" spans="1:11" ht="15" customHeight="1" x14ac:dyDescent="0.2">
      <c r="A68" s="169"/>
      <c r="B68" s="179">
        <v>28755</v>
      </c>
      <c r="C68" s="184">
        <v>33759.120696000005</v>
      </c>
      <c r="D68" s="147">
        <v>32552.993568000002</v>
      </c>
      <c r="E68" s="150"/>
      <c r="F68" s="86">
        <v>2.6180287839564071</v>
      </c>
      <c r="G68" s="147">
        <v>0.30784800000000001</v>
      </c>
      <c r="H68" s="66">
        <v>2.6463395321438723</v>
      </c>
      <c r="I68" s="74"/>
      <c r="J68" s="62"/>
      <c r="K68" s="66"/>
    </row>
    <row r="69" spans="1:11" ht="15" customHeight="1" x14ac:dyDescent="0.2">
      <c r="A69" s="169"/>
      <c r="B69" s="179">
        <v>28782</v>
      </c>
      <c r="C69" s="184">
        <v>33759.193848000003</v>
      </c>
      <c r="D69" s="147">
        <v>32553.039288</v>
      </c>
      <c r="E69" s="150"/>
      <c r="F69" s="86">
        <v>2.7042931074245851</v>
      </c>
      <c r="G69" s="147">
        <v>8.6264323468178083E-2</v>
      </c>
      <c r="H69" s="66">
        <v>2.0969201221772207</v>
      </c>
      <c r="I69" s="74"/>
      <c r="J69" s="62"/>
      <c r="K69" s="66"/>
    </row>
    <row r="70" spans="1:11" ht="15" customHeight="1" x14ac:dyDescent="0.2">
      <c r="A70" s="169"/>
      <c r="B70" s="179">
        <v>28887</v>
      </c>
      <c r="C70" s="184">
        <v>33759.529128000002</v>
      </c>
      <c r="D70" s="147">
        <v>32553.197784000004</v>
      </c>
      <c r="E70" s="150"/>
      <c r="F70" s="86">
        <v>3.0731011074245846</v>
      </c>
      <c r="G70" s="147">
        <v>0.36880800000000002</v>
      </c>
      <c r="H70" s="66"/>
      <c r="I70" s="74"/>
      <c r="J70" s="62"/>
      <c r="K70" s="66"/>
    </row>
    <row r="71" spans="1:11" ht="15" customHeight="1" x14ac:dyDescent="0.2">
      <c r="A71" s="169"/>
      <c r="B71" s="179">
        <v>28967</v>
      </c>
      <c r="C71" s="184">
        <v>33759.757728000004</v>
      </c>
      <c r="D71" s="147">
        <v>32553.362376000001</v>
      </c>
      <c r="E71" s="150"/>
      <c r="F71" s="86">
        <v>3.3528000000000002</v>
      </c>
      <c r="G71" s="147">
        <v>0.28168863389096405</v>
      </c>
      <c r="H71" s="66"/>
      <c r="I71" s="74"/>
      <c r="J71" s="62"/>
      <c r="K71" s="66"/>
    </row>
    <row r="72" spans="1:11" ht="15" customHeight="1" x14ac:dyDescent="0.2">
      <c r="A72" s="169"/>
      <c r="B72" s="179">
        <v>28991</v>
      </c>
      <c r="C72" s="184">
        <v>33759.815640000001</v>
      </c>
      <c r="D72" s="147">
        <v>32553.377616000002</v>
      </c>
      <c r="E72" s="150"/>
      <c r="F72" s="86">
        <v>3.4107120000000002</v>
      </c>
      <c r="G72" s="147">
        <v>5.7912000000000005E-2</v>
      </c>
      <c r="H72" s="66">
        <v>1.6181832</v>
      </c>
      <c r="I72" s="74"/>
      <c r="J72" s="62"/>
      <c r="K72" s="66"/>
    </row>
    <row r="73" spans="1:11" ht="15" customHeight="1" x14ac:dyDescent="0.2">
      <c r="A73" s="169"/>
      <c r="B73" s="179">
        <v>29024</v>
      </c>
      <c r="C73" s="184">
        <v>33759.958896000004</v>
      </c>
      <c r="D73" s="147">
        <v>32553.432480000003</v>
      </c>
      <c r="E73" s="150"/>
      <c r="F73" s="86">
        <v>3.5641145424572707</v>
      </c>
      <c r="G73" s="147">
        <v>0.15340254245727072</v>
      </c>
      <c r="H73" s="66">
        <v>1.1400775373181062</v>
      </c>
      <c r="I73" s="74"/>
      <c r="J73" s="62"/>
      <c r="K73" s="66"/>
    </row>
    <row r="74" spans="1:11" ht="15" customHeight="1" x14ac:dyDescent="0.2">
      <c r="A74" s="169"/>
      <c r="B74" s="179">
        <v>29068</v>
      </c>
      <c r="C74" s="184">
        <v>33760.077768000003</v>
      </c>
      <c r="D74" s="147">
        <v>32553.505632</v>
      </c>
      <c r="E74" s="150"/>
      <c r="F74" s="86">
        <v>3.7036916447611321</v>
      </c>
      <c r="G74" s="147">
        <v>0.13957710230386111</v>
      </c>
      <c r="H74" s="66">
        <v>1.1734800000000001</v>
      </c>
      <c r="I74" s="74"/>
      <c r="J74" s="62"/>
      <c r="K74" s="66"/>
    </row>
    <row r="75" spans="1:11" ht="15" customHeight="1" x14ac:dyDescent="0.2">
      <c r="A75" s="169"/>
      <c r="B75" s="179">
        <v>29105</v>
      </c>
      <c r="C75" s="184">
        <v>33760.239312000005</v>
      </c>
      <c r="D75" s="147">
        <v>32553.606216</v>
      </c>
      <c r="E75" s="150"/>
      <c r="F75" s="86">
        <v>3.892296</v>
      </c>
      <c r="G75" s="147">
        <v>0.19029872567096301</v>
      </c>
      <c r="H75" s="66">
        <v>0.87050879999999997</v>
      </c>
      <c r="I75" s="74"/>
      <c r="J75" s="62"/>
      <c r="K75" s="66"/>
    </row>
    <row r="76" spans="1:11" ht="15" customHeight="1" x14ac:dyDescent="0.2">
      <c r="A76" s="169"/>
      <c r="B76" s="179">
        <v>29169</v>
      </c>
      <c r="C76" s="184">
        <v>33760.364280000002</v>
      </c>
      <c r="D76" s="147">
        <v>32553.654984000001</v>
      </c>
      <c r="E76" s="150"/>
      <c r="F76" s="86">
        <v>4.0264426318934987</v>
      </c>
      <c r="G76" s="147">
        <v>0.13414663189349887</v>
      </c>
      <c r="H76" s="66">
        <v>1.972056</v>
      </c>
      <c r="I76" s="74"/>
      <c r="J76" s="62"/>
      <c r="K76" s="66"/>
    </row>
    <row r="77" spans="1:11" ht="15" customHeight="1" x14ac:dyDescent="0.2">
      <c r="A77" s="169"/>
      <c r="B77" s="179">
        <v>29315</v>
      </c>
      <c r="C77" s="184">
        <v>33760.784904</v>
      </c>
      <c r="D77" s="147">
        <v>32553.898824000004</v>
      </c>
      <c r="E77" s="150"/>
      <c r="F77" s="86">
        <v>4.5110400000000004</v>
      </c>
      <c r="G77" s="147">
        <v>0.48619182939853628</v>
      </c>
      <c r="H77" s="66">
        <v>1.1661658542920372</v>
      </c>
      <c r="I77" s="74"/>
      <c r="J77" s="62"/>
      <c r="K77" s="66"/>
    </row>
    <row r="78" spans="1:11" ht="15" customHeight="1" x14ac:dyDescent="0.2">
      <c r="A78" s="169"/>
      <c r="B78" s="179">
        <v>29365</v>
      </c>
      <c r="C78" s="184">
        <v>33760.928160000003</v>
      </c>
      <c r="D78" s="147">
        <v>32553.98112</v>
      </c>
      <c r="E78" s="150"/>
      <c r="F78" s="86">
        <v>4.6762517221978399</v>
      </c>
      <c r="G78" s="147">
        <v>0.16521172219783933</v>
      </c>
      <c r="H78" s="66">
        <v>1.2835128000000002</v>
      </c>
      <c r="I78" s="74"/>
      <c r="J78" s="62"/>
      <c r="K78" s="66"/>
    </row>
    <row r="79" spans="1:11" ht="15" customHeight="1" x14ac:dyDescent="0.2">
      <c r="A79" s="169"/>
      <c r="B79" s="179">
        <v>29419</v>
      </c>
      <c r="C79" s="184">
        <v>33761.065320000002</v>
      </c>
      <c r="D79" s="147">
        <v>32554.039032000001</v>
      </c>
      <c r="E79" s="150"/>
      <c r="F79" s="86">
        <v>4.8251364606495661</v>
      </c>
      <c r="G79" s="147">
        <v>0.14888473845172598</v>
      </c>
      <c r="H79" s="66">
        <v>1.2798552000000001</v>
      </c>
      <c r="I79" s="74"/>
      <c r="J79" s="62"/>
      <c r="K79" s="66"/>
    </row>
    <row r="80" spans="1:11" ht="15" customHeight="1" x14ac:dyDescent="0.2">
      <c r="A80" s="169"/>
      <c r="B80" s="179">
        <v>29813</v>
      </c>
      <c r="C80" s="184">
        <v>33762.299760000002</v>
      </c>
      <c r="D80" s="147">
        <v>32554.651680000003</v>
      </c>
      <c r="E80" s="150"/>
      <c r="F80" s="86">
        <v>6.2032437443940749</v>
      </c>
      <c r="G80" s="147">
        <v>1.378107283744509</v>
      </c>
      <c r="H80" s="66">
        <v>0.87569040000000009</v>
      </c>
      <c r="I80" s="74"/>
      <c r="J80" s="62">
        <v>-0.24384000000000003</v>
      </c>
      <c r="K80" s="66">
        <v>-0.21335999999999999</v>
      </c>
    </row>
    <row r="81" spans="1:11" ht="15" customHeight="1" x14ac:dyDescent="0.2">
      <c r="A81" s="169"/>
      <c r="B81" s="179">
        <v>30117</v>
      </c>
      <c r="C81" s="184">
        <v>33762.635040000001</v>
      </c>
      <c r="D81" s="147">
        <v>32554.7736</v>
      </c>
      <c r="E81" s="150"/>
      <c r="F81" s="86">
        <v>6.5532000000000004</v>
      </c>
      <c r="G81" s="147">
        <v>0.35356799999999999</v>
      </c>
      <c r="H81" s="66">
        <v>1.6751808000000001</v>
      </c>
      <c r="I81" s="74"/>
      <c r="J81" s="62">
        <v>-0.10363200000000002</v>
      </c>
      <c r="K81" s="66">
        <v>-0.12192000000000001</v>
      </c>
    </row>
    <row r="82" spans="1:11" ht="15" customHeight="1" x14ac:dyDescent="0.2">
      <c r="A82" s="169"/>
      <c r="B82" s="179">
        <v>30476</v>
      </c>
      <c r="C82" s="184">
        <v>33763.363512000004</v>
      </c>
      <c r="D82" s="147">
        <v>32555.102784000002</v>
      </c>
      <c r="E82" s="150"/>
      <c r="F82" s="86">
        <v>7.342632</v>
      </c>
      <c r="G82" s="147">
        <v>0.78943200000000002</v>
      </c>
      <c r="H82" s="66">
        <v>1.1573256000000001</v>
      </c>
      <c r="I82" s="74"/>
      <c r="J82" s="62">
        <v>-0.20116800000000001</v>
      </c>
      <c r="K82" s="66">
        <v>-0.21335999999999999</v>
      </c>
    </row>
    <row r="83" spans="1:11" ht="15" customHeight="1" x14ac:dyDescent="0.2">
      <c r="A83" s="169"/>
      <c r="B83" s="179">
        <v>30582</v>
      </c>
      <c r="C83" s="184">
        <v>33763.3056</v>
      </c>
      <c r="D83" s="147">
        <v>32555.087544000002</v>
      </c>
      <c r="E83" s="150"/>
      <c r="F83" s="86">
        <v>7.2938640000000001</v>
      </c>
      <c r="G83" s="147">
        <v>-4.8768000000000006E-2</v>
      </c>
      <c r="H83" s="66">
        <v>1.8760440000000003</v>
      </c>
      <c r="I83" s="74"/>
      <c r="J83" s="62">
        <v>-7.9248000000000013E-2</v>
      </c>
      <c r="K83" s="66">
        <v>-0.27432000000000001</v>
      </c>
    </row>
    <row r="84" spans="1:11" ht="15" customHeight="1" x14ac:dyDescent="0.2">
      <c r="A84" s="169"/>
      <c r="B84" s="179">
        <v>30847</v>
      </c>
      <c r="C84" s="184">
        <v>33763.677456000005</v>
      </c>
      <c r="D84" s="147">
        <v>32555.218608000003</v>
      </c>
      <c r="E84" s="150"/>
      <c r="F84" s="86">
        <v>7.6840080000000004</v>
      </c>
      <c r="G84" s="147">
        <v>0.39014400000000005</v>
      </c>
      <c r="H84" s="66">
        <v>0.75651360000000012</v>
      </c>
      <c r="I84" s="74"/>
      <c r="J84" s="62">
        <v>-0.31699200000000005</v>
      </c>
      <c r="K84" s="66">
        <v>-0.42671999999999999</v>
      </c>
    </row>
    <row r="85" spans="1:11" ht="15" customHeight="1" x14ac:dyDescent="0.2">
      <c r="A85" s="169"/>
      <c r="B85" s="179">
        <v>31608</v>
      </c>
      <c r="C85" s="184">
        <v>33764.430312000004</v>
      </c>
      <c r="D85" s="147">
        <v>32555.572176000001</v>
      </c>
      <c r="E85" s="150"/>
      <c r="F85" s="86">
        <v>8.5161120000000015</v>
      </c>
      <c r="G85" s="147">
        <v>0.83174664854037772</v>
      </c>
      <c r="H85" s="66">
        <v>1.2154795734963406</v>
      </c>
      <c r="I85" s="74"/>
      <c r="J85" s="62">
        <v>-0.17983199999999999</v>
      </c>
      <c r="K85" s="66">
        <v>-9.1440000000000007E-2</v>
      </c>
    </row>
    <row r="86" spans="1:11" ht="15" customHeight="1" x14ac:dyDescent="0.2">
      <c r="A86" s="169"/>
      <c r="B86" s="179">
        <v>36357</v>
      </c>
      <c r="C86" s="184">
        <v>33764.524799999999</v>
      </c>
      <c r="D86" s="147">
        <v>32555.995847999999</v>
      </c>
      <c r="E86" s="150"/>
      <c r="F86" s="86">
        <v>8.7995760000000001</v>
      </c>
      <c r="G86" s="147">
        <v>0.28346400000000005</v>
      </c>
      <c r="H86" s="66">
        <v>1.2060455720442271</v>
      </c>
      <c r="I86" s="74"/>
      <c r="J86" s="62">
        <v>-1.1369040000000001</v>
      </c>
      <c r="K86" s="66">
        <v>-9.1440000000000007E-2</v>
      </c>
    </row>
    <row r="87" spans="1:11" ht="15" customHeight="1" x14ac:dyDescent="0.2">
      <c r="A87" s="170"/>
      <c r="B87" s="175">
        <v>536</v>
      </c>
      <c r="C87" s="86">
        <v>7147207.71</v>
      </c>
      <c r="D87" s="62">
        <v>513057.05</v>
      </c>
      <c r="E87" s="66">
        <v>445.86</v>
      </c>
      <c r="F87" s="86">
        <v>0</v>
      </c>
      <c r="G87" s="62">
        <v>0.22</v>
      </c>
      <c r="H87" s="66">
        <v>0.99943919999999997</v>
      </c>
      <c r="I87" s="74">
        <v>0</v>
      </c>
      <c r="J87" s="62">
        <v>0.05</v>
      </c>
      <c r="K87" s="66">
        <v>0.03</v>
      </c>
    </row>
    <row r="88" spans="1:11" ht="15" customHeight="1" x14ac:dyDescent="0.2">
      <c r="A88" s="163"/>
      <c r="B88" s="175">
        <v>1328</v>
      </c>
      <c r="C88" s="86">
        <v>7147207.8600000003</v>
      </c>
      <c r="D88" s="62">
        <v>513057.14</v>
      </c>
      <c r="E88" s="66">
        <v>445.83</v>
      </c>
      <c r="F88" s="86">
        <v>0.17</v>
      </c>
      <c r="G88" s="62">
        <v>0.17</v>
      </c>
      <c r="H88" s="66">
        <v>1.2752832000000001</v>
      </c>
      <c r="I88" s="74">
        <v>-0.03</v>
      </c>
      <c r="J88" s="62">
        <v>-0.03</v>
      </c>
      <c r="K88" s="66">
        <v>-0.01</v>
      </c>
    </row>
    <row r="89" spans="1:11" ht="15" customHeight="1" x14ac:dyDescent="0.2">
      <c r="A89" s="163"/>
      <c r="B89" s="175">
        <v>1671</v>
      </c>
      <c r="C89" s="86">
        <v>7147207.8499999996</v>
      </c>
      <c r="D89" s="62">
        <v>513057.12</v>
      </c>
      <c r="E89" s="66">
        <v>445.74</v>
      </c>
      <c r="F89" s="86">
        <v>0.15</v>
      </c>
      <c r="G89" s="62">
        <v>0.02</v>
      </c>
      <c r="H89" s="66">
        <v>0.42397680000000004</v>
      </c>
      <c r="I89" s="74">
        <v>-0.11</v>
      </c>
      <c r="J89" s="62">
        <v>-0.09</v>
      </c>
      <c r="K89" s="66">
        <v>-0.09</v>
      </c>
    </row>
    <row r="90" spans="1:11" ht="15" customHeight="1" x14ac:dyDescent="0.2">
      <c r="A90" s="163"/>
      <c r="B90" s="175">
        <v>2401</v>
      </c>
      <c r="C90" s="86">
        <v>7147207.8799999999</v>
      </c>
      <c r="D90" s="62">
        <v>513057.14</v>
      </c>
      <c r="E90" s="66">
        <v>445.69</v>
      </c>
      <c r="F90" s="86">
        <v>0.19</v>
      </c>
      <c r="G90" s="62">
        <v>0.05</v>
      </c>
      <c r="H90" s="66">
        <v>0.80284319999999998</v>
      </c>
      <c r="I90" s="74">
        <v>-0.17</v>
      </c>
      <c r="J90" s="62">
        <v>-0.05</v>
      </c>
      <c r="K90" s="66">
        <v>-0.03</v>
      </c>
    </row>
    <row r="91" spans="1:11" ht="15" customHeight="1" x14ac:dyDescent="0.2">
      <c r="A91" s="163"/>
      <c r="B91" s="175">
        <v>2742</v>
      </c>
      <c r="C91" s="86">
        <v>7147207.9100000001</v>
      </c>
      <c r="D91" s="62">
        <v>513057.16</v>
      </c>
      <c r="E91" s="66">
        <v>445.66</v>
      </c>
      <c r="F91" s="86">
        <v>0.22</v>
      </c>
      <c r="G91" s="62">
        <v>0.03</v>
      </c>
      <c r="H91" s="66">
        <v>0.172212</v>
      </c>
      <c r="I91" s="74">
        <v>-0.2</v>
      </c>
      <c r="J91" s="62">
        <v>-0.03</v>
      </c>
      <c r="K91" s="66">
        <v>-0.03</v>
      </c>
    </row>
    <row r="92" spans="1:11" ht="15" customHeight="1" x14ac:dyDescent="0.2">
      <c r="A92" s="163"/>
      <c r="B92" s="175">
        <v>3113</v>
      </c>
      <c r="C92" s="86">
        <v>7147207.9199999999</v>
      </c>
      <c r="D92" s="62">
        <v>513057.18</v>
      </c>
      <c r="E92" s="66">
        <v>445.63</v>
      </c>
      <c r="F92" s="86">
        <v>0.25</v>
      </c>
      <c r="G92" s="62">
        <v>0.03</v>
      </c>
      <c r="H92" s="66">
        <v>0.53797200000000001</v>
      </c>
      <c r="I92" s="74">
        <v>-0.23</v>
      </c>
      <c r="J92" s="62">
        <v>-0.03</v>
      </c>
      <c r="K92" s="66">
        <v>-0.03</v>
      </c>
    </row>
    <row r="93" spans="1:11" ht="15" customHeight="1" x14ac:dyDescent="0.2">
      <c r="A93" s="163"/>
      <c r="B93" s="175">
        <v>3854</v>
      </c>
      <c r="C93" s="86">
        <v>7147207.9500000002</v>
      </c>
      <c r="D93" s="62">
        <v>513057.18</v>
      </c>
      <c r="E93" s="66">
        <v>445.57</v>
      </c>
      <c r="F93" s="86">
        <v>0.27</v>
      </c>
      <c r="G93" s="62">
        <v>0.03</v>
      </c>
      <c r="H93" s="66">
        <v>0.39867840000000004</v>
      </c>
      <c r="I93" s="74">
        <v>-0.28999999999999998</v>
      </c>
      <c r="J93" s="62">
        <v>-0.06</v>
      </c>
      <c r="K93" s="66">
        <v>-0.03</v>
      </c>
    </row>
    <row r="94" spans="1:11" ht="15" customHeight="1" x14ac:dyDescent="0.2">
      <c r="A94" s="163"/>
      <c r="B94" s="175">
        <v>3921</v>
      </c>
      <c r="C94" s="86">
        <v>7147207.9299999997</v>
      </c>
      <c r="D94" s="62">
        <v>513057.18</v>
      </c>
      <c r="E94" s="66">
        <v>445.55</v>
      </c>
      <c r="F94" s="86">
        <v>0.25</v>
      </c>
      <c r="G94" s="62">
        <v>0.02</v>
      </c>
      <c r="H94" s="66">
        <v>2.1781970526315794E-2</v>
      </c>
      <c r="I94" s="74">
        <v>-0.31</v>
      </c>
      <c r="J94" s="62">
        <v>-0.02</v>
      </c>
      <c r="K94" s="66">
        <v>-0.12</v>
      </c>
    </row>
    <row r="95" spans="1:11" ht="15" customHeight="1" x14ac:dyDescent="0.2">
      <c r="A95" s="163"/>
      <c r="B95" s="175">
        <v>4241</v>
      </c>
      <c r="C95" s="86">
        <v>7147207.9400000004</v>
      </c>
      <c r="D95" s="62">
        <v>513057.2</v>
      </c>
      <c r="E95" s="66">
        <v>445.53</v>
      </c>
      <c r="F95" s="86">
        <v>0.27</v>
      </c>
      <c r="G95" s="62">
        <v>0.02</v>
      </c>
      <c r="H95" s="66">
        <v>0.03</v>
      </c>
      <c r="I95" s="74">
        <v>-0.32</v>
      </c>
      <c r="J95" s="62">
        <v>-0.02</v>
      </c>
      <c r="K95" s="66">
        <v>-0.02</v>
      </c>
    </row>
    <row r="96" spans="1:11" ht="15" customHeight="1" x14ac:dyDescent="0.2">
      <c r="A96" s="163"/>
      <c r="B96" s="175">
        <v>41127</v>
      </c>
      <c r="C96" s="86">
        <v>7147207.9800000004</v>
      </c>
      <c r="D96" s="62">
        <v>513057.21</v>
      </c>
      <c r="E96" s="66">
        <v>445.5</v>
      </c>
      <c r="F96" s="86">
        <v>0.31</v>
      </c>
      <c r="G96" s="62">
        <v>0.04</v>
      </c>
      <c r="H96" s="66">
        <v>0.04</v>
      </c>
      <c r="I96" s="74">
        <v>-0.35</v>
      </c>
      <c r="J96" s="62">
        <v>-0.03</v>
      </c>
      <c r="K96" s="66">
        <v>-0.03</v>
      </c>
    </row>
    <row r="97" spans="1:11" ht="15" customHeight="1" x14ac:dyDescent="0.2">
      <c r="A97" s="171"/>
      <c r="B97" s="176">
        <v>41893</v>
      </c>
      <c r="C97" s="185">
        <v>7147207.9699999997</v>
      </c>
      <c r="D97" s="64">
        <v>513057.23100000003</v>
      </c>
      <c r="E97" s="153">
        <v>445.42099999999999</v>
      </c>
      <c r="F97" s="282">
        <f>F96+G97</f>
        <v>0.33325940701068246</v>
      </c>
      <c r="G97" s="283">
        <f>SQRT(((C97-C96)^2)+((D97-D96)^2))</f>
        <v>2.3259407010682492E-2</v>
      </c>
      <c r="H97" s="284">
        <f>G97/((B97-B96)/365)</f>
        <v>1.1083137805351318E-2</v>
      </c>
      <c r="I97" s="282">
        <f>I96+J97</f>
        <v>-0.42900000000000771</v>
      </c>
      <c r="J97" s="283">
        <f>E97-E96</f>
        <v>-7.9000000000007731E-2</v>
      </c>
      <c r="K97" s="284">
        <f>J97/((B97-B96)/365)</f>
        <v>-3.7643603133162951E-2</v>
      </c>
    </row>
    <row r="98" spans="1:11" ht="15" customHeight="1" x14ac:dyDescent="0.2">
      <c r="A98" s="165" t="s">
        <v>3</v>
      </c>
      <c r="B98" s="174">
        <v>28088</v>
      </c>
      <c r="C98" s="181">
        <v>33776.762519999997</v>
      </c>
      <c r="D98" s="145">
        <v>32425.614600000001</v>
      </c>
      <c r="E98" s="146"/>
      <c r="F98" s="181"/>
      <c r="G98" s="145"/>
      <c r="H98" s="146"/>
      <c r="I98" s="191"/>
      <c r="J98" s="145"/>
      <c r="K98" s="146"/>
    </row>
    <row r="99" spans="1:11" ht="15" customHeight="1" x14ac:dyDescent="0.2">
      <c r="A99" s="163"/>
      <c r="B99" s="175">
        <v>28123</v>
      </c>
      <c r="C99" s="86">
        <v>33776.978928000004</v>
      </c>
      <c r="D99" s="62">
        <v>32425.693847999999</v>
      </c>
      <c r="E99" s="66"/>
      <c r="F99" s="86">
        <v>0.23046185794745214</v>
      </c>
      <c r="G99" s="62">
        <v>0.23046185794745214</v>
      </c>
      <c r="H99" s="66">
        <v>2.4033879471662867</v>
      </c>
      <c r="I99" s="74"/>
      <c r="J99" s="62"/>
      <c r="K99" s="66"/>
    </row>
    <row r="100" spans="1:11" ht="15" customHeight="1" x14ac:dyDescent="0.2">
      <c r="A100" s="163"/>
      <c r="B100" s="175">
        <v>28150</v>
      </c>
      <c r="C100" s="86">
        <v>33777.161808000004</v>
      </c>
      <c r="D100" s="62">
        <v>32425.745663999998</v>
      </c>
      <c r="E100" s="66"/>
      <c r="F100" s="86">
        <v>0.42054076855195283</v>
      </c>
      <c r="G100" s="62">
        <v>0.19007891060450069</v>
      </c>
      <c r="H100" s="66">
        <v>2.5695852729867688</v>
      </c>
      <c r="I100" s="74"/>
      <c r="J100" s="62"/>
      <c r="K100" s="66"/>
    </row>
    <row r="101" spans="1:11" ht="15" customHeight="1" x14ac:dyDescent="0.2">
      <c r="A101" s="163"/>
      <c r="B101" s="175">
        <v>28180</v>
      </c>
      <c r="C101" s="86">
        <v>33777.344687999997</v>
      </c>
      <c r="D101" s="62">
        <v>32425.770047999998</v>
      </c>
      <c r="E101" s="66"/>
      <c r="F101" s="86">
        <v>0.60342076855195281</v>
      </c>
      <c r="G101" s="62">
        <v>0.18288000000000001</v>
      </c>
      <c r="H101" s="66">
        <v>2.2250399999999999</v>
      </c>
      <c r="I101" s="74"/>
      <c r="J101" s="62"/>
      <c r="K101" s="66"/>
    </row>
    <row r="102" spans="1:11" ht="15" customHeight="1" x14ac:dyDescent="0.2">
      <c r="A102" s="163"/>
      <c r="B102" s="175">
        <v>28207</v>
      </c>
      <c r="C102" s="86">
        <v>33777.536712000001</v>
      </c>
      <c r="D102" s="62">
        <v>32425.834056000003</v>
      </c>
      <c r="E102" s="66"/>
      <c r="F102" s="86">
        <v>0.80458876855195283</v>
      </c>
      <c r="G102" s="62">
        <v>0.20116800000000001</v>
      </c>
      <c r="H102" s="66">
        <v>2.7194933333333338</v>
      </c>
      <c r="I102" s="74"/>
      <c r="J102" s="62"/>
      <c r="K102" s="66"/>
    </row>
    <row r="103" spans="1:11" ht="15" customHeight="1" x14ac:dyDescent="0.2">
      <c r="A103" s="163"/>
      <c r="B103" s="175">
        <v>28255</v>
      </c>
      <c r="C103" s="86">
        <v>33777.777503999998</v>
      </c>
      <c r="D103" s="62">
        <v>32425.922448000001</v>
      </c>
      <c r="E103" s="66"/>
      <c r="F103" s="86">
        <v>1.0610920490898734</v>
      </c>
      <c r="G103" s="62">
        <v>0.25650328053792049</v>
      </c>
      <c r="H103" s="66">
        <v>1.9504936957571037</v>
      </c>
      <c r="I103" s="74"/>
      <c r="J103" s="62"/>
      <c r="K103" s="66"/>
    </row>
    <row r="104" spans="1:11" ht="15" customHeight="1" x14ac:dyDescent="0.2">
      <c r="A104" s="163"/>
      <c r="B104" s="175">
        <v>28269</v>
      </c>
      <c r="C104" s="86">
        <v>33777.832368000003</v>
      </c>
      <c r="D104" s="62">
        <v>32425.922448000001</v>
      </c>
      <c r="E104" s="66"/>
      <c r="F104" s="86">
        <v>1.1098600490898733</v>
      </c>
      <c r="G104" s="62">
        <v>4.8768000000000006E-2</v>
      </c>
      <c r="H104" s="66">
        <v>1.2714514285714287</v>
      </c>
      <c r="I104" s="74"/>
      <c r="J104" s="62"/>
      <c r="K104" s="66"/>
    </row>
    <row r="105" spans="1:11" ht="15" customHeight="1" x14ac:dyDescent="0.2">
      <c r="A105" s="163"/>
      <c r="B105" s="175">
        <v>28279</v>
      </c>
      <c r="C105" s="86">
        <v>33777.942096000006</v>
      </c>
      <c r="D105" s="62">
        <v>32426.065704000001</v>
      </c>
      <c r="E105" s="66"/>
      <c r="F105" s="86">
        <v>1.2622600490898734</v>
      </c>
      <c r="G105" s="62">
        <v>0.15240000000000001</v>
      </c>
      <c r="H105" s="66">
        <v>5.5626000000000007</v>
      </c>
      <c r="I105" s="74"/>
      <c r="J105" s="62"/>
      <c r="K105" s="66"/>
    </row>
    <row r="106" spans="1:11" ht="15" customHeight="1" x14ac:dyDescent="0.2">
      <c r="A106" s="163"/>
      <c r="B106" s="175">
        <v>28325</v>
      </c>
      <c r="C106" s="86">
        <v>33778.158503999999</v>
      </c>
      <c r="D106" s="62">
        <v>32426.050464</v>
      </c>
      <c r="E106" s="66"/>
      <c r="F106" s="86">
        <v>1.4630400000000001</v>
      </c>
      <c r="G106" s="62">
        <v>0.19812000000000002</v>
      </c>
      <c r="H106" s="66">
        <v>1.5720391304347827</v>
      </c>
      <c r="I106" s="74"/>
      <c r="J106" s="62"/>
      <c r="K106" s="66"/>
    </row>
    <row r="107" spans="1:11" ht="15" customHeight="1" x14ac:dyDescent="0.2">
      <c r="A107" s="163"/>
      <c r="B107" s="175">
        <v>28447</v>
      </c>
      <c r="C107" s="86">
        <v>33777.829319999997</v>
      </c>
      <c r="D107" s="62">
        <v>32414.452824000004</v>
      </c>
      <c r="E107" s="66"/>
      <c r="F107" s="86">
        <v>0</v>
      </c>
      <c r="G107" s="62">
        <v>0</v>
      </c>
      <c r="H107" s="66">
        <v>0</v>
      </c>
      <c r="I107" s="74"/>
      <c r="J107" s="62"/>
      <c r="K107" s="66"/>
    </row>
    <row r="108" spans="1:11" ht="15" customHeight="1" x14ac:dyDescent="0.2">
      <c r="A108" s="163"/>
      <c r="B108" s="175">
        <v>28510</v>
      </c>
      <c r="C108" s="86">
        <v>33778.173744</v>
      </c>
      <c r="D108" s="62">
        <v>32414.370528000003</v>
      </c>
      <c r="E108" s="66"/>
      <c r="F108" s="86">
        <v>1.817159363200012</v>
      </c>
      <c r="G108" s="62">
        <v>0.35411936320001214</v>
      </c>
      <c r="H108" s="66">
        <v>2.0516439296508642</v>
      </c>
      <c r="I108" s="74"/>
      <c r="J108" s="62"/>
      <c r="K108" s="66"/>
    </row>
    <row r="109" spans="1:11" ht="15" customHeight="1" x14ac:dyDescent="0.2">
      <c r="A109" s="163"/>
      <c r="B109" s="175">
        <v>28600</v>
      </c>
      <c r="C109" s="86">
        <v>33778.582176000004</v>
      </c>
      <c r="D109" s="62">
        <v>32414.440632000002</v>
      </c>
      <c r="E109" s="66"/>
      <c r="F109" s="86">
        <v>2.2164473632000119</v>
      </c>
      <c r="G109" s="62">
        <v>0.39928800000000003</v>
      </c>
      <c r="H109" s="66">
        <v>1.6175736000000003</v>
      </c>
      <c r="I109" s="74"/>
      <c r="J109" s="62"/>
      <c r="K109" s="66"/>
    </row>
    <row r="110" spans="1:11" ht="15" customHeight="1" x14ac:dyDescent="0.2">
      <c r="A110" s="163"/>
      <c r="B110" s="175">
        <v>28636</v>
      </c>
      <c r="C110" s="86">
        <v>33778.713240000005</v>
      </c>
      <c r="D110" s="62">
        <v>32414.428440000003</v>
      </c>
      <c r="E110" s="66"/>
      <c r="F110" s="86">
        <v>2.348077211488905</v>
      </c>
      <c r="G110" s="62">
        <v>0.13162984828889301</v>
      </c>
      <c r="H110" s="66">
        <v>1.3313664000000001</v>
      </c>
      <c r="I110" s="74"/>
      <c r="J110" s="62"/>
      <c r="K110" s="66"/>
    </row>
    <row r="111" spans="1:11" ht="15" customHeight="1" x14ac:dyDescent="0.2">
      <c r="A111" s="163"/>
      <c r="B111" s="175">
        <v>28647</v>
      </c>
      <c r="C111" s="86">
        <v>33778.762008000005</v>
      </c>
      <c r="D111" s="62">
        <v>32414.404056000003</v>
      </c>
      <c r="E111" s="66"/>
      <c r="F111" s="86">
        <v>2.3968452114889049</v>
      </c>
      <c r="G111" s="62">
        <v>4.8768000000000006E-2</v>
      </c>
      <c r="H111" s="66">
        <v>1.6492727999999999</v>
      </c>
      <c r="I111" s="74"/>
      <c r="J111" s="62"/>
      <c r="K111" s="66"/>
    </row>
    <row r="112" spans="1:11" ht="15" customHeight="1" x14ac:dyDescent="0.2">
      <c r="A112" s="163"/>
      <c r="B112" s="175">
        <v>28698</v>
      </c>
      <c r="C112" s="86">
        <v>33779.024136000007</v>
      </c>
      <c r="D112" s="62">
        <v>32414.428440000003</v>
      </c>
      <c r="E112" s="66"/>
      <c r="F112" s="86">
        <v>2.6578560000000002</v>
      </c>
      <c r="G112" s="62">
        <v>0.26325969657378046</v>
      </c>
      <c r="H112" s="66">
        <v>1.8687288000000002</v>
      </c>
      <c r="I112" s="74"/>
      <c r="J112" s="62"/>
      <c r="K112" s="66"/>
    </row>
    <row r="113" spans="1:11" ht="15" customHeight="1" x14ac:dyDescent="0.2">
      <c r="A113" s="163"/>
      <c r="B113" s="175">
        <v>28755</v>
      </c>
      <c r="C113" s="86">
        <v>33779.261880000005</v>
      </c>
      <c r="D113" s="62">
        <v>32414.410152000004</v>
      </c>
      <c r="E113" s="66"/>
      <c r="F113" s="86">
        <v>2.8963023471722842</v>
      </c>
      <c r="G113" s="62">
        <v>0.23844634717228386</v>
      </c>
      <c r="H113" s="66">
        <v>1.5249144000000001</v>
      </c>
      <c r="I113" s="74"/>
      <c r="J113" s="62"/>
      <c r="K113" s="66"/>
    </row>
    <row r="114" spans="1:11" ht="15" customHeight="1" x14ac:dyDescent="0.2">
      <c r="A114" s="163"/>
      <c r="B114" s="175">
        <v>28782</v>
      </c>
      <c r="C114" s="86">
        <v>33779.338080000001</v>
      </c>
      <c r="D114" s="62">
        <v>32414.416248000001</v>
      </c>
      <c r="E114" s="66"/>
      <c r="F114" s="86">
        <v>2.9727457982715184</v>
      </c>
      <c r="G114" s="62">
        <v>7.6443451099234547E-2</v>
      </c>
      <c r="H114" s="66">
        <v>1.0274808</v>
      </c>
      <c r="I114" s="74"/>
      <c r="J114" s="62"/>
      <c r="K114" s="66"/>
    </row>
    <row r="115" spans="1:11" ht="15" customHeight="1" x14ac:dyDescent="0.2">
      <c r="A115" s="163"/>
      <c r="B115" s="175">
        <v>28887</v>
      </c>
      <c r="C115" s="86">
        <v>33779.749560000004</v>
      </c>
      <c r="D115" s="62">
        <v>32414.391864000001</v>
      </c>
      <c r="E115" s="66"/>
      <c r="F115" s="86">
        <v>3.3832800000000001</v>
      </c>
      <c r="G115" s="62">
        <v>0.4122018557137217</v>
      </c>
      <c r="H115" s="66">
        <v>1.4322552</v>
      </c>
      <c r="I115" s="74"/>
      <c r="J115" s="62"/>
      <c r="K115" s="66"/>
    </row>
    <row r="116" spans="1:11" ht="15" customHeight="1" x14ac:dyDescent="0.2">
      <c r="A116" s="163"/>
      <c r="B116" s="175">
        <v>28967</v>
      </c>
      <c r="C116" s="86">
        <v>33780.002544000003</v>
      </c>
      <c r="D116" s="62">
        <v>32414.416248000001</v>
      </c>
      <c r="E116" s="66"/>
      <c r="F116" s="86">
        <v>3.6374364158393315</v>
      </c>
      <c r="G116" s="62">
        <v>0.25415641583933163</v>
      </c>
      <c r="H116" s="66">
        <v>1.1512296000000002</v>
      </c>
      <c r="I116" s="74"/>
      <c r="J116" s="62"/>
      <c r="K116" s="66"/>
    </row>
    <row r="117" spans="1:11" ht="15" customHeight="1" x14ac:dyDescent="0.2">
      <c r="A117" s="163"/>
      <c r="B117" s="175">
        <v>28991</v>
      </c>
      <c r="C117" s="86">
        <v>33780.124464</v>
      </c>
      <c r="D117" s="62">
        <v>32414.443680000004</v>
      </c>
      <c r="E117" s="66"/>
      <c r="F117" s="86">
        <v>3.7593564158393318</v>
      </c>
      <c r="G117" s="62">
        <v>0.12192000000000001</v>
      </c>
      <c r="H117" s="66">
        <v>1.8498312000000001</v>
      </c>
      <c r="I117" s="74"/>
      <c r="J117" s="62"/>
      <c r="K117" s="66"/>
    </row>
    <row r="118" spans="1:11" ht="15" customHeight="1" x14ac:dyDescent="0.2">
      <c r="A118" s="163"/>
      <c r="B118" s="175">
        <v>29024</v>
      </c>
      <c r="C118" s="86">
        <v>33780.240288000001</v>
      </c>
      <c r="D118" s="62">
        <v>32414.431488000002</v>
      </c>
      <c r="E118" s="66"/>
      <c r="F118" s="86">
        <v>3.8740080000000003</v>
      </c>
      <c r="G118" s="62">
        <v>0.11646391647368447</v>
      </c>
      <c r="H118" s="66">
        <v>1.2819888000000002</v>
      </c>
      <c r="I118" s="74"/>
      <c r="J118" s="62"/>
      <c r="K118" s="66"/>
    </row>
    <row r="119" spans="1:11" ht="15" customHeight="1" x14ac:dyDescent="0.2">
      <c r="A119" s="163"/>
      <c r="B119" s="175">
        <v>29068</v>
      </c>
      <c r="C119" s="86">
        <v>33780.386592000003</v>
      </c>
      <c r="D119" s="62">
        <v>32414.452824000004</v>
      </c>
      <c r="E119" s="66"/>
      <c r="F119" s="86">
        <v>4.0203120000000006</v>
      </c>
      <c r="G119" s="62">
        <v>0.14630399999999999</v>
      </c>
      <c r="H119" s="66">
        <v>1.2127992000000001</v>
      </c>
      <c r="I119" s="74"/>
      <c r="J119" s="62"/>
      <c r="K119" s="66"/>
    </row>
    <row r="120" spans="1:11" ht="15" customHeight="1" x14ac:dyDescent="0.2">
      <c r="A120" s="163"/>
      <c r="B120" s="175">
        <v>29105</v>
      </c>
      <c r="C120" s="86">
        <v>33780.566424000004</v>
      </c>
      <c r="D120" s="62">
        <v>32414.468064000001</v>
      </c>
      <c r="E120" s="66"/>
      <c r="F120" s="86">
        <v>4.2007886074179828</v>
      </c>
      <c r="G120" s="62">
        <v>0.18047660741798158</v>
      </c>
      <c r="H120" s="66">
        <v>1.7745456000000002</v>
      </c>
      <c r="I120" s="74"/>
      <c r="J120" s="62"/>
      <c r="K120" s="66"/>
    </row>
    <row r="121" spans="1:11" ht="15" customHeight="1" x14ac:dyDescent="0.2">
      <c r="A121" s="163"/>
      <c r="B121" s="175">
        <v>29169</v>
      </c>
      <c r="C121" s="86">
        <v>33780.755400000002</v>
      </c>
      <c r="D121" s="62">
        <v>32414.471112000003</v>
      </c>
      <c r="E121" s="66"/>
      <c r="F121" s="86">
        <v>4.3897891864633412</v>
      </c>
      <c r="G121" s="62">
        <v>0.18900057904535866</v>
      </c>
      <c r="H121" s="66">
        <v>1.0778939273680612</v>
      </c>
      <c r="I121" s="74"/>
      <c r="J121" s="62"/>
      <c r="K121" s="66"/>
    </row>
    <row r="122" spans="1:11" ht="15" customHeight="1" x14ac:dyDescent="0.2">
      <c r="A122" s="163"/>
      <c r="B122" s="175">
        <v>29315</v>
      </c>
      <c r="C122" s="86">
        <v>33781.212599999999</v>
      </c>
      <c r="D122" s="62">
        <v>32414.501592000001</v>
      </c>
      <c r="E122" s="66"/>
      <c r="F122" s="86">
        <v>4.8463200000000004</v>
      </c>
      <c r="G122" s="62">
        <v>0.45821487361262925</v>
      </c>
      <c r="H122" s="66">
        <v>1.0887456</v>
      </c>
      <c r="I122" s="74"/>
      <c r="J122" s="62"/>
      <c r="K122" s="66"/>
    </row>
    <row r="123" spans="1:11" ht="15" customHeight="1" x14ac:dyDescent="0.2">
      <c r="A123" s="163"/>
      <c r="B123" s="175">
        <v>29365</v>
      </c>
      <c r="C123" s="86">
        <v>33781.334519999997</v>
      </c>
      <c r="D123" s="62">
        <v>32414.501592000001</v>
      </c>
      <c r="E123" s="66"/>
      <c r="F123" s="86">
        <v>4.9682399999982261</v>
      </c>
      <c r="G123" s="62">
        <v>0.12191999999822584</v>
      </c>
      <c r="H123" s="66">
        <v>0.89001599998704861</v>
      </c>
      <c r="I123" s="74"/>
      <c r="J123" s="62"/>
      <c r="K123" s="66"/>
    </row>
    <row r="124" spans="1:11" ht="15" customHeight="1" x14ac:dyDescent="0.2">
      <c r="A124" s="163"/>
      <c r="B124" s="175">
        <v>29419</v>
      </c>
      <c r="C124" s="86">
        <v>33781.486920000003</v>
      </c>
      <c r="D124" s="62">
        <v>32414.501592000001</v>
      </c>
      <c r="E124" s="66">
        <v>450.73519199999998</v>
      </c>
      <c r="F124" s="86">
        <v>5.1206399999982253</v>
      </c>
      <c r="G124" s="62">
        <v>0.15240000000000001</v>
      </c>
      <c r="H124" s="66">
        <v>1.0299192000000001</v>
      </c>
      <c r="I124" s="74">
        <v>0</v>
      </c>
      <c r="J124" s="62">
        <v>0</v>
      </c>
      <c r="K124" s="66">
        <v>0</v>
      </c>
    </row>
    <row r="125" spans="1:11" ht="15" customHeight="1" x14ac:dyDescent="0.2">
      <c r="A125" s="163"/>
      <c r="B125" s="175">
        <v>29813</v>
      </c>
      <c r="C125" s="86">
        <v>33782.547624000006</v>
      </c>
      <c r="D125" s="62">
        <v>32414.483304000001</v>
      </c>
      <c r="E125" s="66">
        <v>450.42429600000003</v>
      </c>
      <c r="F125" s="86">
        <v>6.1815016434592138</v>
      </c>
      <c r="G125" s="62">
        <v>1.0608616434609883</v>
      </c>
      <c r="H125" s="66">
        <v>0.98237039999999998</v>
      </c>
      <c r="I125" s="74">
        <v>-0.31089599999999445</v>
      </c>
      <c r="J125" s="62">
        <v>-0.31089599999999445</v>
      </c>
      <c r="K125" s="66">
        <v>-0.28801279187816747</v>
      </c>
    </row>
    <row r="126" spans="1:11" ht="15" customHeight="1" x14ac:dyDescent="0.2">
      <c r="A126" s="163"/>
      <c r="B126" s="175">
        <v>30117</v>
      </c>
      <c r="C126" s="86">
        <v>33783.209040000002</v>
      </c>
      <c r="D126" s="62">
        <v>32414.477208000004</v>
      </c>
      <c r="E126" s="66">
        <v>450.21703200000002</v>
      </c>
      <c r="F126" s="86">
        <v>6.8429457350280005</v>
      </c>
      <c r="G126" s="62">
        <v>0.66144409156878636</v>
      </c>
      <c r="H126" s="66">
        <v>0.79400400000000004</v>
      </c>
      <c r="I126" s="74">
        <v>-0.51816000000001383</v>
      </c>
      <c r="J126" s="62">
        <v>-0.2072640000000194</v>
      </c>
      <c r="K126" s="66">
        <v>-0.24885315789476015</v>
      </c>
    </row>
    <row r="127" spans="1:11" ht="15" customHeight="1" x14ac:dyDescent="0.2">
      <c r="A127" s="163"/>
      <c r="B127" s="175">
        <v>30476</v>
      </c>
      <c r="C127" s="86">
        <v>33783.903984000004</v>
      </c>
      <c r="D127" s="62">
        <v>32414.480256000003</v>
      </c>
      <c r="E127" s="66">
        <v>449.93661600000007</v>
      </c>
      <c r="F127" s="86">
        <v>7.53789641920602</v>
      </c>
      <c r="G127" s="62">
        <v>0.69495068417801931</v>
      </c>
      <c r="H127" s="66">
        <v>0.70656545884394728</v>
      </c>
      <c r="I127" s="74">
        <v>-0.79857599999996676</v>
      </c>
      <c r="J127" s="62">
        <v>-0.28041599999995287</v>
      </c>
      <c r="K127" s="66">
        <v>-0.28510261838435325</v>
      </c>
    </row>
    <row r="128" spans="1:11" ht="15" customHeight="1" x14ac:dyDescent="0.2">
      <c r="A128" s="163"/>
      <c r="B128" s="175">
        <v>30582</v>
      </c>
      <c r="C128" s="86">
        <v>33783.964943999999</v>
      </c>
      <c r="D128" s="62">
        <v>32414.458920000001</v>
      </c>
      <c r="E128" s="66">
        <v>449.93661600000007</v>
      </c>
      <c r="F128" s="86">
        <v>7.5988564192060197</v>
      </c>
      <c r="G128" s="62">
        <v>6.0960000000000007E-2</v>
      </c>
      <c r="H128" s="66">
        <v>0.20970239999999998</v>
      </c>
      <c r="I128" s="74">
        <v>-0.79857599999996676</v>
      </c>
      <c r="J128" s="62">
        <v>0</v>
      </c>
      <c r="K128" s="66">
        <v>0</v>
      </c>
    </row>
    <row r="129" spans="1:11" ht="15" customHeight="1" x14ac:dyDescent="0.2">
      <c r="A129" s="163"/>
      <c r="B129" s="175">
        <v>30847</v>
      </c>
      <c r="C129" s="86">
        <v>33784.297176</v>
      </c>
      <c r="D129" s="62">
        <v>32414.385768000004</v>
      </c>
      <c r="E129" s="66">
        <v>449.62572000000006</v>
      </c>
      <c r="F129" s="86">
        <v>7.93108841920602</v>
      </c>
      <c r="G129" s="62">
        <v>0.33223200000000003</v>
      </c>
      <c r="H129" s="66">
        <v>0.45811439999999998</v>
      </c>
      <c r="I129" s="74">
        <v>-1.1094719999999612</v>
      </c>
      <c r="J129" s="62">
        <v>-0.31089599999999445</v>
      </c>
      <c r="K129" s="66">
        <v>-0.4282152452830113</v>
      </c>
    </row>
    <row r="130" spans="1:11" ht="15" customHeight="1" x14ac:dyDescent="0.2">
      <c r="A130" s="163"/>
      <c r="B130" s="175">
        <v>31608</v>
      </c>
      <c r="C130" s="86">
        <v>33785.159760000002</v>
      </c>
      <c r="D130" s="62">
        <v>32414.376624000004</v>
      </c>
      <c r="E130" s="66">
        <v>449.35140000000001</v>
      </c>
      <c r="F130" s="86">
        <v>8.7937208842761176</v>
      </c>
      <c r="G130" s="62">
        <v>0.86263246507009683</v>
      </c>
      <c r="H130" s="66">
        <v>0.41374618889695841</v>
      </c>
      <c r="I130" s="74">
        <v>-1.383791999999989</v>
      </c>
      <c r="J130" s="62">
        <v>-0.27432000000002771</v>
      </c>
      <c r="K130" s="66">
        <v>-0.13157266754272026</v>
      </c>
    </row>
    <row r="131" spans="1:11" ht="15" customHeight="1" x14ac:dyDescent="0.2">
      <c r="A131" s="163"/>
      <c r="B131" s="175">
        <v>36357</v>
      </c>
      <c r="C131" s="86">
        <v>33785.620008000005</v>
      </c>
      <c r="D131" s="62">
        <v>32414.144976</v>
      </c>
      <c r="E131" s="66">
        <v>447.56832000000003</v>
      </c>
      <c r="F131" s="86">
        <v>9.2600648842761171</v>
      </c>
      <c r="G131" s="62">
        <v>0.46634400000000004</v>
      </c>
      <c r="H131" s="66">
        <v>3.5661600000000002E-2</v>
      </c>
      <c r="I131" s="74">
        <v>-3.1668719999999615</v>
      </c>
      <c r="J131" s="62">
        <v>-1.7830799999999725</v>
      </c>
      <c r="K131" s="66">
        <v>-0.13704447252052851</v>
      </c>
    </row>
    <row r="132" spans="1:11" ht="15" customHeight="1" x14ac:dyDescent="0.2">
      <c r="A132" s="170"/>
      <c r="B132" s="175">
        <v>536</v>
      </c>
      <c r="C132" s="86">
        <v>7147228.1399999997</v>
      </c>
      <c r="D132" s="62">
        <v>512915.05</v>
      </c>
      <c r="E132" s="66">
        <v>446.57</v>
      </c>
      <c r="F132" s="86">
        <v>0</v>
      </c>
      <c r="G132" s="62">
        <v>0.2</v>
      </c>
      <c r="H132" s="66">
        <v>0.1</v>
      </c>
      <c r="I132" s="74">
        <v>0</v>
      </c>
      <c r="J132" s="62">
        <v>0.05</v>
      </c>
      <c r="K132" s="66">
        <v>0.02</v>
      </c>
    </row>
    <row r="133" spans="1:11" ht="15" customHeight="1" x14ac:dyDescent="0.2">
      <c r="A133" s="163"/>
      <c r="B133" s="175">
        <v>1328</v>
      </c>
      <c r="C133" s="86">
        <v>7147228.2000000002</v>
      </c>
      <c r="D133" s="62">
        <v>512915.15</v>
      </c>
      <c r="E133" s="66">
        <v>446.54</v>
      </c>
      <c r="F133" s="86">
        <v>0.11</v>
      </c>
      <c r="G133" s="62">
        <v>0.11</v>
      </c>
      <c r="H133" s="66">
        <v>0.05</v>
      </c>
      <c r="I133" s="74">
        <v>-0.03</v>
      </c>
      <c r="J133" s="62">
        <v>-0.03</v>
      </c>
      <c r="K133" s="66">
        <v>-0.02</v>
      </c>
    </row>
    <row r="134" spans="1:11" ht="15" customHeight="1" x14ac:dyDescent="0.2">
      <c r="A134" s="163"/>
      <c r="B134" s="175">
        <v>1671</v>
      </c>
      <c r="C134" s="86">
        <v>7147228.1799999997</v>
      </c>
      <c r="D134" s="62">
        <v>512915.11</v>
      </c>
      <c r="E134" s="66">
        <v>446.43</v>
      </c>
      <c r="F134" s="86">
        <v>7.0000000000000007E-2</v>
      </c>
      <c r="G134" s="62">
        <v>0.04</v>
      </c>
      <c r="H134" s="66">
        <v>0.05</v>
      </c>
      <c r="I134" s="74">
        <v>-0.14000000000000001</v>
      </c>
      <c r="J134" s="62">
        <v>-0.11</v>
      </c>
      <c r="K134" s="66">
        <v>-0.11</v>
      </c>
    </row>
    <row r="135" spans="1:11" ht="15" customHeight="1" x14ac:dyDescent="0.2">
      <c r="A135" s="163"/>
      <c r="B135" s="175">
        <v>2401</v>
      </c>
      <c r="C135" s="86">
        <v>7147228.2599999998</v>
      </c>
      <c r="D135" s="62">
        <v>512915.11</v>
      </c>
      <c r="E135" s="66">
        <v>446.38</v>
      </c>
      <c r="F135" s="86">
        <v>0.13</v>
      </c>
      <c r="G135" s="62">
        <v>0.08</v>
      </c>
      <c r="H135" s="66">
        <v>0.04</v>
      </c>
      <c r="I135" s="74">
        <v>-0.19</v>
      </c>
      <c r="J135" s="62">
        <v>-0.05</v>
      </c>
      <c r="K135" s="66">
        <v>-0.02</v>
      </c>
    </row>
    <row r="136" spans="1:11" ht="15" customHeight="1" x14ac:dyDescent="0.2">
      <c r="A136" s="163"/>
      <c r="B136" s="175">
        <v>2742</v>
      </c>
      <c r="C136" s="86">
        <v>7147228.2999999998</v>
      </c>
      <c r="D136" s="62">
        <v>512915.11</v>
      </c>
      <c r="E136" s="66">
        <v>446.37</v>
      </c>
      <c r="F136" s="86">
        <v>0.17</v>
      </c>
      <c r="G136" s="62">
        <v>0.12</v>
      </c>
      <c r="H136" s="66">
        <v>0.13</v>
      </c>
      <c r="I136" s="74">
        <v>-0.21</v>
      </c>
      <c r="J136" s="62">
        <v>-0.06</v>
      </c>
      <c r="K136" s="66">
        <v>-0.02</v>
      </c>
    </row>
    <row r="137" spans="1:11" ht="15" customHeight="1" x14ac:dyDescent="0.2">
      <c r="A137" s="163"/>
      <c r="B137" s="175">
        <v>3113</v>
      </c>
      <c r="C137" s="86">
        <v>7147228.3099999996</v>
      </c>
      <c r="D137" s="62">
        <v>512915.12</v>
      </c>
      <c r="E137" s="66">
        <v>446.32</v>
      </c>
      <c r="F137" s="86">
        <v>0.18</v>
      </c>
      <c r="G137" s="62">
        <v>0.05</v>
      </c>
      <c r="H137" s="66">
        <v>0.05</v>
      </c>
      <c r="I137" s="74">
        <v>-0.25</v>
      </c>
      <c r="J137" s="62">
        <v>-0.06</v>
      </c>
      <c r="K137" s="66">
        <v>-7.0000000000000007E-2</v>
      </c>
    </row>
    <row r="138" spans="1:11" ht="15" customHeight="1" x14ac:dyDescent="0.2">
      <c r="A138" s="163"/>
      <c r="B138" s="175">
        <v>3854</v>
      </c>
      <c r="C138" s="86">
        <v>7147228.3600000003</v>
      </c>
      <c r="D138" s="62">
        <v>512915.09</v>
      </c>
      <c r="E138" s="66">
        <v>446.26</v>
      </c>
      <c r="F138" s="86">
        <v>0.22</v>
      </c>
      <c r="G138" s="62">
        <v>0.02</v>
      </c>
      <c r="H138" s="66">
        <v>0.02</v>
      </c>
      <c r="I138" s="74">
        <v>-0.31</v>
      </c>
      <c r="J138" s="62">
        <v>-0.05</v>
      </c>
      <c r="K138" s="66">
        <v>-0.04</v>
      </c>
    </row>
    <row r="139" spans="1:11" ht="15" customHeight="1" x14ac:dyDescent="0.2">
      <c r="A139" s="163"/>
      <c r="B139" s="175">
        <v>3921</v>
      </c>
      <c r="C139" s="86">
        <v>7147228.3399999999</v>
      </c>
      <c r="D139" s="62">
        <v>512915.1</v>
      </c>
      <c r="E139" s="66">
        <v>446.23</v>
      </c>
      <c r="F139" s="86">
        <v>0.21</v>
      </c>
      <c r="G139" s="62">
        <v>0.02</v>
      </c>
      <c r="H139" s="66">
        <v>0.09</v>
      </c>
      <c r="I139" s="74">
        <v>-0.35</v>
      </c>
      <c r="J139" s="62">
        <v>-0.03</v>
      </c>
      <c r="K139" s="66">
        <v>-0.19</v>
      </c>
    </row>
    <row r="140" spans="1:11" ht="15" customHeight="1" x14ac:dyDescent="0.2">
      <c r="A140" s="163"/>
      <c r="B140" s="175">
        <v>4241</v>
      </c>
      <c r="C140" s="86">
        <v>7147228.3799999999</v>
      </c>
      <c r="D140" s="62">
        <v>512915.08</v>
      </c>
      <c r="E140" s="66">
        <v>446.19</v>
      </c>
      <c r="F140" s="86">
        <v>0.24</v>
      </c>
      <c r="G140" s="62">
        <v>0.04</v>
      </c>
      <c r="H140" s="66">
        <v>0.05</v>
      </c>
      <c r="I140" s="74">
        <v>-0.38</v>
      </c>
      <c r="J140" s="62">
        <v>-0.03</v>
      </c>
      <c r="K140" s="66">
        <v>-0.04</v>
      </c>
    </row>
    <row r="141" spans="1:11" ht="15" customHeight="1" x14ac:dyDescent="0.2">
      <c r="A141" s="163"/>
      <c r="B141" s="175">
        <v>41127</v>
      </c>
      <c r="C141" s="86">
        <v>7147228.4299999997</v>
      </c>
      <c r="D141" s="62">
        <v>512915.07</v>
      </c>
      <c r="E141" s="66">
        <v>446.16</v>
      </c>
      <c r="F141" s="86">
        <v>0.28999999999999998</v>
      </c>
      <c r="G141" s="62">
        <v>0.05</v>
      </c>
      <c r="H141" s="66">
        <v>0.05</v>
      </c>
      <c r="I141" s="74">
        <v>-0.41</v>
      </c>
      <c r="J141" s="62">
        <v>-0.03</v>
      </c>
      <c r="K141" s="66">
        <v>-0.03</v>
      </c>
    </row>
    <row r="142" spans="1:11" ht="15" customHeight="1" x14ac:dyDescent="0.2">
      <c r="A142" s="164"/>
      <c r="B142" s="176">
        <v>41893</v>
      </c>
      <c r="C142" s="89">
        <v>7147228.4790000003</v>
      </c>
      <c r="D142" s="68">
        <v>512915.07299999997</v>
      </c>
      <c r="E142" s="69">
        <v>446.09699999999998</v>
      </c>
      <c r="F142" s="282">
        <f>F141+G142</f>
        <v>0.33909175141262993</v>
      </c>
      <c r="G142" s="283">
        <f>SQRT(((C142-C141)^2)+((D142-D141)^2))</f>
        <v>4.9091751412629947E-2</v>
      </c>
      <c r="H142" s="284">
        <f>G142/((B142-B141)/365)</f>
        <v>2.339228363656649E-2</v>
      </c>
      <c r="I142" s="282">
        <f>I141+J142</f>
        <v>-0.473000000000045</v>
      </c>
      <c r="J142" s="283">
        <f>E142-E141</f>
        <v>-6.300000000004502E-2</v>
      </c>
      <c r="K142" s="284">
        <f>J142/((B142-B141)/365)</f>
        <v>-3.0019582245452262E-2</v>
      </c>
    </row>
    <row r="143" spans="1:11" ht="15" customHeight="1" x14ac:dyDescent="0.2">
      <c r="A143" s="165" t="s">
        <v>4</v>
      </c>
      <c r="B143" s="174">
        <v>28088</v>
      </c>
      <c r="C143" s="181">
        <v>33783.108456000002</v>
      </c>
      <c r="D143" s="145">
        <v>32340.663791999999</v>
      </c>
      <c r="E143" s="146"/>
      <c r="F143" s="181"/>
      <c r="G143" s="145"/>
      <c r="H143" s="146"/>
      <c r="I143" s="191"/>
      <c r="J143" s="145"/>
      <c r="K143" s="146"/>
    </row>
    <row r="144" spans="1:11" ht="15" customHeight="1" x14ac:dyDescent="0.2">
      <c r="A144" s="163"/>
      <c r="B144" s="175">
        <v>28123</v>
      </c>
      <c r="C144" s="86">
        <v>33783.349247999999</v>
      </c>
      <c r="D144" s="62">
        <v>32340.596736000003</v>
      </c>
      <c r="E144" s="66"/>
      <c r="F144" s="86">
        <v>0.24995458467192175</v>
      </c>
      <c r="G144" s="62">
        <v>0.24995458467192175</v>
      </c>
      <c r="H144" s="66">
        <v>2.6066692401500413</v>
      </c>
      <c r="I144" s="74"/>
      <c r="J144" s="62"/>
      <c r="K144" s="66"/>
    </row>
    <row r="145" spans="1:11" ht="15" customHeight="1" x14ac:dyDescent="0.2">
      <c r="A145" s="163"/>
      <c r="B145" s="175">
        <v>28150</v>
      </c>
      <c r="C145" s="86">
        <v>33783.596136000007</v>
      </c>
      <c r="D145" s="62">
        <v>32340.535776000001</v>
      </c>
      <c r="E145" s="66"/>
      <c r="F145" s="86">
        <v>0.50425717244143764</v>
      </c>
      <c r="G145" s="62">
        <v>0.25430258776951586</v>
      </c>
      <c r="H145" s="66">
        <v>3.4369247999999999</v>
      </c>
      <c r="I145" s="74"/>
      <c r="J145" s="62"/>
      <c r="K145" s="66"/>
    </row>
    <row r="146" spans="1:11" ht="15" customHeight="1" x14ac:dyDescent="0.2">
      <c r="A146" s="163"/>
      <c r="B146" s="175">
        <v>28180</v>
      </c>
      <c r="C146" s="86">
        <v>33783.827784000001</v>
      </c>
      <c r="D146" s="62">
        <v>32340.477864</v>
      </c>
      <c r="E146" s="66"/>
      <c r="F146" s="86">
        <v>0.74303446543083063</v>
      </c>
      <c r="G146" s="62">
        <v>0.23877729298939301</v>
      </c>
      <c r="H146" s="66">
        <v>2.9051237313709484</v>
      </c>
      <c r="I146" s="74"/>
      <c r="J146" s="62"/>
      <c r="K146" s="66"/>
    </row>
    <row r="147" spans="1:11" ht="15" customHeight="1" x14ac:dyDescent="0.2">
      <c r="A147" s="163"/>
      <c r="B147" s="175">
        <v>28207</v>
      </c>
      <c r="C147" s="86">
        <v>33784.080768</v>
      </c>
      <c r="D147" s="62">
        <v>32340.487008000004</v>
      </c>
      <c r="E147" s="66"/>
      <c r="F147" s="86">
        <v>0.98687446543083057</v>
      </c>
      <c r="G147" s="62">
        <v>0.24384000000000003</v>
      </c>
      <c r="H147" s="66">
        <v>3.3159192000000002</v>
      </c>
      <c r="I147" s="74"/>
      <c r="J147" s="62"/>
      <c r="K147" s="66"/>
    </row>
    <row r="148" spans="1:11" ht="15" customHeight="1" x14ac:dyDescent="0.2">
      <c r="A148" s="163"/>
      <c r="B148" s="175">
        <v>28255</v>
      </c>
      <c r="C148" s="86">
        <v>33784.519680000005</v>
      </c>
      <c r="D148" s="62">
        <v>32340.404712000003</v>
      </c>
      <c r="E148" s="66"/>
      <c r="F148" s="86">
        <v>1.435608</v>
      </c>
      <c r="G148" s="62">
        <v>0.44656060659313351</v>
      </c>
      <c r="H148" s="66">
        <v>3.3957212793019531</v>
      </c>
      <c r="I148" s="74"/>
      <c r="J148" s="62"/>
      <c r="K148" s="66"/>
    </row>
    <row r="149" spans="1:11" ht="15" customHeight="1" x14ac:dyDescent="0.2">
      <c r="A149" s="163"/>
      <c r="B149" s="175">
        <v>28269</v>
      </c>
      <c r="C149" s="86">
        <v>33784.519680000005</v>
      </c>
      <c r="D149" s="62">
        <v>32340.392520000001</v>
      </c>
      <c r="E149" s="66"/>
      <c r="F149" s="86">
        <v>1.435608</v>
      </c>
      <c r="G149" s="62">
        <v>3.0480000000000004E-3</v>
      </c>
      <c r="H149" s="66">
        <v>5.8826400000000008E-2</v>
      </c>
      <c r="I149" s="74"/>
      <c r="J149" s="62"/>
      <c r="K149" s="66"/>
    </row>
    <row r="150" spans="1:11" ht="15" customHeight="1" x14ac:dyDescent="0.2">
      <c r="A150" s="163"/>
      <c r="B150" s="175">
        <v>28279</v>
      </c>
      <c r="C150" s="86">
        <v>33784.571496000004</v>
      </c>
      <c r="D150" s="62">
        <v>32340.386424000004</v>
      </c>
      <c r="E150" s="66"/>
      <c r="F150" s="86">
        <v>1.490472</v>
      </c>
      <c r="G150" s="62">
        <v>5.2173355957863272E-2</v>
      </c>
      <c r="H150" s="66">
        <v>1.8995136000000001</v>
      </c>
      <c r="I150" s="74"/>
      <c r="J150" s="62"/>
      <c r="K150" s="66"/>
    </row>
    <row r="151" spans="1:11" ht="15" customHeight="1" x14ac:dyDescent="0.2">
      <c r="A151" s="163"/>
      <c r="B151" s="175">
        <v>28325</v>
      </c>
      <c r="C151" s="86">
        <v>33784.885440000005</v>
      </c>
      <c r="D151" s="62">
        <v>32340.325463999998</v>
      </c>
      <c r="E151" s="66"/>
      <c r="F151" s="86">
        <v>1.807464</v>
      </c>
      <c r="G151" s="62">
        <v>0.31980768711244234</v>
      </c>
      <c r="H151" s="66">
        <v>2.5376044738269878</v>
      </c>
      <c r="I151" s="74"/>
      <c r="J151" s="62"/>
      <c r="K151" s="66"/>
    </row>
    <row r="152" spans="1:11" ht="15" customHeight="1" x14ac:dyDescent="0.2">
      <c r="A152" s="163"/>
      <c r="B152" s="175">
        <v>28447</v>
      </c>
      <c r="C152" s="86">
        <v>33772.376448000003</v>
      </c>
      <c r="D152" s="62">
        <v>32343.504528000001</v>
      </c>
      <c r="E152" s="66"/>
      <c r="F152" s="86">
        <v>0</v>
      </c>
      <c r="G152" s="62">
        <v>0</v>
      </c>
      <c r="H152" s="66">
        <v>0</v>
      </c>
      <c r="I152" s="74"/>
      <c r="J152" s="62"/>
      <c r="K152" s="66"/>
    </row>
    <row r="153" spans="1:11" ht="15" customHeight="1" x14ac:dyDescent="0.2">
      <c r="A153" s="163"/>
      <c r="B153" s="175">
        <v>28510</v>
      </c>
      <c r="C153" s="86">
        <v>33772.818408000006</v>
      </c>
      <c r="D153" s="62">
        <v>32343.410040000002</v>
      </c>
      <c r="E153" s="66"/>
      <c r="F153" s="86">
        <v>2.2616160000000001</v>
      </c>
      <c r="G153" s="62">
        <v>0</v>
      </c>
      <c r="H153" s="66">
        <v>0</v>
      </c>
      <c r="I153" s="74"/>
      <c r="J153" s="62"/>
      <c r="K153" s="66"/>
    </row>
    <row r="154" spans="1:11" ht="15" customHeight="1" x14ac:dyDescent="0.2">
      <c r="A154" s="163"/>
      <c r="B154" s="175">
        <v>28600</v>
      </c>
      <c r="C154" s="86">
        <v>33773.293896000003</v>
      </c>
      <c r="D154" s="62">
        <v>32343.315552000004</v>
      </c>
      <c r="E154" s="66"/>
      <c r="F154" s="86">
        <v>2.7464013342327829</v>
      </c>
      <c r="G154" s="62">
        <v>0.48478533423278292</v>
      </c>
      <c r="H154" s="66">
        <v>1.9660738554996195</v>
      </c>
      <c r="I154" s="74"/>
      <c r="J154" s="62"/>
      <c r="K154" s="66"/>
    </row>
    <row r="155" spans="1:11" ht="15" customHeight="1" x14ac:dyDescent="0.2">
      <c r="A155" s="163"/>
      <c r="B155" s="175">
        <v>28636</v>
      </c>
      <c r="C155" s="86">
        <v>33773.510304000003</v>
      </c>
      <c r="D155" s="62">
        <v>32343.303360000002</v>
      </c>
      <c r="E155" s="66"/>
      <c r="F155" s="86">
        <v>2.9597613342327826</v>
      </c>
      <c r="G155" s="62">
        <v>0.21335999999999999</v>
      </c>
      <c r="H155" s="66">
        <v>2.1784056000000001</v>
      </c>
      <c r="I155" s="74"/>
      <c r="J155" s="62"/>
      <c r="K155" s="66"/>
    </row>
    <row r="156" spans="1:11" ht="15" customHeight="1" x14ac:dyDescent="0.2">
      <c r="A156" s="163"/>
      <c r="B156" s="175">
        <v>28647</v>
      </c>
      <c r="C156" s="86">
        <v>33773.534688</v>
      </c>
      <c r="D156" s="62">
        <v>32343.242400000003</v>
      </c>
      <c r="E156" s="66"/>
      <c r="F156" s="86">
        <v>2.9963373342327828</v>
      </c>
      <c r="G156" s="62">
        <v>3.6575999999999997E-2</v>
      </c>
      <c r="H156" s="66">
        <v>1.1935968000000001</v>
      </c>
      <c r="I156" s="74"/>
      <c r="J156" s="62"/>
      <c r="K156" s="66"/>
    </row>
    <row r="157" spans="1:11" ht="15" customHeight="1" x14ac:dyDescent="0.2">
      <c r="A157" s="163"/>
      <c r="B157" s="175">
        <v>28698</v>
      </c>
      <c r="C157" s="86">
        <v>33773.842536000004</v>
      </c>
      <c r="D157" s="62">
        <v>32343.196680000005</v>
      </c>
      <c r="E157" s="66"/>
      <c r="F157" s="86">
        <v>3.3075618665331548</v>
      </c>
      <c r="G157" s="62">
        <v>0.31122453230037239</v>
      </c>
      <c r="H157" s="66">
        <v>2.2222968000000001</v>
      </c>
      <c r="I157" s="74"/>
      <c r="J157" s="62"/>
      <c r="K157" s="66"/>
    </row>
    <row r="158" spans="1:11" ht="15" customHeight="1" x14ac:dyDescent="0.2">
      <c r="A158" s="163"/>
      <c r="B158" s="175">
        <v>28755</v>
      </c>
      <c r="C158" s="86">
        <v>33774.177816000003</v>
      </c>
      <c r="D158" s="62">
        <v>32343.123528</v>
      </c>
      <c r="E158" s="66"/>
      <c r="F158" s="86">
        <v>3.6507293089026915</v>
      </c>
      <c r="G158" s="62">
        <v>0.34316744236953639</v>
      </c>
      <c r="H158" s="66">
        <v>2.1973031999999999</v>
      </c>
      <c r="I158" s="74"/>
      <c r="J158" s="62"/>
      <c r="K158" s="66"/>
    </row>
    <row r="159" spans="1:11" ht="15" customHeight="1" x14ac:dyDescent="0.2">
      <c r="A159" s="163"/>
      <c r="B159" s="175">
        <v>28782</v>
      </c>
      <c r="C159" s="86">
        <v>33774.308880000004</v>
      </c>
      <c r="D159" s="62">
        <v>32343.053424000002</v>
      </c>
      <c r="E159" s="66"/>
      <c r="F159" s="86">
        <v>3.7939853089026916</v>
      </c>
      <c r="G159" s="62">
        <v>0.14325599999999999</v>
      </c>
      <c r="H159" s="66">
        <v>1.9354800000000001</v>
      </c>
      <c r="I159" s="74"/>
      <c r="J159" s="62"/>
      <c r="K159" s="66"/>
    </row>
    <row r="160" spans="1:11" ht="15" customHeight="1" x14ac:dyDescent="0.2">
      <c r="A160" s="163"/>
      <c r="B160" s="175">
        <v>28887</v>
      </c>
      <c r="C160" s="86">
        <v>33774.784368000001</v>
      </c>
      <c r="D160" s="62">
        <v>32342.92236</v>
      </c>
      <c r="E160" s="66"/>
      <c r="F160" s="86">
        <v>4.2872059595651812</v>
      </c>
      <c r="G160" s="62">
        <v>0.49322065066248971</v>
      </c>
      <c r="H160" s="66">
        <v>1.7135856</v>
      </c>
      <c r="I160" s="74"/>
      <c r="J160" s="62"/>
      <c r="K160" s="66"/>
    </row>
    <row r="161" spans="1:11" ht="15" customHeight="1" x14ac:dyDescent="0.2">
      <c r="A161" s="163"/>
      <c r="B161" s="175">
        <v>28967</v>
      </c>
      <c r="C161" s="86">
        <v>33775.107456000005</v>
      </c>
      <c r="D161" s="62">
        <v>32342.861400000002</v>
      </c>
      <c r="E161" s="66"/>
      <c r="F161" s="86">
        <v>4.6159946110473049</v>
      </c>
      <c r="G161" s="62">
        <v>0.32878865148212355</v>
      </c>
      <c r="H161" s="66">
        <v>1.4983968000000001</v>
      </c>
      <c r="I161" s="74"/>
      <c r="J161" s="62"/>
      <c r="K161" s="66"/>
    </row>
    <row r="162" spans="1:11" ht="15" customHeight="1" x14ac:dyDescent="0.2">
      <c r="A162" s="163"/>
      <c r="B162" s="175">
        <v>28991</v>
      </c>
      <c r="C162" s="86">
        <v>33775.238519999999</v>
      </c>
      <c r="D162" s="62">
        <v>32342.812632000001</v>
      </c>
      <c r="E162" s="66"/>
      <c r="F162" s="86">
        <v>4.7558377014005497</v>
      </c>
      <c r="G162" s="62">
        <v>0.13984309035324469</v>
      </c>
      <c r="H162" s="66">
        <v>2.1110448000000002</v>
      </c>
      <c r="I162" s="74"/>
      <c r="J162" s="62"/>
      <c r="K162" s="66"/>
    </row>
    <row r="163" spans="1:11" ht="15" customHeight="1" x14ac:dyDescent="0.2">
      <c r="A163" s="163"/>
      <c r="B163" s="175">
        <v>29024</v>
      </c>
      <c r="C163" s="86">
        <v>33775.406159999999</v>
      </c>
      <c r="D163" s="62">
        <v>32342.779104000001</v>
      </c>
      <c r="E163" s="66"/>
      <c r="F163" s="86">
        <v>4.9267976276531931</v>
      </c>
      <c r="G163" s="62">
        <v>0.17095992625264353</v>
      </c>
      <c r="H163" s="66">
        <v>1.8894552</v>
      </c>
      <c r="I163" s="74"/>
      <c r="J163" s="62"/>
      <c r="K163" s="66"/>
    </row>
    <row r="164" spans="1:11" ht="15" customHeight="1" x14ac:dyDescent="0.2">
      <c r="A164" s="163"/>
      <c r="B164" s="175">
        <v>29068</v>
      </c>
      <c r="C164" s="86">
        <v>33775.582944000002</v>
      </c>
      <c r="D164" s="62">
        <v>32342.709000000003</v>
      </c>
      <c r="E164" s="66"/>
      <c r="F164" s="86">
        <v>5.1114959999999998</v>
      </c>
      <c r="G164" s="62">
        <v>0.19017663755575778</v>
      </c>
      <c r="H164" s="66">
        <v>1.5624048000000001</v>
      </c>
      <c r="I164" s="74"/>
      <c r="J164" s="62"/>
      <c r="K164" s="66"/>
    </row>
    <row r="165" spans="1:11" ht="15" customHeight="1" x14ac:dyDescent="0.2">
      <c r="A165" s="163"/>
      <c r="B165" s="175">
        <v>29105</v>
      </c>
      <c r="C165" s="86">
        <v>33775.78716</v>
      </c>
      <c r="D165" s="62">
        <v>32342.712048000001</v>
      </c>
      <c r="E165" s="66"/>
      <c r="F165" s="86">
        <v>5.309616000000001</v>
      </c>
      <c r="G165" s="62">
        <v>0.19812000000000002</v>
      </c>
      <c r="H165" s="66">
        <v>1.9519392</v>
      </c>
      <c r="I165" s="74"/>
      <c r="J165" s="62"/>
      <c r="K165" s="66"/>
    </row>
    <row r="166" spans="1:11" ht="15" customHeight="1" x14ac:dyDescent="0.2">
      <c r="A166" s="163"/>
      <c r="B166" s="175">
        <v>29169</v>
      </c>
      <c r="C166" s="86">
        <v>33776.061480000004</v>
      </c>
      <c r="D166" s="62">
        <v>32342.648040000004</v>
      </c>
      <c r="E166" s="66"/>
      <c r="F166" s="86">
        <v>5.5930800000000005</v>
      </c>
      <c r="G166" s="62">
        <v>0.28168863389413162</v>
      </c>
      <c r="H166" s="66">
        <v>1.6065054901774694</v>
      </c>
      <c r="I166" s="74"/>
      <c r="J166" s="62"/>
      <c r="K166" s="66"/>
    </row>
    <row r="167" spans="1:11" ht="15" customHeight="1" x14ac:dyDescent="0.2">
      <c r="A167" s="163"/>
      <c r="B167" s="175">
        <v>29315</v>
      </c>
      <c r="C167" s="86">
        <v>33776.466864000002</v>
      </c>
      <c r="D167" s="62">
        <v>32342.507831999999</v>
      </c>
      <c r="E167" s="66"/>
      <c r="F167" s="86">
        <v>6.0198</v>
      </c>
      <c r="G167" s="62">
        <v>0.42671999999999999</v>
      </c>
      <c r="H167" s="66">
        <v>1.0671048000000001</v>
      </c>
      <c r="I167" s="74"/>
      <c r="J167" s="62"/>
      <c r="K167" s="66"/>
    </row>
    <row r="168" spans="1:11" ht="15" customHeight="1" x14ac:dyDescent="0.2">
      <c r="A168" s="163"/>
      <c r="B168" s="175">
        <v>29365</v>
      </c>
      <c r="C168" s="86">
        <v>33776.765568000003</v>
      </c>
      <c r="D168" s="62">
        <v>32342.468208000002</v>
      </c>
      <c r="E168" s="66"/>
      <c r="F168" s="86">
        <v>6.3185040000000008</v>
      </c>
      <c r="G168" s="62">
        <v>0.29260799999999998</v>
      </c>
      <c r="H168" s="66">
        <v>2.1878544</v>
      </c>
      <c r="I168" s="74"/>
      <c r="J168" s="62"/>
      <c r="K168" s="66"/>
    </row>
    <row r="169" spans="1:11" ht="15" customHeight="1" x14ac:dyDescent="0.2">
      <c r="A169" s="163"/>
      <c r="B169" s="175">
        <v>29419</v>
      </c>
      <c r="C169" s="86">
        <v>33776.942352000005</v>
      </c>
      <c r="D169" s="62">
        <v>32342.407248</v>
      </c>
      <c r="E169" s="66">
        <v>450.52183200000002</v>
      </c>
      <c r="F169" s="86">
        <v>6.5055032092406302</v>
      </c>
      <c r="G169" s="62">
        <v>0.18699920924062968</v>
      </c>
      <c r="H169" s="66">
        <v>1.2579096000000001</v>
      </c>
      <c r="I169" s="74"/>
      <c r="J169" s="62"/>
      <c r="K169" s="66"/>
    </row>
    <row r="170" spans="1:11" ht="15" customHeight="1" x14ac:dyDescent="0.2">
      <c r="A170" s="163"/>
      <c r="B170" s="175">
        <v>29813</v>
      </c>
      <c r="C170" s="86">
        <v>33778.134120000002</v>
      </c>
      <c r="D170" s="62">
        <v>32342.081112000003</v>
      </c>
      <c r="E170" s="66">
        <v>449.98538400000001</v>
      </c>
      <c r="F170" s="86">
        <v>7.7388720000000006</v>
      </c>
      <c r="G170" s="62">
        <v>1.2355871706644015</v>
      </c>
      <c r="H170" s="66">
        <v>1.1442192</v>
      </c>
      <c r="I170" s="74"/>
      <c r="J170" s="62">
        <v>-0.53644800000000004</v>
      </c>
      <c r="K170" s="66">
        <v>-0.49682399999999999</v>
      </c>
    </row>
    <row r="171" spans="1:11" ht="15" customHeight="1" x14ac:dyDescent="0.2">
      <c r="A171" s="163"/>
      <c r="B171" s="175">
        <v>30117</v>
      </c>
      <c r="C171" s="86">
        <v>33778.871736000001</v>
      </c>
      <c r="D171" s="62">
        <v>32341.886040000001</v>
      </c>
      <c r="E171" s="66">
        <v>449.75678399999998</v>
      </c>
      <c r="F171" s="86">
        <v>8.5039200000000008</v>
      </c>
      <c r="G171" s="62">
        <v>0.76297473657106696</v>
      </c>
      <c r="H171" s="66">
        <v>0.91607164094881399</v>
      </c>
      <c r="I171" s="74"/>
      <c r="J171" s="62">
        <v>-0.22860000000000003</v>
      </c>
      <c r="K171" s="66">
        <v>-0.27432000000000001</v>
      </c>
    </row>
    <row r="172" spans="1:11" ht="15" customHeight="1" x14ac:dyDescent="0.2">
      <c r="A172" s="163"/>
      <c r="B172" s="175">
        <v>30476</v>
      </c>
      <c r="C172" s="86">
        <v>33779.719080000003</v>
      </c>
      <c r="D172" s="62">
        <v>32341.684872000002</v>
      </c>
      <c r="E172" s="66">
        <v>449.36664000000002</v>
      </c>
      <c r="F172" s="86">
        <v>9.3726000000000003</v>
      </c>
      <c r="G172" s="62">
        <v>0.87089633054676907</v>
      </c>
      <c r="H172" s="66">
        <v>0.88545170097373449</v>
      </c>
      <c r="I172" s="74"/>
      <c r="J172" s="62">
        <v>-0.39014400000000005</v>
      </c>
      <c r="K172" s="66">
        <v>-0.39624000000000004</v>
      </c>
    </row>
    <row r="173" spans="1:11" ht="15" customHeight="1" x14ac:dyDescent="0.2">
      <c r="A173" s="163"/>
      <c r="B173" s="175">
        <v>30582</v>
      </c>
      <c r="C173" s="86">
        <v>33779.725176</v>
      </c>
      <c r="D173" s="62">
        <v>32341.709256000002</v>
      </c>
      <c r="E173" s="66">
        <v>449.34835200000003</v>
      </c>
      <c r="F173" s="86">
        <v>9.3726000000000003</v>
      </c>
      <c r="G173" s="62">
        <v>0</v>
      </c>
      <c r="H173" s="66">
        <v>3.0480000000000004E-4</v>
      </c>
      <c r="I173" s="74"/>
      <c r="J173" s="62">
        <v>-1.8287999999999999E-2</v>
      </c>
      <c r="K173" s="66">
        <v>-6.4007999999999995E-2</v>
      </c>
    </row>
    <row r="174" spans="1:11" ht="15" customHeight="1" x14ac:dyDescent="0.2">
      <c r="A174" s="163"/>
      <c r="B174" s="175">
        <v>30847</v>
      </c>
      <c r="C174" s="86">
        <v>33780.167136000004</v>
      </c>
      <c r="D174" s="62">
        <v>32341.572096000004</v>
      </c>
      <c r="E174" s="66">
        <v>448.89724800000005</v>
      </c>
      <c r="F174" s="86">
        <v>9.8353542622201271</v>
      </c>
      <c r="G174" s="62">
        <v>0.462754262220126</v>
      </c>
      <c r="H174" s="66">
        <v>0.63611760000000006</v>
      </c>
      <c r="I174" s="74"/>
      <c r="J174" s="62">
        <v>-0.451104</v>
      </c>
      <c r="K174" s="66">
        <v>-0.62179200000000001</v>
      </c>
    </row>
    <row r="175" spans="1:11" ht="15" customHeight="1" x14ac:dyDescent="0.2">
      <c r="A175" s="163"/>
      <c r="B175" s="175">
        <v>31608</v>
      </c>
      <c r="C175" s="86">
        <v>33781.087632000002</v>
      </c>
      <c r="D175" s="62">
        <v>32341.340447999999</v>
      </c>
      <c r="E175" s="66">
        <v>448.45224000000002</v>
      </c>
      <c r="F175" s="86">
        <v>10.784550596976764</v>
      </c>
      <c r="G175" s="62">
        <v>0.94919633475663834</v>
      </c>
      <c r="H175" s="66">
        <v>0.4552649963024612</v>
      </c>
      <c r="I175" s="74"/>
      <c r="J175" s="62">
        <v>-0.44500800000000001</v>
      </c>
      <c r="K175" s="66">
        <v>-0.21335999999999999</v>
      </c>
    </row>
    <row r="176" spans="1:11" ht="15" customHeight="1" x14ac:dyDescent="0.2">
      <c r="A176" s="163"/>
      <c r="B176" s="175">
        <v>36357</v>
      </c>
      <c r="C176" s="86">
        <v>33781.94412</v>
      </c>
      <c r="D176" s="62">
        <v>32340.474816000002</v>
      </c>
      <c r="E176" s="66">
        <v>446.10527999999999</v>
      </c>
      <c r="F176" s="86">
        <v>11.845254596976764</v>
      </c>
      <c r="G176" s="62">
        <v>1.0607040000000001</v>
      </c>
      <c r="H176" s="66">
        <v>8.1523891345546426E-2</v>
      </c>
      <c r="I176" s="74"/>
      <c r="J176" s="62">
        <v>-2.3469600000000002</v>
      </c>
      <c r="K176" s="66">
        <v>-0.17983199999999999</v>
      </c>
    </row>
    <row r="177" spans="1:11" ht="15" customHeight="1" x14ac:dyDescent="0.2">
      <c r="A177" s="170"/>
      <c r="B177" s="175">
        <v>536</v>
      </c>
      <c r="C177" s="86">
        <v>7147224.0999999996</v>
      </c>
      <c r="D177" s="62">
        <v>512841.41</v>
      </c>
      <c r="E177" s="66">
        <v>445.02</v>
      </c>
      <c r="F177" s="86">
        <v>0</v>
      </c>
      <c r="G177" s="62">
        <v>0.19</v>
      </c>
      <c r="H177" s="66">
        <v>0.1</v>
      </c>
      <c r="I177" s="74">
        <v>0</v>
      </c>
      <c r="J177" s="62">
        <v>-0.03</v>
      </c>
      <c r="K177" s="66">
        <v>-0.02</v>
      </c>
    </row>
    <row r="178" spans="1:11" ht="15" customHeight="1" x14ac:dyDescent="0.2">
      <c r="A178" s="163"/>
      <c r="B178" s="175">
        <v>1328</v>
      </c>
      <c r="C178" s="86">
        <v>7147224.29</v>
      </c>
      <c r="D178" s="62">
        <v>512841.31</v>
      </c>
      <c r="E178" s="66">
        <v>444.99</v>
      </c>
      <c r="F178" s="86">
        <v>0.22</v>
      </c>
      <c r="G178" s="62">
        <v>0.22</v>
      </c>
      <c r="H178" s="66">
        <v>0.1</v>
      </c>
      <c r="I178" s="74">
        <v>-0.03</v>
      </c>
      <c r="J178" s="62">
        <v>-0.03</v>
      </c>
      <c r="K178" s="66">
        <v>-0.01</v>
      </c>
    </row>
    <row r="179" spans="1:11" ht="15" customHeight="1" x14ac:dyDescent="0.2">
      <c r="A179" s="163"/>
      <c r="B179" s="175">
        <v>1671</v>
      </c>
      <c r="C179" s="86">
        <v>7147224.2699999996</v>
      </c>
      <c r="D179" s="62">
        <v>512841.3</v>
      </c>
      <c r="E179" s="66">
        <v>444.88</v>
      </c>
      <c r="F179" s="86">
        <v>0.21</v>
      </c>
      <c r="G179" s="62">
        <v>0.02</v>
      </c>
      <c r="H179" s="66">
        <v>0.02</v>
      </c>
      <c r="I179" s="74">
        <v>-0.14000000000000001</v>
      </c>
      <c r="J179" s="62">
        <v>-0.11</v>
      </c>
      <c r="K179" s="66">
        <v>-0.12</v>
      </c>
    </row>
    <row r="180" spans="1:11" ht="15" customHeight="1" x14ac:dyDescent="0.2">
      <c r="A180" s="163"/>
      <c r="B180" s="175">
        <v>2401</v>
      </c>
      <c r="C180" s="86">
        <v>7147224.4000000004</v>
      </c>
      <c r="D180" s="62">
        <v>512841.26</v>
      </c>
      <c r="E180" s="66">
        <v>444.81</v>
      </c>
      <c r="F180" s="86">
        <v>0.33</v>
      </c>
      <c r="G180" s="62">
        <v>0.13</v>
      </c>
      <c r="H180" s="66">
        <v>7.0000000000000007E-2</v>
      </c>
      <c r="I180" s="74">
        <v>-0.21</v>
      </c>
      <c r="J180" s="62">
        <v>-7.0000000000000007E-2</v>
      </c>
      <c r="K180" s="66">
        <v>-0.03</v>
      </c>
    </row>
    <row r="181" spans="1:11" ht="15" customHeight="1" x14ac:dyDescent="0.2">
      <c r="A181" s="163"/>
      <c r="B181" s="175">
        <v>2742</v>
      </c>
      <c r="C181" s="86">
        <v>7147224.4500000002</v>
      </c>
      <c r="D181" s="62">
        <v>512841.23</v>
      </c>
      <c r="E181" s="66">
        <v>444.77</v>
      </c>
      <c r="F181" s="86">
        <v>0.39</v>
      </c>
      <c r="G181" s="62">
        <v>0.05</v>
      </c>
      <c r="H181" s="66">
        <v>0.06</v>
      </c>
      <c r="I181" s="74">
        <v>-0.25</v>
      </c>
      <c r="J181" s="62">
        <v>-0.04</v>
      </c>
      <c r="K181" s="66">
        <v>-0.05</v>
      </c>
    </row>
    <row r="182" spans="1:11" ht="15" customHeight="1" x14ac:dyDescent="0.2">
      <c r="A182" s="163"/>
      <c r="B182" s="175">
        <v>3113</v>
      </c>
      <c r="C182" s="86">
        <v>7147224.4800000004</v>
      </c>
      <c r="D182" s="62">
        <v>512841.23</v>
      </c>
      <c r="E182" s="66">
        <v>444.72</v>
      </c>
      <c r="F182" s="86">
        <v>0.42</v>
      </c>
      <c r="G182" s="62">
        <v>0.04</v>
      </c>
      <c r="H182" s="66">
        <v>0.04</v>
      </c>
      <c r="I182" s="74">
        <v>-0.3</v>
      </c>
      <c r="J182" s="62">
        <v>-0.05</v>
      </c>
      <c r="K182" s="66">
        <v>-0.05</v>
      </c>
    </row>
    <row r="183" spans="1:11" ht="15" customHeight="1" x14ac:dyDescent="0.2">
      <c r="A183" s="163"/>
      <c r="B183" s="175">
        <v>3854</v>
      </c>
      <c r="C183" s="86">
        <v>7147224.5700000003</v>
      </c>
      <c r="D183" s="62">
        <v>512841.21</v>
      </c>
      <c r="E183" s="66">
        <v>444.62</v>
      </c>
      <c r="F183" s="86">
        <v>0.51</v>
      </c>
      <c r="G183" s="62">
        <v>0.09</v>
      </c>
      <c r="H183" s="66">
        <v>0.04</v>
      </c>
      <c r="I183" s="74">
        <v>-0.4</v>
      </c>
      <c r="J183" s="62">
        <v>-0.09</v>
      </c>
      <c r="K183" s="66">
        <v>-0.05</v>
      </c>
    </row>
    <row r="184" spans="1:11" ht="15" customHeight="1" x14ac:dyDescent="0.2">
      <c r="A184" s="163"/>
      <c r="B184" s="175">
        <v>3921</v>
      </c>
      <c r="C184" s="86">
        <v>7147224.5899999999</v>
      </c>
      <c r="D184" s="62">
        <v>512841.24</v>
      </c>
      <c r="E184" s="66">
        <v>444.59</v>
      </c>
      <c r="F184" s="86">
        <v>0.52</v>
      </c>
      <c r="G184" s="62">
        <v>0.04</v>
      </c>
      <c r="H184" s="66">
        <v>0.23</v>
      </c>
      <c r="I184" s="74">
        <v>-0.44</v>
      </c>
      <c r="J184" s="62">
        <v>-0.04</v>
      </c>
      <c r="K184" s="66">
        <v>-0.21</v>
      </c>
    </row>
    <row r="185" spans="1:11" ht="15" customHeight="1" x14ac:dyDescent="0.2">
      <c r="A185" s="163"/>
      <c r="B185" s="175">
        <v>4241</v>
      </c>
      <c r="C185" s="86">
        <v>7147224.6200000001</v>
      </c>
      <c r="D185" s="62">
        <v>512841.23</v>
      </c>
      <c r="E185" s="66">
        <v>444.54</v>
      </c>
      <c r="F185" s="86">
        <v>0.55000000000000004</v>
      </c>
      <c r="G185" s="62">
        <v>0.03</v>
      </c>
      <c r="H185" s="66">
        <v>0.04</v>
      </c>
      <c r="I185" s="74">
        <v>-0.48</v>
      </c>
      <c r="J185" s="62">
        <v>-0.05</v>
      </c>
      <c r="K185" s="66">
        <v>-0.05</v>
      </c>
    </row>
    <row r="186" spans="1:11" ht="15" customHeight="1" x14ac:dyDescent="0.2">
      <c r="A186" s="163"/>
      <c r="B186" s="175">
        <v>41127</v>
      </c>
      <c r="C186" s="86">
        <v>7147224.6699999999</v>
      </c>
      <c r="D186" s="62">
        <v>512841.2</v>
      </c>
      <c r="E186" s="66">
        <v>444.5</v>
      </c>
      <c r="F186" s="86">
        <v>0.61</v>
      </c>
      <c r="G186" s="62">
        <v>0.06</v>
      </c>
      <c r="H186" s="66">
        <v>7.0000000000000007E-2</v>
      </c>
      <c r="I186" s="74">
        <v>-0.52</v>
      </c>
      <c r="J186" s="62">
        <v>-0.04</v>
      </c>
      <c r="K186" s="66">
        <v>-0.04</v>
      </c>
    </row>
    <row r="187" spans="1:11" ht="15" customHeight="1" x14ac:dyDescent="0.2">
      <c r="A187" s="164"/>
      <c r="B187" s="176">
        <v>41893</v>
      </c>
      <c r="C187" s="89">
        <v>7147224.7649999997</v>
      </c>
      <c r="D187" s="68">
        <v>512841.18</v>
      </c>
      <c r="E187" s="69">
        <v>444.38200000000001</v>
      </c>
      <c r="F187" s="282">
        <f>F186+G187</f>
        <v>0.70708243894339851</v>
      </c>
      <c r="G187" s="283">
        <f>SQRT(((C187-C186)^2)+((D187-D186)^2))</f>
        <v>9.7082438943398491E-2</v>
      </c>
      <c r="H187" s="284">
        <f>G187/((B187-B186)/365)</f>
        <v>4.6259908896005807E-2</v>
      </c>
      <c r="I187" s="282">
        <f>I186+J187</f>
        <v>-0.63799999999999502</v>
      </c>
      <c r="J187" s="283">
        <f>E187-E186</f>
        <v>-0.117999999999995</v>
      </c>
      <c r="K187" s="284">
        <f>J187/((B187-B186)/365)</f>
        <v>-5.6227154046995007E-2</v>
      </c>
    </row>
    <row r="188" spans="1:11" ht="15" customHeight="1" x14ac:dyDescent="0.2">
      <c r="A188" s="165">
        <v>68</v>
      </c>
      <c r="B188" s="174">
        <v>28600</v>
      </c>
      <c r="C188" s="181">
        <v>33813.155640000004</v>
      </c>
      <c r="D188" s="145">
        <v>32636.146056000001</v>
      </c>
      <c r="E188" s="146"/>
      <c r="F188" s="181"/>
      <c r="G188" s="157"/>
      <c r="H188" s="146"/>
      <c r="I188" s="191"/>
      <c r="J188" s="145"/>
      <c r="K188" s="146"/>
    </row>
    <row r="189" spans="1:11" ht="15" customHeight="1" x14ac:dyDescent="0.2">
      <c r="A189" s="163"/>
      <c r="B189" s="175">
        <v>28636</v>
      </c>
      <c r="C189" s="86">
        <v>33813.253175999998</v>
      </c>
      <c r="D189" s="62">
        <v>32636.264928000001</v>
      </c>
      <c r="E189" s="66"/>
      <c r="F189" s="86">
        <v>0.15376548273103399</v>
      </c>
      <c r="G189" s="62">
        <v>0.15376548273103399</v>
      </c>
      <c r="H189" s="66">
        <v>1.5590111443563166</v>
      </c>
      <c r="I189" s="74"/>
      <c r="J189" s="62"/>
      <c r="K189" s="66"/>
    </row>
    <row r="190" spans="1:11" ht="15" customHeight="1" x14ac:dyDescent="0.2">
      <c r="A190" s="163"/>
      <c r="B190" s="175">
        <v>28647</v>
      </c>
      <c r="C190" s="86">
        <v>33813.234887999999</v>
      </c>
      <c r="D190" s="62">
        <v>32636.313696000001</v>
      </c>
      <c r="E190" s="66"/>
      <c r="F190" s="86">
        <v>0.18592800000000001</v>
      </c>
      <c r="G190" s="62">
        <v>5.2084246832203217E-2</v>
      </c>
      <c r="H190" s="66">
        <v>1.7282500085231065</v>
      </c>
      <c r="I190" s="74"/>
      <c r="J190" s="62"/>
      <c r="K190" s="66"/>
    </row>
    <row r="191" spans="1:11" ht="15" customHeight="1" x14ac:dyDescent="0.2">
      <c r="A191" s="163"/>
      <c r="B191" s="175">
        <v>28698</v>
      </c>
      <c r="C191" s="86">
        <v>33813.332424</v>
      </c>
      <c r="D191" s="62">
        <v>32636.432568000004</v>
      </c>
      <c r="E191" s="66"/>
      <c r="F191" s="86">
        <v>0.33528000000000002</v>
      </c>
      <c r="G191" s="62">
        <v>0.15376548273384744</v>
      </c>
      <c r="H191" s="66">
        <v>1.1004784548598885</v>
      </c>
      <c r="I191" s="74"/>
      <c r="J191" s="62"/>
      <c r="K191" s="66"/>
    </row>
    <row r="192" spans="1:11" ht="15" customHeight="1" x14ac:dyDescent="0.2">
      <c r="A192" s="163"/>
      <c r="B192" s="175">
        <v>28755</v>
      </c>
      <c r="C192" s="86">
        <v>33813.536640000006</v>
      </c>
      <c r="D192" s="62">
        <v>32636.645928000002</v>
      </c>
      <c r="E192" s="66"/>
      <c r="F192" s="86">
        <v>0.627888</v>
      </c>
      <c r="G192" s="62">
        <v>0.29534160603512011</v>
      </c>
      <c r="H192" s="66">
        <v>1.8912225649617338</v>
      </c>
      <c r="I192" s="74"/>
      <c r="J192" s="62"/>
      <c r="K192" s="66"/>
    </row>
    <row r="193" spans="1:11" ht="15" customHeight="1" x14ac:dyDescent="0.2">
      <c r="A193" s="163"/>
      <c r="B193" s="175">
        <v>28782</v>
      </c>
      <c r="C193" s="86">
        <v>33813.618936000006</v>
      </c>
      <c r="D193" s="62">
        <v>32636.703840000002</v>
      </c>
      <c r="E193" s="66"/>
      <c r="F193" s="86">
        <v>0.72542399999999996</v>
      </c>
      <c r="G193" s="62">
        <v>0.10063017122258418</v>
      </c>
      <c r="H193" s="66">
        <v>1.3603708331941935</v>
      </c>
      <c r="I193" s="74"/>
      <c r="J193" s="62"/>
      <c r="K193" s="66"/>
    </row>
    <row r="194" spans="1:11" ht="15" customHeight="1" x14ac:dyDescent="0.2">
      <c r="A194" s="163"/>
      <c r="B194" s="175">
        <v>28887</v>
      </c>
      <c r="C194" s="86">
        <v>33813.884112</v>
      </c>
      <c r="D194" s="62">
        <v>32636.962919999998</v>
      </c>
      <c r="E194" s="66"/>
      <c r="F194" s="86">
        <v>1.0942320000000001</v>
      </c>
      <c r="G194" s="62">
        <v>0.37073003300767027</v>
      </c>
      <c r="H194" s="66">
        <v>1.2887282099790442</v>
      </c>
      <c r="I194" s="74"/>
      <c r="J194" s="62"/>
      <c r="K194" s="66"/>
    </row>
    <row r="195" spans="1:11" ht="15" customHeight="1" x14ac:dyDescent="0.2">
      <c r="A195" s="163"/>
      <c r="B195" s="175">
        <v>28967</v>
      </c>
      <c r="C195" s="86">
        <v>33814.015176000001</v>
      </c>
      <c r="D195" s="62">
        <v>32637.142752000003</v>
      </c>
      <c r="E195" s="66"/>
      <c r="F195" s="86">
        <v>1.3167568757344992</v>
      </c>
      <c r="G195" s="62">
        <v>0.22252487573449928</v>
      </c>
      <c r="H195" s="66">
        <v>1.0152697455386528</v>
      </c>
      <c r="I195" s="74"/>
      <c r="J195" s="62"/>
      <c r="K195" s="66"/>
    </row>
    <row r="196" spans="1:11" ht="15" customHeight="1" x14ac:dyDescent="0.2">
      <c r="A196" s="163"/>
      <c r="B196" s="175">
        <v>28991</v>
      </c>
      <c r="C196" s="86">
        <v>33814.063944000001</v>
      </c>
      <c r="D196" s="62">
        <v>32637.215904000001</v>
      </c>
      <c r="E196" s="66"/>
      <c r="F196" s="86">
        <v>1.40208</v>
      </c>
      <c r="G196" s="62">
        <v>8.7917762299142471E-2</v>
      </c>
      <c r="H196" s="66">
        <v>1.3370826349661249</v>
      </c>
      <c r="I196" s="74"/>
      <c r="J196" s="62"/>
      <c r="K196" s="66"/>
    </row>
    <row r="197" spans="1:11" ht="15" customHeight="1" x14ac:dyDescent="0.2">
      <c r="A197" s="163"/>
      <c r="B197" s="175">
        <v>29024</v>
      </c>
      <c r="C197" s="86">
        <v>33814.182816</v>
      </c>
      <c r="D197" s="62">
        <v>32637.346968000002</v>
      </c>
      <c r="E197" s="66"/>
      <c r="F197" s="86">
        <v>1.5790215849385396</v>
      </c>
      <c r="G197" s="62">
        <v>0.17694158493853951</v>
      </c>
      <c r="H197" s="66">
        <v>1.9570811667444523</v>
      </c>
      <c r="I197" s="74"/>
      <c r="J197" s="62"/>
      <c r="K197" s="66"/>
    </row>
    <row r="198" spans="1:11" ht="15" customHeight="1" x14ac:dyDescent="0.2">
      <c r="A198" s="163"/>
      <c r="B198" s="175">
        <v>29068</v>
      </c>
      <c r="C198" s="86">
        <v>33814.255968000005</v>
      </c>
      <c r="D198" s="62">
        <v>32637.444503999999</v>
      </c>
      <c r="E198" s="66"/>
      <c r="F198" s="86">
        <v>1.7009415849376526</v>
      </c>
      <c r="G198" s="62">
        <v>0.12191999999911292</v>
      </c>
      <c r="H198" s="66">
        <v>1.0113818181744594</v>
      </c>
      <c r="I198" s="74"/>
      <c r="J198" s="62"/>
      <c r="K198" s="66"/>
    </row>
    <row r="199" spans="1:11" ht="15" customHeight="1" x14ac:dyDescent="0.2">
      <c r="A199" s="163"/>
      <c r="B199" s="175">
        <v>29105</v>
      </c>
      <c r="C199" s="86">
        <v>33814.383984</v>
      </c>
      <c r="D199" s="62">
        <v>32637.566424000004</v>
      </c>
      <c r="E199" s="66"/>
      <c r="F199" s="86">
        <v>1.8777255849391026</v>
      </c>
      <c r="G199" s="62">
        <v>0.17678400000144992</v>
      </c>
      <c r="H199" s="66">
        <v>1.7439502702845737</v>
      </c>
      <c r="I199" s="74"/>
      <c r="J199" s="62"/>
      <c r="K199" s="66"/>
    </row>
    <row r="200" spans="1:11" ht="15" customHeight="1" x14ac:dyDescent="0.2">
      <c r="A200" s="163"/>
      <c r="B200" s="175">
        <v>29169</v>
      </c>
      <c r="C200" s="86">
        <v>33814.505903999998</v>
      </c>
      <c r="D200" s="62">
        <v>32637.706632000001</v>
      </c>
      <c r="E200" s="66"/>
      <c r="F200" s="86">
        <v>2.0635286249111946</v>
      </c>
      <c r="G200" s="62">
        <v>0.18580303997209216</v>
      </c>
      <c r="H200" s="66">
        <v>1.0596579623408382</v>
      </c>
      <c r="I200" s="74"/>
      <c r="J200" s="62"/>
      <c r="K200" s="66"/>
    </row>
    <row r="201" spans="1:11" ht="15" customHeight="1" x14ac:dyDescent="0.2">
      <c r="A201" s="163"/>
      <c r="B201" s="175">
        <v>29315</v>
      </c>
      <c r="C201" s="86">
        <v>33814.819847999999</v>
      </c>
      <c r="D201" s="62">
        <v>32638.026672</v>
      </c>
      <c r="E201" s="66"/>
      <c r="F201" s="86">
        <v>2.5118437336643407</v>
      </c>
      <c r="G201" s="62">
        <v>0.4483151087531459</v>
      </c>
      <c r="H201" s="66">
        <v>1.1207877718828647</v>
      </c>
      <c r="I201" s="74"/>
      <c r="J201" s="62"/>
      <c r="K201" s="66"/>
    </row>
    <row r="202" spans="1:11" ht="15" customHeight="1" x14ac:dyDescent="0.2">
      <c r="A202" s="163"/>
      <c r="B202" s="175">
        <v>29365</v>
      </c>
      <c r="C202" s="86">
        <v>33814.868616</v>
      </c>
      <c r="D202" s="62">
        <v>32638.115063999998</v>
      </c>
      <c r="E202" s="66"/>
      <c r="F202" s="86">
        <v>2.6090880000000003</v>
      </c>
      <c r="G202" s="62">
        <v>0.10095277850440185</v>
      </c>
      <c r="H202" s="66">
        <v>0.73695528308213343</v>
      </c>
      <c r="I202" s="74"/>
      <c r="J202" s="62"/>
      <c r="K202" s="66"/>
    </row>
    <row r="203" spans="1:11" ht="15" customHeight="1" x14ac:dyDescent="0.2">
      <c r="A203" s="163"/>
      <c r="B203" s="175">
        <v>29419</v>
      </c>
      <c r="C203" s="86">
        <v>33815.036255999999</v>
      </c>
      <c r="D203" s="62">
        <v>32638.264416000002</v>
      </c>
      <c r="E203" s="66">
        <v>438.08599200000003</v>
      </c>
      <c r="F203" s="86">
        <v>2.8315919999999997</v>
      </c>
      <c r="G203" s="62">
        <v>0.22451990892741422</v>
      </c>
      <c r="H203" s="66">
        <v>1.5175882733056703</v>
      </c>
      <c r="I203" s="74"/>
      <c r="J203" s="62"/>
      <c r="K203" s="66"/>
    </row>
    <row r="204" spans="1:11" ht="15" customHeight="1" x14ac:dyDescent="0.2">
      <c r="A204" s="163"/>
      <c r="B204" s="175">
        <v>29813</v>
      </c>
      <c r="C204" s="86">
        <v>33815.783016000001</v>
      </c>
      <c r="D204" s="62">
        <v>32638.965456000002</v>
      </c>
      <c r="E204" s="66">
        <v>438.15000000000003</v>
      </c>
      <c r="F204" s="86">
        <v>3.8526720000000005</v>
      </c>
      <c r="G204" s="62">
        <v>1.0242595272683184</v>
      </c>
      <c r="H204" s="66">
        <v>0.94886986663181783</v>
      </c>
      <c r="I204" s="74">
        <v>6.0960000000000007E-2</v>
      </c>
      <c r="J204" s="62"/>
      <c r="K204" s="66">
        <v>5.7912000000000005E-2</v>
      </c>
    </row>
    <row r="205" spans="1:11" ht="15" customHeight="1" x14ac:dyDescent="0.2">
      <c r="A205" s="163"/>
      <c r="B205" s="175">
        <v>30117</v>
      </c>
      <c r="C205" s="86">
        <v>33816.325559999997</v>
      </c>
      <c r="D205" s="62">
        <v>32639.480568000003</v>
      </c>
      <c r="E205" s="66">
        <v>438.19572000000005</v>
      </c>
      <c r="F205" s="86">
        <v>4.6007992381622973</v>
      </c>
      <c r="G205" s="62">
        <v>0.74812723816229687</v>
      </c>
      <c r="H205" s="66">
        <v>0.89824487476723147</v>
      </c>
      <c r="I205" s="74">
        <v>6.0960000000000007E-2</v>
      </c>
      <c r="J205" s="62"/>
      <c r="K205" s="66">
        <v>5.4864000000000003E-2</v>
      </c>
    </row>
    <row r="206" spans="1:11" ht="15" customHeight="1" x14ac:dyDescent="0.2">
      <c r="A206" s="163"/>
      <c r="B206" s="175">
        <v>30476</v>
      </c>
      <c r="C206" s="86">
        <v>33816.922968000006</v>
      </c>
      <c r="D206" s="62">
        <v>32640.053592</v>
      </c>
      <c r="E206" s="66">
        <v>437.81472000000002</v>
      </c>
      <c r="F206" s="86">
        <v>5.4285992279175979</v>
      </c>
      <c r="G206" s="62">
        <v>0.82779998975530023</v>
      </c>
      <c r="H206" s="66">
        <v>0.84163508707711587</v>
      </c>
      <c r="I206" s="74">
        <v>-0.39624000000000004</v>
      </c>
      <c r="J206" s="62"/>
      <c r="K206" s="66">
        <v>-0.38709600000000005</v>
      </c>
    </row>
    <row r="207" spans="1:11" ht="15" customHeight="1" x14ac:dyDescent="0.2">
      <c r="A207" s="163"/>
      <c r="B207" s="175">
        <v>30582</v>
      </c>
      <c r="C207" s="86">
        <v>33817.188144</v>
      </c>
      <c r="D207" s="62">
        <v>32639.953008000004</v>
      </c>
      <c r="E207" s="66">
        <v>437.72023200000001</v>
      </c>
      <c r="F207" s="86">
        <v>5.5443120000000006</v>
      </c>
      <c r="G207" s="62">
        <v>0.28361144552091344</v>
      </c>
      <c r="H207" s="66">
        <v>0.97658658127484355</v>
      </c>
      <c r="I207" s="74">
        <v>-9.1440000000000007E-2</v>
      </c>
      <c r="J207" s="62"/>
      <c r="K207" s="66">
        <v>-0.32613600000000004</v>
      </c>
    </row>
    <row r="208" spans="1:11" ht="15" customHeight="1" x14ac:dyDescent="0.2">
      <c r="A208" s="163"/>
      <c r="B208" s="175">
        <v>30847</v>
      </c>
      <c r="C208" s="86">
        <v>33817.675824000005</v>
      </c>
      <c r="D208" s="62">
        <v>32640.431544000003</v>
      </c>
      <c r="E208" s="66">
        <v>437.561736</v>
      </c>
      <c r="F208" s="86">
        <v>6.230112000000001</v>
      </c>
      <c r="G208" s="62">
        <v>0.68324848019993656</v>
      </c>
      <c r="H208" s="66">
        <v>0.94107809536972398</v>
      </c>
      <c r="I208" s="74">
        <v>-0.15240000000000001</v>
      </c>
      <c r="J208" s="62"/>
      <c r="K208" s="66">
        <v>-0.21945600000000001</v>
      </c>
    </row>
    <row r="209" spans="1:11" ht="15" customHeight="1" x14ac:dyDescent="0.2">
      <c r="A209" s="163"/>
      <c r="B209" s="175">
        <v>31608</v>
      </c>
      <c r="C209" s="86">
        <v>33818.160456000005</v>
      </c>
      <c r="D209" s="62">
        <v>32640.910080000005</v>
      </c>
      <c r="E209" s="66">
        <v>437.25998399999997</v>
      </c>
      <c r="F209" s="86">
        <v>6.9111882649813943</v>
      </c>
      <c r="G209" s="62">
        <v>0.68107626498139384</v>
      </c>
      <c r="H209" s="66">
        <v>0.32666601408437418</v>
      </c>
      <c r="I209" s="74">
        <v>-0.30480000000000002</v>
      </c>
      <c r="J209" s="62"/>
      <c r="K209" s="66">
        <v>-0.14325599999999999</v>
      </c>
    </row>
    <row r="210" spans="1:11" ht="15" customHeight="1" x14ac:dyDescent="0.2">
      <c r="A210" s="163"/>
      <c r="B210" s="175">
        <v>36358</v>
      </c>
      <c r="C210" s="86">
        <v>33818.501832000002</v>
      </c>
      <c r="D210" s="62">
        <v>32641.894584000001</v>
      </c>
      <c r="E210" s="66">
        <v>435.67197599999997</v>
      </c>
      <c r="F210" s="86">
        <v>7.8516480000000008</v>
      </c>
      <c r="G210" s="62">
        <v>1.042010412322538</v>
      </c>
      <c r="H210" s="66">
        <v>8.0070273788995033E-2</v>
      </c>
      <c r="I210" s="74">
        <v>-1.5849600000000001</v>
      </c>
      <c r="J210" s="62"/>
      <c r="K210" s="66">
        <v>-0.12192000000000001</v>
      </c>
    </row>
    <row r="211" spans="1:11" ht="15" customHeight="1" x14ac:dyDescent="0.2">
      <c r="A211" s="166"/>
      <c r="B211" s="175">
        <v>536</v>
      </c>
      <c r="C211" s="86">
        <v>7147261.9800000004</v>
      </c>
      <c r="D211" s="62">
        <v>513142.46</v>
      </c>
      <c r="E211" s="66">
        <v>434.49</v>
      </c>
      <c r="F211" s="86">
        <v>0</v>
      </c>
      <c r="G211" s="62">
        <v>0.02</v>
      </c>
      <c r="H211" s="66">
        <v>0.01</v>
      </c>
      <c r="I211" s="74">
        <v>0</v>
      </c>
      <c r="J211" s="62">
        <v>-0.15</v>
      </c>
      <c r="K211" s="66">
        <v>-0.08</v>
      </c>
    </row>
    <row r="212" spans="1:11" ht="15" customHeight="1" x14ac:dyDescent="0.2">
      <c r="A212" s="163"/>
      <c r="B212" s="175">
        <v>1328</v>
      </c>
      <c r="C212" s="86">
        <v>7147262.0300000003</v>
      </c>
      <c r="D212" s="62">
        <v>513142.42</v>
      </c>
      <c r="E212" s="66">
        <v>434.42</v>
      </c>
      <c r="F212" s="86">
        <v>7.0000000000000007E-2</v>
      </c>
      <c r="G212" s="62">
        <v>7.0000000000000007E-2</v>
      </c>
      <c r="H212" s="66">
        <v>0.03</v>
      </c>
      <c r="I212" s="74">
        <v>-7.0000000000000007E-2</v>
      </c>
      <c r="J212" s="62">
        <v>-7.0000000000000007E-2</v>
      </c>
      <c r="K212" s="66">
        <v>-0.03</v>
      </c>
    </row>
    <row r="213" spans="1:11" ht="15" customHeight="1" x14ac:dyDescent="0.2">
      <c r="A213" s="163"/>
      <c r="B213" s="175">
        <v>1671</v>
      </c>
      <c r="C213" s="86">
        <v>7147262</v>
      </c>
      <c r="D213" s="62">
        <v>513142.42</v>
      </c>
      <c r="E213" s="66">
        <v>434.33</v>
      </c>
      <c r="F213" s="86">
        <v>0.05</v>
      </c>
      <c r="G213" s="62">
        <v>0.03</v>
      </c>
      <c r="H213" s="66">
        <v>0.04</v>
      </c>
      <c r="I213" s="74">
        <v>-0.16</v>
      </c>
      <c r="J213" s="62">
        <v>-0.09</v>
      </c>
      <c r="K213" s="66">
        <v>-0.09</v>
      </c>
    </row>
    <row r="214" spans="1:11" ht="15" customHeight="1" x14ac:dyDescent="0.2">
      <c r="A214" s="163"/>
      <c r="B214" s="175">
        <v>2401</v>
      </c>
      <c r="C214" s="86">
        <v>7147262.0199999996</v>
      </c>
      <c r="D214" s="62">
        <v>513142.36</v>
      </c>
      <c r="E214" s="66">
        <v>434.31</v>
      </c>
      <c r="F214" s="86">
        <v>0.11</v>
      </c>
      <c r="G214" s="62">
        <v>0.06</v>
      </c>
      <c r="H214" s="66">
        <v>0.03</v>
      </c>
      <c r="I214" s="74">
        <v>-0.18</v>
      </c>
      <c r="J214" s="62">
        <v>-0.02</v>
      </c>
      <c r="K214" s="66">
        <v>-0.01</v>
      </c>
    </row>
    <row r="215" spans="1:11" ht="15" customHeight="1" x14ac:dyDescent="0.2">
      <c r="A215" s="163"/>
      <c r="B215" s="175">
        <v>2742</v>
      </c>
      <c r="C215" s="86">
        <v>7147262.0599999996</v>
      </c>
      <c r="D215" s="62">
        <v>513142.33</v>
      </c>
      <c r="E215" s="66">
        <v>434.27</v>
      </c>
      <c r="F215" s="86">
        <v>0.15</v>
      </c>
      <c r="G215" s="62">
        <v>0.1</v>
      </c>
      <c r="H215" s="66">
        <v>0.04</v>
      </c>
      <c r="I215" s="74">
        <v>-0.22</v>
      </c>
      <c r="J215" s="62">
        <v>-0.06</v>
      </c>
      <c r="K215" s="66">
        <v>-0.02</v>
      </c>
    </row>
    <row r="216" spans="1:11" ht="15" customHeight="1" x14ac:dyDescent="0.2">
      <c r="A216" s="163"/>
      <c r="B216" s="175">
        <v>3113</v>
      </c>
      <c r="C216" s="86">
        <v>7147262.0499999998</v>
      </c>
      <c r="D216" s="62">
        <v>513142.32</v>
      </c>
      <c r="E216" s="66">
        <v>434.22</v>
      </c>
      <c r="F216" s="86">
        <v>0.17</v>
      </c>
      <c r="G216" s="62">
        <v>0.02</v>
      </c>
      <c r="H216" s="66">
        <v>0.01</v>
      </c>
      <c r="I216" s="74">
        <v>-0.27</v>
      </c>
      <c r="J216" s="62">
        <v>-0.05</v>
      </c>
      <c r="K216" s="66">
        <v>-0.03</v>
      </c>
    </row>
    <row r="217" spans="1:11" ht="15" customHeight="1" x14ac:dyDescent="0.2">
      <c r="A217" s="163"/>
      <c r="B217" s="175">
        <v>3854</v>
      </c>
      <c r="C217" s="86">
        <v>7147262.0700000003</v>
      </c>
      <c r="D217" s="62">
        <v>513142.27</v>
      </c>
      <c r="E217" s="66">
        <v>434.16</v>
      </c>
      <c r="F217" s="86">
        <v>0.22</v>
      </c>
      <c r="G217" s="62">
        <v>0.05</v>
      </c>
      <c r="H217" s="66">
        <v>0.02</v>
      </c>
      <c r="I217" s="74">
        <v>-0.33</v>
      </c>
      <c r="J217" s="62">
        <v>-0.06</v>
      </c>
      <c r="K217" s="66">
        <v>-0.02</v>
      </c>
    </row>
    <row r="218" spans="1:11" ht="15" customHeight="1" x14ac:dyDescent="0.2">
      <c r="A218" s="163"/>
      <c r="B218" s="175">
        <v>3921</v>
      </c>
      <c r="C218" s="86">
        <v>7147262.0700000003</v>
      </c>
      <c r="D218" s="62">
        <v>513142.29</v>
      </c>
      <c r="E218" s="66">
        <v>434.13</v>
      </c>
      <c r="F218" s="86">
        <v>0.2</v>
      </c>
      <c r="G218" s="62">
        <v>0.02</v>
      </c>
      <c r="H218" s="66">
        <v>0.01</v>
      </c>
      <c r="I218" s="74">
        <v>-0.36</v>
      </c>
      <c r="J218" s="62">
        <v>-0.03</v>
      </c>
      <c r="K218" s="66">
        <v>-0.01</v>
      </c>
    </row>
    <row r="219" spans="1:11" ht="15" customHeight="1" x14ac:dyDescent="0.2">
      <c r="A219" s="163"/>
      <c r="B219" s="175">
        <v>4241</v>
      </c>
      <c r="C219" s="86">
        <v>7147262.0999999996</v>
      </c>
      <c r="D219" s="62">
        <v>513142.27</v>
      </c>
      <c r="E219" s="66">
        <v>434.09</v>
      </c>
      <c r="F219" s="86">
        <v>0.22</v>
      </c>
      <c r="G219" s="62">
        <v>0.03</v>
      </c>
      <c r="H219" s="66">
        <v>0.03</v>
      </c>
      <c r="I219" s="74">
        <v>-0.4</v>
      </c>
      <c r="J219" s="62">
        <v>-0.03</v>
      </c>
      <c r="K219" s="66">
        <v>-0.04</v>
      </c>
    </row>
    <row r="220" spans="1:11" ht="15" customHeight="1" x14ac:dyDescent="0.2">
      <c r="A220" s="163"/>
      <c r="B220" s="175">
        <v>41127</v>
      </c>
      <c r="C220" s="86">
        <v>7147262.1200000001</v>
      </c>
      <c r="D220" s="62">
        <v>513142.28</v>
      </c>
      <c r="E220" s="66">
        <v>434.07</v>
      </c>
      <c r="F220" s="86">
        <v>0.24</v>
      </c>
      <c r="G220" s="62">
        <v>0.03</v>
      </c>
      <c r="H220" s="66">
        <v>0.03</v>
      </c>
      <c r="I220" s="74">
        <v>-0.42</v>
      </c>
      <c r="J220" s="62">
        <v>-0.02</v>
      </c>
      <c r="K220" s="66">
        <v>-0.02</v>
      </c>
    </row>
    <row r="221" spans="1:11" ht="15" customHeight="1" x14ac:dyDescent="0.2">
      <c r="A221" s="164"/>
      <c r="B221" s="176">
        <v>41893</v>
      </c>
      <c r="C221" s="89">
        <v>7147262.1390000004</v>
      </c>
      <c r="D221" s="68">
        <v>513142.23300000001</v>
      </c>
      <c r="E221" s="69">
        <v>434.02</v>
      </c>
      <c r="F221" s="282">
        <f>F220+G221</f>
        <v>0.29069516756161501</v>
      </c>
      <c r="G221" s="283">
        <f>SQRT(((C221-C220)^2)+((D221-D220)^2))</f>
        <v>5.0695167561615018E-2</v>
      </c>
      <c r="H221" s="284">
        <f>G221/((B221-B220)/365)</f>
        <v>2.4156313524790446E-2</v>
      </c>
      <c r="I221" s="282">
        <f>I220+J221</f>
        <v>-0.47000000000001135</v>
      </c>
      <c r="J221" s="283">
        <f>E221-E220</f>
        <v>-5.0000000000011369E-2</v>
      </c>
      <c r="K221" s="284">
        <f>J221/((B221-B220)/365)</f>
        <v>-2.3825065274156853E-2</v>
      </c>
    </row>
    <row r="222" spans="1:11" ht="15" customHeight="1" x14ac:dyDescent="0.2">
      <c r="A222" s="165" t="s">
        <v>1</v>
      </c>
      <c r="B222" s="174">
        <v>29813</v>
      </c>
      <c r="C222" s="181">
        <v>33760.029000000002</v>
      </c>
      <c r="D222" s="145">
        <v>32509.388880000002</v>
      </c>
      <c r="E222" s="146">
        <v>446.91909600000002</v>
      </c>
      <c r="F222" s="181"/>
      <c r="G222" s="145"/>
      <c r="H222" s="146"/>
      <c r="I222" s="191"/>
      <c r="J222" s="145"/>
      <c r="K222" s="146"/>
    </row>
    <row r="223" spans="1:11" ht="15" customHeight="1" x14ac:dyDescent="0.2">
      <c r="A223" s="163"/>
      <c r="B223" s="175">
        <v>30117</v>
      </c>
      <c r="C223" s="86">
        <v>33760.68432</v>
      </c>
      <c r="D223" s="62">
        <v>32509.632720000001</v>
      </c>
      <c r="E223" s="66">
        <v>446.69354400000003</v>
      </c>
      <c r="F223" s="86">
        <v>0.69921545177144384</v>
      </c>
      <c r="G223" s="62">
        <v>0.69921545177144384</v>
      </c>
      <c r="H223" s="66">
        <v>0.83951855229137173</v>
      </c>
      <c r="I223" s="74">
        <v>-0.22555200000000278</v>
      </c>
      <c r="J223" s="62">
        <v>-0.22555200000000278</v>
      </c>
      <c r="K223" s="66">
        <v>-0.27081078947368753</v>
      </c>
    </row>
    <row r="224" spans="1:11" ht="15" customHeight="1" x14ac:dyDescent="0.2">
      <c r="A224" s="163"/>
      <c r="B224" s="175">
        <v>30476</v>
      </c>
      <c r="C224" s="86">
        <v>33761.391456000005</v>
      </c>
      <c r="D224" s="62">
        <v>32509.916184000002</v>
      </c>
      <c r="E224" s="66">
        <v>446.55028800000002</v>
      </c>
      <c r="F224" s="86">
        <v>1.4610508419945016</v>
      </c>
      <c r="G224" s="62">
        <v>0.76183539022305768</v>
      </c>
      <c r="H224" s="66">
        <v>0.77456801512929263</v>
      </c>
      <c r="I224" s="74">
        <v>-0.36880800000001113</v>
      </c>
      <c r="J224" s="62">
        <v>-0.14325600000000832</v>
      </c>
      <c r="K224" s="66">
        <v>-0.14565025069638729</v>
      </c>
    </row>
    <row r="225" spans="1:11" ht="15" customHeight="1" x14ac:dyDescent="0.2">
      <c r="A225" s="163"/>
      <c r="B225" s="175">
        <v>30582</v>
      </c>
      <c r="C225" s="86">
        <v>33761.229912000003</v>
      </c>
      <c r="D225" s="62">
        <v>32509.968000000001</v>
      </c>
      <c r="E225" s="66">
        <v>446.21805600000005</v>
      </c>
      <c r="F225" s="86">
        <v>1.331976</v>
      </c>
      <c r="G225" s="62">
        <v>0.16965070525002304</v>
      </c>
      <c r="H225" s="66">
        <v>0.5841745982665888</v>
      </c>
      <c r="I225" s="74">
        <v>-0.70103999999998623</v>
      </c>
      <c r="J225" s="62">
        <v>-0.33223199999997505</v>
      </c>
      <c r="K225" s="66">
        <v>-1.1440064150942539</v>
      </c>
    </row>
    <row r="226" spans="1:11" ht="15" customHeight="1" x14ac:dyDescent="0.2">
      <c r="A226" s="163"/>
      <c r="B226" s="175">
        <v>30847</v>
      </c>
      <c r="C226" s="86">
        <v>33761.589575999998</v>
      </c>
      <c r="D226" s="62">
        <v>32510.089919999999</v>
      </c>
      <c r="E226" s="66">
        <v>446.160144</v>
      </c>
      <c r="F226" s="86">
        <v>1.7099280000000001</v>
      </c>
      <c r="G226" s="62">
        <v>0.37976661161038888</v>
      </c>
      <c r="H226" s="66">
        <v>0.52307476693506394</v>
      </c>
      <c r="I226" s="74">
        <v>-0.75895200000000285</v>
      </c>
      <c r="J226" s="62">
        <v>-5.7912000000016638E-2</v>
      </c>
      <c r="K226" s="66">
        <v>-7.9765584905683293E-2</v>
      </c>
    </row>
    <row r="227" spans="1:11" ht="15" customHeight="1" x14ac:dyDescent="0.2">
      <c r="A227" s="163"/>
      <c r="B227" s="175">
        <v>31608</v>
      </c>
      <c r="C227" s="86">
        <v>33762.321096</v>
      </c>
      <c r="D227" s="62">
        <v>32510.413008000003</v>
      </c>
      <c r="E227" s="66">
        <v>445.88582400000007</v>
      </c>
      <c r="F227" s="86">
        <v>2.511552</v>
      </c>
      <c r="G227" s="62">
        <v>0.79969204457109688</v>
      </c>
      <c r="H227" s="66">
        <v>0.38355794516222125</v>
      </c>
      <c r="I227" s="74">
        <v>-1.0332719999999613</v>
      </c>
      <c r="J227" s="62">
        <v>-0.27431999999995843</v>
      </c>
      <c r="K227" s="66">
        <v>-0.13157266754268701</v>
      </c>
    </row>
    <row r="228" spans="1:11" ht="15" customHeight="1" x14ac:dyDescent="0.2">
      <c r="A228" s="163"/>
      <c r="B228" s="175">
        <v>36358</v>
      </c>
      <c r="C228" s="86">
        <v>33762.263184000003</v>
      </c>
      <c r="D228" s="62">
        <v>32510.620272</v>
      </c>
      <c r="E228" s="66">
        <v>444.84036000000003</v>
      </c>
      <c r="F228" s="86">
        <v>2.5511759999999999</v>
      </c>
      <c r="G228" s="62">
        <v>0.2152026148521427</v>
      </c>
      <c r="H228" s="66">
        <v>1.6536621983375174E-2</v>
      </c>
      <c r="I228" s="74">
        <v>-2.0787359999999806</v>
      </c>
      <c r="J228" s="62">
        <v>-1.0454640000000195</v>
      </c>
      <c r="K228" s="66">
        <v>-8.0335654736843592E-2</v>
      </c>
    </row>
    <row r="229" spans="1:11" ht="15" customHeight="1" x14ac:dyDescent="0.2">
      <c r="A229" s="170"/>
      <c r="B229" s="175">
        <v>536</v>
      </c>
      <c r="C229" s="86">
        <v>7147205.2199999997</v>
      </c>
      <c r="D229" s="62">
        <v>513011.6</v>
      </c>
      <c r="E229" s="66">
        <v>443.7</v>
      </c>
      <c r="F229" s="86">
        <v>0</v>
      </c>
      <c r="G229" s="62">
        <v>0.15</v>
      </c>
      <c r="H229" s="66">
        <v>0.08</v>
      </c>
      <c r="I229" s="74">
        <v>0</v>
      </c>
      <c r="J229" s="62">
        <v>0.04</v>
      </c>
      <c r="K229" s="66">
        <v>0.02</v>
      </c>
    </row>
    <row r="230" spans="1:11" ht="15" customHeight="1" x14ac:dyDescent="0.2">
      <c r="A230" s="163"/>
      <c r="B230" s="175">
        <v>1328</v>
      </c>
      <c r="C230" s="86">
        <v>7147205.29</v>
      </c>
      <c r="D230" s="62">
        <v>513011.56</v>
      </c>
      <c r="E230" s="66">
        <v>443.75</v>
      </c>
      <c r="F230" s="86">
        <v>7.0000000000000007E-2</v>
      </c>
      <c r="G230" s="62">
        <v>7.0000000000000007E-2</v>
      </c>
      <c r="H230" s="66">
        <v>0.03</v>
      </c>
      <c r="I230" s="74">
        <v>0.05</v>
      </c>
      <c r="J230" s="62">
        <v>0.05</v>
      </c>
      <c r="K230" s="66">
        <v>0.02</v>
      </c>
    </row>
    <row r="231" spans="1:11" ht="15" customHeight="1" x14ac:dyDescent="0.2">
      <c r="A231" s="163"/>
      <c r="B231" s="175">
        <v>1671</v>
      </c>
      <c r="C231" s="86">
        <v>7147205.2599999998</v>
      </c>
      <c r="D231" s="62">
        <v>513011.6</v>
      </c>
      <c r="E231" s="66">
        <v>443.71</v>
      </c>
      <c r="F231" s="86">
        <v>0.03</v>
      </c>
      <c r="G231" s="62">
        <v>0.05</v>
      </c>
      <c r="H231" s="66">
        <v>0.05</v>
      </c>
      <c r="I231" s="74">
        <v>0.01</v>
      </c>
      <c r="J231" s="62">
        <v>-0.04</v>
      </c>
      <c r="K231" s="66">
        <v>-0.05</v>
      </c>
    </row>
    <row r="232" spans="1:11" ht="15" customHeight="1" x14ac:dyDescent="0.2">
      <c r="A232" s="163"/>
      <c r="B232" s="175">
        <v>2401</v>
      </c>
      <c r="C232" s="86">
        <v>7147205.2800000003</v>
      </c>
      <c r="D232" s="62">
        <v>513011.59</v>
      </c>
      <c r="E232" s="66">
        <v>443.71</v>
      </c>
      <c r="F232" s="86">
        <v>0.05</v>
      </c>
      <c r="G232" s="62">
        <v>0.02</v>
      </c>
      <c r="H232" s="66">
        <v>0.01</v>
      </c>
      <c r="I232" s="74">
        <v>0.01</v>
      </c>
      <c r="J232" s="62">
        <v>0</v>
      </c>
      <c r="K232" s="66">
        <v>0</v>
      </c>
    </row>
    <row r="233" spans="1:11" ht="15" customHeight="1" x14ac:dyDescent="0.2">
      <c r="A233" s="163"/>
      <c r="B233" s="175">
        <v>2742</v>
      </c>
      <c r="C233" s="86">
        <v>7147205.3099999996</v>
      </c>
      <c r="D233" s="62">
        <v>513011.58</v>
      </c>
      <c r="E233" s="66">
        <v>443.69</v>
      </c>
      <c r="F233" s="86">
        <v>0.09</v>
      </c>
      <c r="G233" s="62">
        <v>0.03</v>
      </c>
      <c r="H233" s="66">
        <v>0.04</v>
      </c>
      <c r="I233" s="74">
        <v>-0.01</v>
      </c>
      <c r="J233" s="62">
        <v>-0.02</v>
      </c>
      <c r="K233" s="66">
        <v>-0.02</v>
      </c>
    </row>
    <row r="234" spans="1:11" ht="15" customHeight="1" x14ac:dyDescent="0.2">
      <c r="A234" s="163"/>
      <c r="B234" s="175">
        <v>3113</v>
      </c>
      <c r="C234" s="86">
        <v>7147205.3200000003</v>
      </c>
      <c r="D234" s="62">
        <v>513011.59</v>
      </c>
      <c r="E234" s="66">
        <v>443.68</v>
      </c>
      <c r="F234" s="86">
        <v>0.09</v>
      </c>
      <c r="G234" s="62">
        <v>0.02</v>
      </c>
      <c r="H234" s="66">
        <v>0.02</v>
      </c>
      <c r="I234" s="74">
        <v>-0.02</v>
      </c>
      <c r="J234" s="62">
        <v>-0.01</v>
      </c>
      <c r="K234" s="66">
        <v>-0.01</v>
      </c>
    </row>
    <row r="235" spans="1:11" ht="15" customHeight="1" x14ac:dyDescent="0.2">
      <c r="A235" s="163"/>
      <c r="B235" s="175">
        <v>3854</v>
      </c>
      <c r="C235" s="86">
        <v>7147205.3200000003</v>
      </c>
      <c r="D235" s="62">
        <v>513011.61</v>
      </c>
      <c r="E235" s="66">
        <v>443.64</v>
      </c>
      <c r="F235" s="86">
        <v>0.1</v>
      </c>
      <c r="G235" s="62">
        <v>0.01</v>
      </c>
      <c r="H235" s="66">
        <v>0.01</v>
      </c>
      <c r="I235" s="74">
        <v>-0.06</v>
      </c>
      <c r="J235" s="62">
        <v>-0.04</v>
      </c>
      <c r="K235" s="66">
        <v>-0.02</v>
      </c>
    </row>
    <row r="236" spans="1:11" ht="15" customHeight="1" x14ac:dyDescent="0.2">
      <c r="A236" s="163"/>
      <c r="B236" s="175">
        <v>3921</v>
      </c>
      <c r="C236" s="86">
        <v>7147205.3300000001</v>
      </c>
      <c r="D236" s="62">
        <v>513011.6</v>
      </c>
      <c r="E236" s="66">
        <v>443.61</v>
      </c>
      <c r="F236" s="86">
        <v>0.1</v>
      </c>
      <c r="G236" s="62">
        <v>0</v>
      </c>
      <c r="H236" s="66">
        <v>0.02</v>
      </c>
      <c r="I236" s="74">
        <v>-0.09</v>
      </c>
      <c r="J236" s="62">
        <v>-0.03</v>
      </c>
      <c r="K236" s="66">
        <v>-0.16</v>
      </c>
    </row>
    <row r="237" spans="1:11" ht="15" customHeight="1" x14ac:dyDescent="0.2">
      <c r="A237" s="163"/>
      <c r="B237" s="175">
        <v>4241</v>
      </c>
      <c r="C237" s="86">
        <v>7147205.3399999999</v>
      </c>
      <c r="D237" s="62">
        <v>513011.6</v>
      </c>
      <c r="E237" s="66">
        <v>443.61</v>
      </c>
      <c r="F237" s="86">
        <v>0.11</v>
      </c>
      <c r="G237" s="62">
        <v>0.01</v>
      </c>
      <c r="H237" s="66">
        <v>0.02</v>
      </c>
      <c r="I237" s="74">
        <v>-0.09</v>
      </c>
      <c r="J237" s="62">
        <v>-0.01</v>
      </c>
      <c r="K237" s="66">
        <v>-0.01</v>
      </c>
    </row>
    <row r="238" spans="1:11" ht="15" customHeight="1" x14ac:dyDescent="0.2">
      <c r="A238" s="163"/>
      <c r="B238" s="175">
        <v>41127</v>
      </c>
      <c r="C238" s="86">
        <v>7147205.3700000001</v>
      </c>
      <c r="D238" s="62">
        <v>513011.6</v>
      </c>
      <c r="E238" s="66">
        <v>443.59</v>
      </c>
      <c r="F238" s="86">
        <v>0.15</v>
      </c>
      <c r="G238" s="62">
        <v>0.03</v>
      </c>
      <c r="H238" s="66">
        <v>0.03</v>
      </c>
      <c r="I238" s="74">
        <v>-0.11</v>
      </c>
      <c r="J238" s="62">
        <v>-0.02</v>
      </c>
      <c r="K238" s="66">
        <v>-0.02</v>
      </c>
    </row>
    <row r="239" spans="1:11" ht="15" customHeight="1" x14ac:dyDescent="0.2">
      <c r="A239" s="171"/>
      <c r="B239" s="176">
        <v>41893</v>
      </c>
      <c r="C239" s="185">
        <v>7147205.3870000001</v>
      </c>
      <c r="D239" s="64">
        <v>513011.58500000002</v>
      </c>
      <c r="E239" s="153">
        <v>443.53100000000001</v>
      </c>
      <c r="F239" s="282">
        <f>F238+G239</f>
        <v>0.17267156806265382</v>
      </c>
      <c r="G239" s="283">
        <f>SQRT(((C239-C238)^2)+((D239-D238)^2))</f>
        <v>2.267156806265384E-2</v>
      </c>
      <c r="H239" s="284">
        <f>G239/((B239-B238)/365)</f>
        <v>1.0803031779201895E-2</v>
      </c>
      <c r="I239" s="282">
        <f>I238+J239</f>
        <v>-0.16899999999996906</v>
      </c>
      <c r="J239" s="283">
        <f>E239-E238</f>
        <v>-5.8999999999969077E-2</v>
      </c>
      <c r="K239" s="284">
        <f>J239/((B239-B238)/365)</f>
        <v>-2.8113577023483959E-2</v>
      </c>
    </row>
    <row r="240" spans="1:11" ht="15" customHeight="1" x14ac:dyDescent="0.2">
      <c r="A240" s="162">
        <v>224</v>
      </c>
      <c r="B240" s="174">
        <v>536</v>
      </c>
      <c r="C240" s="181" t="s">
        <v>88</v>
      </c>
      <c r="D240" s="158"/>
      <c r="E240" s="159"/>
      <c r="F240" s="197"/>
      <c r="G240" s="158"/>
      <c r="H240" s="159"/>
      <c r="I240" s="193"/>
      <c r="J240" s="158"/>
      <c r="K240" s="159"/>
    </row>
    <row r="241" spans="1:11" ht="15" customHeight="1" x14ac:dyDescent="0.2">
      <c r="A241" s="163"/>
      <c r="B241" s="175">
        <v>1328</v>
      </c>
      <c r="C241" s="86">
        <v>7147241.0899999999</v>
      </c>
      <c r="D241" s="62">
        <v>512963.33</v>
      </c>
      <c r="E241" s="66">
        <v>444.85</v>
      </c>
      <c r="F241" s="86">
        <v>0</v>
      </c>
      <c r="G241" s="148"/>
      <c r="H241" s="149"/>
      <c r="I241" s="74">
        <v>0</v>
      </c>
      <c r="J241" s="148"/>
      <c r="K241" s="149"/>
    </row>
    <row r="242" spans="1:11" ht="15" customHeight="1" x14ac:dyDescent="0.2">
      <c r="A242" s="163"/>
      <c r="B242" s="175">
        <v>1671</v>
      </c>
      <c r="C242" s="86">
        <v>7147241.1200000001</v>
      </c>
      <c r="D242" s="62">
        <v>512963.29</v>
      </c>
      <c r="E242" s="66">
        <v>444.82</v>
      </c>
      <c r="F242" s="86">
        <v>0.04</v>
      </c>
      <c r="G242" s="62">
        <v>0.04</v>
      </c>
      <c r="H242" s="66">
        <v>0.05</v>
      </c>
      <c r="I242" s="74">
        <v>-0.03</v>
      </c>
      <c r="J242" s="62">
        <v>-0.03</v>
      </c>
      <c r="K242" s="66">
        <v>-0.03</v>
      </c>
    </row>
    <row r="243" spans="1:11" ht="15" customHeight="1" x14ac:dyDescent="0.2">
      <c r="A243" s="163"/>
      <c r="B243" s="175">
        <v>2401</v>
      </c>
      <c r="C243" s="86">
        <v>7147241.1699999999</v>
      </c>
      <c r="D243" s="62">
        <v>512963.29</v>
      </c>
      <c r="E243" s="66">
        <v>444.79</v>
      </c>
      <c r="F243" s="86">
        <v>0.09</v>
      </c>
      <c r="G243" s="62">
        <v>0.05</v>
      </c>
      <c r="H243" s="66">
        <v>0.03</v>
      </c>
      <c r="I243" s="74">
        <v>-0.06</v>
      </c>
      <c r="J243" s="62">
        <v>-0.03</v>
      </c>
      <c r="K243" s="66">
        <v>-0.02</v>
      </c>
    </row>
    <row r="244" spans="1:11" ht="15" customHeight="1" x14ac:dyDescent="0.2">
      <c r="A244" s="163"/>
      <c r="B244" s="175">
        <v>2742</v>
      </c>
      <c r="C244" s="86">
        <v>7147241.1900000004</v>
      </c>
      <c r="D244" s="62">
        <v>512963.25</v>
      </c>
      <c r="E244" s="66">
        <v>444.74</v>
      </c>
      <c r="F244" s="86">
        <v>0.12</v>
      </c>
      <c r="G244" s="62">
        <v>0.04</v>
      </c>
      <c r="H244" s="66">
        <v>0.04</v>
      </c>
      <c r="I244" s="74">
        <v>-0.11</v>
      </c>
      <c r="J244" s="62">
        <v>-0.05</v>
      </c>
      <c r="K244" s="66">
        <v>-0.05</v>
      </c>
    </row>
    <row r="245" spans="1:11" ht="15" customHeight="1" x14ac:dyDescent="0.2">
      <c r="A245" s="163"/>
      <c r="B245" s="175">
        <v>3113</v>
      </c>
      <c r="C245" s="86">
        <v>7147241.21</v>
      </c>
      <c r="D245" s="62">
        <v>512963.27</v>
      </c>
      <c r="E245" s="66">
        <v>444.72</v>
      </c>
      <c r="F245" s="86">
        <v>0.13</v>
      </c>
      <c r="G245" s="62">
        <v>0.03</v>
      </c>
      <c r="H245" s="66">
        <v>0.03</v>
      </c>
      <c r="I245" s="74">
        <v>-0.13</v>
      </c>
      <c r="J245" s="62">
        <v>-0.02</v>
      </c>
      <c r="K245" s="66">
        <v>-0.02</v>
      </c>
    </row>
    <row r="246" spans="1:11" ht="15" customHeight="1" x14ac:dyDescent="0.2">
      <c r="A246" s="163"/>
      <c r="B246" s="175">
        <v>3854</v>
      </c>
      <c r="C246" s="86">
        <v>7147241.2199999997</v>
      </c>
      <c r="D246" s="62">
        <v>512963.26</v>
      </c>
      <c r="E246" s="66">
        <v>444.67</v>
      </c>
      <c r="F246" s="86">
        <v>0.15</v>
      </c>
      <c r="G246" s="62">
        <v>0.02</v>
      </c>
      <c r="H246" s="66">
        <v>0.01</v>
      </c>
      <c r="I246" s="74">
        <v>-0.18</v>
      </c>
      <c r="J246" s="62">
        <v>-0.05</v>
      </c>
      <c r="K246" s="66">
        <v>-0.02</v>
      </c>
    </row>
    <row r="247" spans="1:11" ht="15" customHeight="1" x14ac:dyDescent="0.2">
      <c r="A247" s="163"/>
      <c r="B247" s="175">
        <v>3921</v>
      </c>
      <c r="C247" s="86">
        <v>7147241.2300000004</v>
      </c>
      <c r="D247" s="62">
        <v>512963.26</v>
      </c>
      <c r="E247" s="66">
        <v>444.64</v>
      </c>
      <c r="F247" s="86">
        <v>0.15</v>
      </c>
      <c r="G247" s="62">
        <v>0.01</v>
      </c>
      <c r="H247" s="66">
        <v>0.03</v>
      </c>
      <c r="I247" s="74">
        <v>-0.21</v>
      </c>
      <c r="J247" s="62">
        <v>-0.04</v>
      </c>
      <c r="K247" s="66">
        <v>-0.2</v>
      </c>
    </row>
    <row r="248" spans="1:11" ht="15" customHeight="1" x14ac:dyDescent="0.2">
      <c r="A248" s="163"/>
      <c r="B248" s="175">
        <v>4241</v>
      </c>
      <c r="C248" s="86">
        <v>7147241.2400000002</v>
      </c>
      <c r="D248" s="62">
        <v>512963.26</v>
      </c>
      <c r="E248" s="66">
        <v>444.61</v>
      </c>
      <c r="F248" s="86">
        <v>0.17</v>
      </c>
      <c r="G248" s="62">
        <v>0.02</v>
      </c>
      <c r="H248" s="66">
        <v>0.02</v>
      </c>
      <c r="I248" s="74">
        <v>-0.24</v>
      </c>
      <c r="J248" s="62">
        <v>-0.03</v>
      </c>
      <c r="K248" s="66">
        <v>-0.04</v>
      </c>
    </row>
    <row r="249" spans="1:11" ht="15" customHeight="1" x14ac:dyDescent="0.2">
      <c r="A249" s="163"/>
      <c r="B249" s="175">
        <v>41127</v>
      </c>
      <c r="C249" s="86">
        <v>7147241.29</v>
      </c>
      <c r="D249" s="62">
        <v>512963.24</v>
      </c>
      <c r="E249" s="66">
        <v>444.59</v>
      </c>
      <c r="F249" s="86">
        <v>0.22</v>
      </c>
      <c r="G249" s="62">
        <v>0.05</v>
      </c>
      <c r="H249" s="66">
        <v>0.05</v>
      </c>
      <c r="I249" s="74">
        <v>-0.26</v>
      </c>
      <c r="J249" s="62">
        <v>-0.01</v>
      </c>
      <c r="K249" s="66">
        <v>-0.01</v>
      </c>
    </row>
    <row r="250" spans="1:11" ht="15" customHeight="1" x14ac:dyDescent="0.2">
      <c r="A250" s="164"/>
      <c r="B250" s="176">
        <v>41893</v>
      </c>
      <c r="C250" s="89">
        <v>7147241.3140000002</v>
      </c>
      <c r="D250" s="68">
        <v>512963.19300000003</v>
      </c>
      <c r="E250" s="69">
        <v>444.52300000000002</v>
      </c>
      <c r="F250" s="282">
        <f>F249+G250</f>
        <v>0.27277309926911658</v>
      </c>
      <c r="G250" s="283">
        <f>SQRT(((C250-C249)^2)+((D250-D249)^2))</f>
        <v>5.2773099269116601E-2</v>
      </c>
      <c r="H250" s="284">
        <f>G250/((B250-B249)/365)</f>
        <v>2.5146450696119527E-2</v>
      </c>
      <c r="I250" s="282">
        <f>I249+J250</f>
        <v>-0.32699999999995044</v>
      </c>
      <c r="J250" s="283">
        <f>E250-E249</f>
        <v>-6.6999999999950433E-2</v>
      </c>
      <c r="K250" s="284">
        <f>J250/((B250-B249)/365)</f>
        <v>-3.1925587467339304E-2</v>
      </c>
    </row>
    <row r="251" spans="1:11" ht="15" customHeight="1" x14ac:dyDescent="0.2">
      <c r="A251" s="162">
        <v>227</v>
      </c>
      <c r="B251" s="174">
        <v>536</v>
      </c>
      <c r="C251" s="181" t="s">
        <v>88</v>
      </c>
      <c r="D251" s="158"/>
      <c r="E251" s="159"/>
      <c r="F251" s="197"/>
      <c r="G251" s="158"/>
      <c r="H251" s="159"/>
      <c r="I251" s="193"/>
      <c r="J251" s="158"/>
      <c r="K251" s="159"/>
    </row>
    <row r="252" spans="1:11" ht="15" customHeight="1" x14ac:dyDescent="0.2">
      <c r="A252" s="163"/>
      <c r="B252" s="175">
        <v>1328</v>
      </c>
      <c r="C252" s="86">
        <v>7147076.8399999999</v>
      </c>
      <c r="D252" s="62">
        <v>513124.78</v>
      </c>
      <c r="E252" s="66">
        <v>439.48</v>
      </c>
      <c r="F252" s="86">
        <v>0</v>
      </c>
      <c r="G252" s="148"/>
      <c r="H252" s="149"/>
      <c r="I252" s="74">
        <v>0</v>
      </c>
      <c r="J252" s="148"/>
      <c r="K252" s="149"/>
    </row>
    <row r="253" spans="1:11" ht="15" customHeight="1" x14ac:dyDescent="0.2">
      <c r="A253" s="163"/>
      <c r="B253" s="175">
        <v>1671</v>
      </c>
      <c r="C253" s="86">
        <v>7147076.7800000003</v>
      </c>
      <c r="D253" s="62">
        <v>513124.77</v>
      </c>
      <c r="E253" s="66">
        <v>439.44</v>
      </c>
      <c r="F253" s="86">
        <v>7.0000000000000007E-2</v>
      </c>
      <c r="G253" s="62">
        <v>7.0000000000000007E-2</v>
      </c>
      <c r="H253" s="66">
        <v>7.0000000000000007E-2</v>
      </c>
      <c r="I253" s="74">
        <v>-0.04</v>
      </c>
      <c r="J253" s="62">
        <v>-0.04</v>
      </c>
      <c r="K253" s="66">
        <v>-0.04</v>
      </c>
    </row>
    <row r="254" spans="1:11" ht="15" customHeight="1" x14ac:dyDescent="0.2">
      <c r="A254" s="163"/>
      <c r="B254" s="175">
        <v>2401</v>
      </c>
      <c r="C254" s="86">
        <v>7147076.8200000003</v>
      </c>
      <c r="D254" s="62">
        <v>513124.77</v>
      </c>
      <c r="E254" s="66">
        <v>439.45</v>
      </c>
      <c r="F254" s="86">
        <v>0.03</v>
      </c>
      <c r="G254" s="62">
        <v>0.04</v>
      </c>
      <c r="H254" s="66">
        <v>0.02</v>
      </c>
      <c r="I254" s="74">
        <v>-0.03</v>
      </c>
      <c r="J254" s="62">
        <v>0.01</v>
      </c>
      <c r="K254" s="66">
        <v>0.01</v>
      </c>
    </row>
    <row r="255" spans="1:11" ht="15" customHeight="1" x14ac:dyDescent="0.2">
      <c r="A255" s="163"/>
      <c r="B255" s="175">
        <v>3113</v>
      </c>
      <c r="C255" s="86">
        <v>7147076.8300000001</v>
      </c>
      <c r="D255" s="62">
        <v>513124.8</v>
      </c>
      <c r="E255" s="66">
        <v>439.42</v>
      </c>
      <c r="F255" s="86">
        <v>0.02</v>
      </c>
      <c r="G255" s="62">
        <v>0.03</v>
      </c>
      <c r="H255" s="66">
        <v>0.01</v>
      </c>
      <c r="I255" s="74">
        <v>-0.06</v>
      </c>
      <c r="J255" s="62">
        <v>-0.03</v>
      </c>
      <c r="K255" s="66">
        <v>-0.02</v>
      </c>
    </row>
    <row r="256" spans="1:11" ht="15" customHeight="1" x14ac:dyDescent="0.2">
      <c r="A256" s="163"/>
      <c r="B256" s="175">
        <v>3854</v>
      </c>
      <c r="C256" s="86">
        <v>7147076.8499999996</v>
      </c>
      <c r="D256" s="62">
        <v>513124.79</v>
      </c>
      <c r="E256" s="66">
        <v>439.4</v>
      </c>
      <c r="F256" s="86">
        <v>0.02</v>
      </c>
      <c r="G256" s="62">
        <v>0.02</v>
      </c>
      <c r="H256" s="66">
        <v>0.01</v>
      </c>
      <c r="I256" s="74">
        <v>-0.08</v>
      </c>
      <c r="J256" s="62">
        <v>-0.02</v>
      </c>
      <c r="K256" s="66">
        <v>-0.01</v>
      </c>
    </row>
    <row r="257" spans="1:11" ht="15" customHeight="1" x14ac:dyDescent="0.2">
      <c r="A257" s="163"/>
      <c r="B257" s="175">
        <v>3921</v>
      </c>
      <c r="C257" s="86">
        <v>7147076.8700000001</v>
      </c>
      <c r="D257" s="62">
        <v>513124.8</v>
      </c>
      <c r="E257" s="66">
        <v>439.35</v>
      </c>
      <c r="F257" s="86">
        <v>0.04</v>
      </c>
      <c r="G257" s="62">
        <v>0.02</v>
      </c>
      <c r="H257" s="66">
        <v>0.13</v>
      </c>
      <c r="I257" s="74">
        <v>-0.13</v>
      </c>
      <c r="J257" s="62">
        <v>-0.06</v>
      </c>
      <c r="K257" s="66">
        <v>-0.3</v>
      </c>
    </row>
    <row r="258" spans="1:11" ht="15" customHeight="1" x14ac:dyDescent="0.2">
      <c r="A258" s="163"/>
      <c r="B258" s="175">
        <v>4241</v>
      </c>
      <c r="C258" s="86">
        <v>7147076.8700000001</v>
      </c>
      <c r="D258" s="62">
        <v>513124.8</v>
      </c>
      <c r="E258" s="66">
        <v>439.35</v>
      </c>
      <c r="F258" s="86">
        <v>0.03</v>
      </c>
      <c r="G258" s="62">
        <v>0.01</v>
      </c>
      <c r="H258" s="66">
        <v>0.01</v>
      </c>
      <c r="I258" s="74">
        <v>-0.13</v>
      </c>
      <c r="J258" s="62">
        <v>0</v>
      </c>
      <c r="K258" s="66">
        <v>0</v>
      </c>
    </row>
    <row r="259" spans="1:11" ht="15" customHeight="1" x14ac:dyDescent="0.2">
      <c r="A259" s="163"/>
      <c r="B259" s="175">
        <v>41127</v>
      </c>
      <c r="C259" s="86">
        <v>7147076.8899999997</v>
      </c>
      <c r="D259" s="62">
        <v>513124.81</v>
      </c>
      <c r="E259" s="66">
        <v>439.33</v>
      </c>
      <c r="F259" s="86">
        <v>0.06</v>
      </c>
      <c r="G259" s="62">
        <v>0.03</v>
      </c>
      <c r="H259" s="66">
        <v>0.03</v>
      </c>
      <c r="I259" s="74">
        <v>-0.15</v>
      </c>
      <c r="J259" s="62">
        <v>-0.02</v>
      </c>
      <c r="K259" s="66">
        <v>-0.02</v>
      </c>
    </row>
    <row r="260" spans="1:11" ht="15" customHeight="1" x14ac:dyDescent="0.2">
      <c r="A260" s="164"/>
      <c r="B260" s="176">
        <v>41893</v>
      </c>
      <c r="C260" s="89">
        <v>7147076.9179999996</v>
      </c>
      <c r="D260" s="68">
        <v>513124.75900000002</v>
      </c>
      <c r="E260" s="69">
        <v>439.30500000000001</v>
      </c>
      <c r="F260" s="282">
        <f>F259+G260</f>
        <v>0.11818075277929144</v>
      </c>
      <c r="G260" s="283">
        <f>SQRT(((C260-C259)^2)+((D260-D259)^2))</f>
        <v>5.8180752779291446E-2</v>
      </c>
      <c r="H260" s="284">
        <f>G260/((B260-B259)/365)</f>
        <v>2.7723204653317724E-2</v>
      </c>
      <c r="I260" s="282">
        <f>I259+J260</f>
        <v>-0.17499999999997726</v>
      </c>
      <c r="J260" s="283">
        <f>E260-E259</f>
        <v>-2.4999999999977263E-2</v>
      </c>
      <c r="K260" s="284">
        <f>J260/((B260-B259)/365)</f>
        <v>-1.1912532637064883E-2</v>
      </c>
    </row>
    <row r="261" spans="1:11" ht="15" customHeight="1" x14ac:dyDescent="0.2">
      <c r="A261" s="162">
        <v>229</v>
      </c>
      <c r="B261" s="174">
        <v>536</v>
      </c>
      <c r="C261" s="181" t="s">
        <v>88</v>
      </c>
      <c r="D261" s="158"/>
      <c r="E261" s="159"/>
      <c r="F261" s="197"/>
      <c r="G261" s="158"/>
      <c r="H261" s="159"/>
      <c r="I261" s="193"/>
      <c r="J261" s="158"/>
      <c r="K261" s="159"/>
    </row>
    <row r="262" spans="1:11" ht="15" customHeight="1" x14ac:dyDescent="0.2">
      <c r="A262" s="163"/>
      <c r="B262" s="175">
        <v>1328</v>
      </c>
      <c r="C262" s="86">
        <v>7147113.5300000003</v>
      </c>
      <c r="D262" s="62">
        <v>512719.14</v>
      </c>
      <c r="E262" s="66">
        <v>437.43</v>
      </c>
      <c r="F262" s="86">
        <v>0</v>
      </c>
      <c r="G262" s="148"/>
      <c r="H262" s="149"/>
      <c r="I262" s="74">
        <v>0</v>
      </c>
      <c r="J262" s="148"/>
      <c r="K262" s="149"/>
    </row>
    <row r="263" spans="1:11" ht="15" customHeight="1" x14ac:dyDescent="0.2">
      <c r="A263" s="163"/>
      <c r="B263" s="175">
        <v>1671</v>
      </c>
      <c r="C263" s="86">
        <v>7147113.4900000002</v>
      </c>
      <c r="D263" s="62">
        <v>512719.14</v>
      </c>
      <c r="E263" s="66">
        <v>437.37</v>
      </c>
      <c r="F263" s="86">
        <v>0.04</v>
      </c>
      <c r="G263" s="62">
        <v>0.04</v>
      </c>
      <c r="H263" s="66">
        <v>0.05</v>
      </c>
      <c r="I263" s="74">
        <v>-0.06</v>
      </c>
      <c r="J263" s="62">
        <v>-0.06</v>
      </c>
      <c r="K263" s="66">
        <v>-0.06</v>
      </c>
    </row>
    <row r="264" spans="1:11" ht="15" customHeight="1" x14ac:dyDescent="0.2">
      <c r="A264" s="163"/>
      <c r="B264" s="175">
        <v>2401</v>
      </c>
      <c r="C264" s="86">
        <v>7147113.5499999998</v>
      </c>
      <c r="D264" s="62">
        <v>512719.11</v>
      </c>
      <c r="E264" s="66">
        <v>437.39</v>
      </c>
      <c r="F264" s="86">
        <v>0.04</v>
      </c>
      <c r="G264" s="62">
        <v>7.0000000000000007E-2</v>
      </c>
      <c r="H264" s="66">
        <v>0.04</v>
      </c>
      <c r="I264" s="74">
        <v>-0.05</v>
      </c>
      <c r="J264" s="62">
        <v>0.02</v>
      </c>
      <c r="K264" s="66">
        <v>0.01</v>
      </c>
    </row>
    <row r="265" spans="1:11" ht="15" customHeight="1" x14ac:dyDescent="0.2">
      <c r="A265" s="163"/>
      <c r="B265" s="175">
        <v>2742</v>
      </c>
      <c r="C265" s="86">
        <v>7147113.5199999996</v>
      </c>
      <c r="D265" s="62">
        <v>512719.04</v>
      </c>
      <c r="E265" s="66">
        <v>437.37</v>
      </c>
      <c r="F265" s="86">
        <v>0.11</v>
      </c>
      <c r="G265" s="62">
        <v>0.08</v>
      </c>
      <c r="H265" s="66">
        <v>0.08</v>
      </c>
      <c r="I265" s="74">
        <v>-0.06</v>
      </c>
      <c r="J265" s="62">
        <v>-0.02</v>
      </c>
      <c r="K265" s="66">
        <v>-0.02</v>
      </c>
    </row>
    <row r="266" spans="1:11" ht="15" customHeight="1" x14ac:dyDescent="0.2">
      <c r="A266" s="163"/>
      <c r="B266" s="175">
        <v>3113</v>
      </c>
      <c r="C266" s="86">
        <v>7147113.5599999996</v>
      </c>
      <c r="D266" s="62">
        <v>512719.06</v>
      </c>
      <c r="E266" s="66">
        <v>437.33</v>
      </c>
      <c r="F266" s="86">
        <v>0.09</v>
      </c>
      <c r="G266" s="62">
        <v>0.04</v>
      </c>
      <c r="H266" s="66">
        <v>0.04</v>
      </c>
      <c r="I266" s="74">
        <v>-0.1</v>
      </c>
      <c r="J266" s="62">
        <v>-0.04</v>
      </c>
      <c r="K266" s="66">
        <v>-0.04</v>
      </c>
    </row>
    <row r="267" spans="1:11" ht="15" customHeight="1" x14ac:dyDescent="0.2">
      <c r="A267" s="163"/>
      <c r="B267" s="175">
        <v>3854</v>
      </c>
      <c r="C267" s="86">
        <v>7147113.5999999996</v>
      </c>
      <c r="D267" s="62">
        <v>512719.03</v>
      </c>
      <c r="E267" s="66">
        <v>437.3</v>
      </c>
      <c r="F267" s="86">
        <v>0.14000000000000001</v>
      </c>
      <c r="G267" s="62">
        <v>0.05</v>
      </c>
      <c r="H267" s="66">
        <v>0.03</v>
      </c>
      <c r="I267" s="74">
        <v>-0.13</v>
      </c>
      <c r="J267" s="62">
        <v>-0.03</v>
      </c>
      <c r="K267" s="66">
        <v>-0.02</v>
      </c>
    </row>
    <row r="268" spans="1:11" ht="15" customHeight="1" x14ac:dyDescent="0.2">
      <c r="A268" s="163"/>
      <c r="B268" s="175">
        <v>3921</v>
      </c>
      <c r="C268" s="86">
        <v>7147113.5999999996</v>
      </c>
      <c r="D268" s="62">
        <v>512719.02</v>
      </c>
      <c r="E268" s="66">
        <v>437.27</v>
      </c>
      <c r="F268" s="86">
        <v>0.14000000000000001</v>
      </c>
      <c r="G268" s="62">
        <v>0.01</v>
      </c>
      <c r="H268" s="66">
        <v>0.04</v>
      </c>
      <c r="I268" s="74">
        <v>-0.16</v>
      </c>
      <c r="J268" s="62">
        <v>-0.03</v>
      </c>
      <c r="K268" s="66">
        <v>-0.15</v>
      </c>
    </row>
    <row r="269" spans="1:11" ht="15" customHeight="1" x14ac:dyDescent="0.2">
      <c r="A269" s="163"/>
      <c r="B269" s="175">
        <v>4241</v>
      </c>
      <c r="C269" s="86">
        <v>7147113.6100000003</v>
      </c>
      <c r="D269" s="62">
        <v>512719.02</v>
      </c>
      <c r="E269" s="66">
        <v>437.24</v>
      </c>
      <c r="F269" s="86">
        <v>0.15</v>
      </c>
      <c r="G269" s="62">
        <v>0.01</v>
      </c>
      <c r="H269" s="66">
        <v>0.02</v>
      </c>
      <c r="I269" s="74">
        <v>-0.19</v>
      </c>
      <c r="J269" s="62">
        <v>-0.02</v>
      </c>
      <c r="K269" s="66">
        <v>-0.03</v>
      </c>
    </row>
    <row r="270" spans="1:11" ht="15" customHeight="1" x14ac:dyDescent="0.2">
      <c r="A270" s="163"/>
      <c r="B270" s="175">
        <v>41127</v>
      </c>
      <c r="C270" s="86">
        <v>7147113.6299999999</v>
      </c>
      <c r="D270" s="62">
        <v>512718.97</v>
      </c>
      <c r="E270" s="66">
        <v>437.23</v>
      </c>
      <c r="F270" s="86">
        <v>0.2</v>
      </c>
      <c r="G270" s="62">
        <v>0.05</v>
      </c>
      <c r="H270" s="66">
        <v>0.05</v>
      </c>
      <c r="I270" s="74">
        <v>-0.2</v>
      </c>
      <c r="J270" s="62">
        <v>-0.01</v>
      </c>
      <c r="K270" s="66">
        <v>-0.01</v>
      </c>
    </row>
    <row r="271" spans="1:11" ht="15" customHeight="1" x14ac:dyDescent="0.2">
      <c r="A271" s="164"/>
      <c r="B271" s="176">
        <v>41893</v>
      </c>
      <c r="C271" s="89">
        <v>7147113.5980000002</v>
      </c>
      <c r="D271" s="68">
        <v>512718.90700000001</v>
      </c>
      <c r="E271" s="69">
        <v>437.18799999999999</v>
      </c>
      <c r="F271" s="282">
        <f>F270+G271</f>
        <v>0.27066116312178612</v>
      </c>
      <c r="G271" s="283">
        <f>SQRT(((C271-C270)^2)+((D271-D270)^2))</f>
        <v>7.0661163121786108E-2</v>
      </c>
      <c r="H271" s="284">
        <f>G271/((B271-B270)/365)</f>
        <v>3.3670136474480326E-2</v>
      </c>
      <c r="I271" s="282">
        <f>I270+J271</f>
        <v>-0.24200000000003002</v>
      </c>
      <c r="J271" s="283">
        <f>E271-E270</f>
        <v>-4.2000000000030013E-2</v>
      </c>
      <c r="K271" s="284">
        <f>J271/((B271-B270)/365)</f>
        <v>-2.0013054830301507E-2</v>
      </c>
    </row>
    <row r="272" spans="1:11" ht="15" customHeight="1" x14ac:dyDescent="0.2">
      <c r="A272" s="162">
        <v>1194</v>
      </c>
      <c r="B272" s="174">
        <v>536</v>
      </c>
      <c r="C272" s="181">
        <v>7147017.2199999997</v>
      </c>
      <c r="D272" s="145">
        <v>513472.45</v>
      </c>
      <c r="E272" s="146">
        <v>433.19</v>
      </c>
      <c r="F272" s="181">
        <v>0</v>
      </c>
      <c r="G272" s="145">
        <v>0.09</v>
      </c>
      <c r="H272" s="146">
        <v>0.05</v>
      </c>
      <c r="I272" s="191">
        <v>0</v>
      </c>
      <c r="J272" s="145">
        <v>-0.18</v>
      </c>
      <c r="K272" s="146">
        <v>-0.09</v>
      </c>
    </row>
    <row r="273" spans="1:11" ht="15" customHeight="1" x14ac:dyDescent="0.2">
      <c r="A273" s="163"/>
      <c r="B273" s="175">
        <v>1328</v>
      </c>
      <c r="C273" s="86">
        <v>7147017.3200000003</v>
      </c>
      <c r="D273" s="62">
        <v>513472.44</v>
      </c>
      <c r="E273" s="66">
        <v>433.19</v>
      </c>
      <c r="F273" s="86">
        <v>0.1</v>
      </c>
      <c r="G273" s="62">
        <v>0.1</v>
      </c>
      <c r="H273" s="66">
        <v>0.05</v>
      </c>
      <c r="I273" s="74">
        <v>0</v>
      </c>
      <c r="J273" s="62">
        <v>0</v>
      </c>
      <c r="K273" s="66">
        <v>0</v>
      </c>
    </row>
    <row r="274" spans="1:11" ht="15" customHeight="1" x14ac:dyDescent="0.2">
      <c r="A274" s="163"/>
      <c r="B274" s="175">
        <v>1671</v>
      </c>
      <c r="C274" s="86">
        <v>7147017.3499999996</v>
      </c>
      <c r="D274" s="62">
        <v>513472.44</v>
      </c>
      <c r="E274" s="66">
        <v>433.12</v>
      </c>
      <c r="F274" s="86">
        <v>0.13</v>
      </c>
      <c r="G274" s="62">
        <v>0.03</v>
      </c>
      <c r="H274" s="66">
        <v>0.03</v>
      </c>
      <c r="I274" s="74">
        <v>-7.0000000000000007E-2</v>
      </c>
      <c r="J274" s="62">
        <v>-7.0000000000000007E-2</v>
      </c>
      <c r="K274" s="66">
        <v>-7.0000000000000007E-2</v>
      </c>
    </row>
    <row r="275" spans="1:11" ht="15" customHeight="1" x14ac:dyDescent="0.2">
      <c r="A275" s="163"/>
      <c r="B275" s="175">
        <v>2401</v>
      </c>
      <c r="C275" s="86">
        <v>7147017.4299999997</v>
      </c>
      <c r="D275" s="62">
        <v>513472.44</v>
      </c>
      <c r="E275" s="66">
        <v>433.08</v>
      </c>
      <c r="F275" s="86">
        <v>0.21</v>
      </c>
      <c r="G275" s="62">
        <v>0.08</v>
      </c>
      <c r="H275" s="66">
        <v>0.04</v>
      </c>
      <c r="I275" s="74">
        <v>-0.11</v>
      </c>
      <c r="J275" s="62">
        <v>-0.04</v>
      </c>
      <c r="K275" s="66">
        <v>-0.02</v>
      </c>
    </row>
    <row r="276" spans="1:11" ht="15" customHeight="1" x14ac:dyDescent="0.2">
      <c r="A276" s="163"/>
      <c r="B276" s="175">
        <v>3113</v>
      </c>
      <c r="C276" s="86">
        <v>7147017.4900000002</v>
      </c>
      <c r="D276" s="62">
        <v>513472.46</v>
      </c>
      <c r="E276" s="66">
        <v>433.04</v>
      </c>
      <c r="F276" s="86">
        <v>0.27</v>
      </c>
      <c r="G276" s="62">
        <v>7.0000000000000007E-2</v>
      </c>
      <c r="H276" s="66">
        <v>0.03</v>
      </c>
      <c r="I276" s="74">
        <v>-0.15</v>
      </c>
      <c r="J276" s="62">
        <v>-0.04</v>
      </c>
      <c r="K276" s="66">
        <v>-0.02</v>
      </c>
    </row>
    <row r="277" spans="1:11" ht="15" customHeight="1" x14ac:dyDescent="0.2">
      <c r="A277" s="163"/>
      <c r="B277" s="175">
        <v>3854</v>
      </c>
      <c r="C277" s="86">
        <v>7147017.5599999996</v>
      </c>
      <c r="D277" s="62">
        <v>513472.46</v>
      </c>
      <c r="E277" s="66">
        <v>433.07</v>
      </c>
      <c r="F277" s="86">
        <v>0.34</v>
      </c>
      <c r="G277" s="62">
        <v>7.0000000000000007E-2</v>
      </c>
      <c r="H277" s="66">
        <v>0.03</v>
      </c>
      <c r="I277" s="74">
        <v>-0.12</v>
      </c>
      <c r="J277" s="62">
        <v>0.02</v>
      </c>
      <c r="K277" s="66">
        <v>0.01</v>
      </c>
    </row>
    <row r="278" spans="1:11" ht="15" customHeight="1" x14ac:dyDescent="0.2">
      <c r="A278" s="163"/>
      <c r="B278" s="175">
        <v>3921</v>
      </c>
      <c r="C278" s="86">
        <v>7147017.54</v>
      </c>
      <c r="D278" s="62">
        <v>513472.46</v>
      </c>
      <c r="E278" s="66">
        <v>432.96</v>
      </c>
      <c r="F278" s="86">
        <v>0.32</v>
      </c>
      <c r="G278" s="62">
        <v>0.02</v>
      </c>
      <c r="H278" s="66">
        <v>0.1</v>
      </c>
      <c r="I278" s="74">
        <v>-0.23</v>
      </c>
      <c r="J278" s="62">
        <v>-0.1</v>
      </c>
      <c r="K278" s="66">
        <v>-0.56000000000000005</v>
      </c>
    </row>
    <row r="279" spans="1:11" ht="15" customHeight="1" x14ac:dyDescent="0.2">
      <c r="A279" s="163"/>
      <c r="B279" s="175">
        <v>4241</v>
      </c>
      <c r="C279" s="86">
        <v>7147017.5700000003</v>
      </c>
      <c r="D279" s="62">
        <v>513472.46</v>
      </c>
      <c r="E279" s="66">
        <v>432.97</v>
      </c>
      <c r="F279" s="86">
        <v>0.35</v>
      </c>
      <c r="G279" s="62">
        <v>0.03</v>
      </c>
      <c r="H279" s="66">
        <v>0.03</v>
      </c>
      <c r="I279" s="74">
        <v>-0.22</v>
      </c>
      <c r="J279" s="62">
        <v>0</v>
      </c>
      <c r="K279" s="66">
        <v>0</v>
      </c>
    </row>
    <row r="280" spans="1:11" ht="15" customHeight="1" x14ac:dyDescent="0.2">
      <c r="A280" s="163"/>
      <c r="B280" s="175">
        <v>41127</v>
      </c>
      <c r="C280" s="86">
        <v>7147017.6299999999</v>
      </c>
      <c r="D280" s="62">
        <v>513472.47</v>
      </c>
      <c r="E280" s="66">
        <v>433.02</v>
      </c>
      <c r="F280" s="86">
        <v>0.41</v>
      </c>
      <c r="G280" s="62">
        <v>0.06</v>
      </c>
      <c r="H280" s="66">
        <v>0.06</v>
      </c>
      <c r="I280" s="74">
        <v>-0.17</v>
      </c>
      <c r="J280" s="62">
        <v>0.05</v>
      </c>
      <c r="K280" s="66">
        <v>0.05</v>
      </c>
    </row>
    <row r="281" spans="1:11" ht="15" customHeight="1" x14ac:dyDescent="0.2">
      <c r="A281" s="171"/>
      <c r="B281" s="180">
        <v>41893</v>
      </c>
      <c r="C281" s="185">
        <v>7147017.6239999998</v>
      </c>
      <c r="D281" s="64">
        <v>513472.48</v>
      </c>
      <c r="E281" s="153">
        <v>432.899</v>
      </c>
      <c r="F281" s="282">
        <f>F280+G281</f>
        <v>0.42166190382450963</v>
      </c>
      <c r="G281" s="283">
        <f>SQRT(((C281-C280)^2)+((D281-D280)^2))</f>
        <v>1.166190382450967E-2</v>
      </c>
      <c r="H281" s="284">
        <f>G281/((B281-B280)/365)</f>
        <v>5.5569123967963829E-3</v>
      </c>
      <c r="I281" s="282">
        <f>I280+J281</f>
        <v>-0.29099999999998094</v>
      </c>
      <c r="J281" s="283">
        <f>E281-E280</f>
        <v>-0.1209999999999809</v>
      </c>
      <c r="K281" s="284">
        <f>J281/((B281-B280)/365)</f>
        <v>-5.7656657963437372E-2</v>
      </c>
    </row>
    <row r="282" spans="1:11" ht="15" customHeight="1" x14ac:dyDescent="0.2">
      <c r="A282" s="162">
        <v>1196</v>
      </c>
      <c r="B282" s="174">
        <v>536</v>
      </c>
      <c r="C282" s="181">
        <v>7147231.1600000001</v>
      </c>
      <c r="D282" s="145">
        <v>513066.14</v>
      </c>
      <c r="E282" s="146">
        <v>444.13</v>
      </c>
      <c r="F282" s="181">
        <v>0</v>
      </c>
      <c r="G282" s="145">
        <v>0.17</v>
      </c>
      <c r="H282" s="146">
        <v>0.09</v>
      </c>
      <c r="I282" s="191">
        <v>0</v>
      </c>
      <c r="J282" s="145">
        <v>0.03</v>
      </c>
      <c r="K282" s="146">
        <v>0.01</v>
      </c>
    </row>
    <row r="283" spans="1:11" ht="15" customHeight="1" x14ac:dyDescent="0.2">
      <c r="A283" s="163"/>
      <c r="B283" s="175">
        <v>1328</v>
      </c>
      <c r="C283" s="86">
        <v>7147231.2300000004</v>
      </c>
      <c r="D283" s="62">
        <v>513066.18</v>
      </c>
      <c r="E283" s="66">
        <v>444.08</v>
      </c>
      <c r="F283" s="86">
        <v>0.08</v>
      </c>
      <c r="G283" s="62">
        <v>0.08</v>
      </c>
      <c r="H283" s="66">
        <v>0.04</v>
      </c>
      <c r="I283" s="74">
        <v>-0.05</v>
      </c>
      <c r="J283" s="62">
        <v>-0.05</v>
      </c>
      <c r="K283" s="66">
        <v>-0.02</v>
      </c>
    </row>
    <row r="284" spans="1:11" ht="15" customHeight="1" x14ac:dyDescent="0.2">
      <c r="A284" s="163"/>
      <c r="B284" s="175">
        <v>1671</v>
      </c>
      <c r="C284" s="86">
        <v>7147231.2599999998</v>
      </c>
      <c r="D284" s="62">
        <v>513066.2</v>
      </c>
      <c r="E284" s="66">
        <v>444.05</v>
      </c>
      <c r="F284" s="86">
        <v>0.12</v>
      </c>
      <c r="G284" s="62">
        <v>0.04</v>
      </c>
      <c r="H284" s="66">
        <v>0.04</v>
      </c>
      <c r="I284" s="74">
        <v>-0.08</v>
      </c>
      <c r="J284" s="62">
        <v>-0.03</v>
      </c>
      <c r="K284" s="66">
        <v>-0.03</v>
      </c>
    </row>
    <row r="285" spans="1:11" ht="15" customHeight="1" x14ac:dyDescent="0.2">
      <c r="A285" s="163"/>
      <c r="B285" s="175">
        <v>2401</v>
      </c>
      <c r="C285" s="86">
        <v>7147231.2800000003</v>
      </c>
      <c r="D285" s="62">
        <v>513066.23</v>
      </c>
      <c r="E285" s="66">
        <v>443.97</v>
      </c>
      <c r="F285" s="86">
        <v>0.16</v>
      </c>
      <c r="G285" s="62">
        <v>0.04</v>
      </c>
      <c r="H285" s="66">
        <v>0.02</v>
      </c>
      <c r="I285" s="74">
        <v>-0.17</v>
      </c>
      <c r="J285" s="62">
        <v>-0.08</v>
      </c>
      <c r="K285" s="66">
        <v>-0.04</v>
      </c>
    </row>
    <row r="286" spans="1:11" ht="15" customHeight="1" x14ac:dyDescent="0.2">
      <c r="A286" s="163"/>
      <c r="B286" s="175">
        <v>2742</v>
      </c>
      <c r="C286" s="86">
        <v>7147231.3499999996</v>
      </c>
      <c r="D286" s="62">
        <v>513066.26</v>
      </c>
      <c r="E286" s="66">
        <v>443.93</v>
      </c>
      <c r="F286" s="86">
        <v>0.23</v>
      </c>
      <c r="G286" s="62">
        <v>7.0000000000000007E-2</v>
      </c>
      <c r="H286" s="66">
        <v>0.08</v>
      </c>
      <c r="I286" s="74">
        <v>-0.2</v>
      </c>
      <c r="J286" s="62">
        <v>-0.04</v>
      </c>
      <c r="K286" s="66">
        <v>-0.04</v>
      </c>
    </row>
    <row r="287" spans="1:11" ht="15" customHeight="1" x14ac:dyDescent="0.2">
      <c r="A287" s="163"/>
      <c r="B287" s="175">
        <v>3113</v>
      </c>
      <c r="C287" s="86">
        <v>7147231.3600000003</v>
      </c>
      <c r="D287" s="62">
        <v>513066.28</v>
      </c>
      <c r="E287" s="66">
        <v>443.87</v>
      </c>
      <c r="F287" s="86">
        <v>0.25</v>
      </c>
      <c r="G287" s="62">
        <v>0.02</v>
      </c>
      <c r="H287" s="66">
        <v>0.02</v>
      </c>
      <c r="I287" s="74">
        <v>-0.26</v>
      </c>
      <c r="J287" s="62">
        <v>-0.06</v>
      </c>
      <c r="K287" s="66">
        <v>-0.06</v>
      </c>
    </row>
    <row r="288" spans="1:11" ht="15" customHeight="1" x14ac:dyDescent="0.2">
      <c r="A288" s="163"/>
      <c r="B288" s="175">
        <v>3854</v>
      </c>
      <c r="C288" s="86">
        <v>7147231.4000000004</v>
      </c>
      <c r="D288" s="62">
        <v>513066.31</v>
      </c>
      <c r="E288" s="66">
        <v>443.8</v>
      </c>
      <c r="F288" s="86">
        <v>0.3</v>
      </c>
      <c r="G288" s="62">
        <v>0.05</v>
      </c>
      <c r="H288" s="66">
        <v>0.03</v>
      </c>
      <c r="I288" s="74">
        <v>-0.33</v>
      </c>
      <c r="J288" s="62">
        <v>-7.0000000000000007E-2</v>
      </c>
      <c r="K288" s="66">
        <v>-0.03</v>
      </c>
    </row>
    <row r="289" spans="1:11" ht="15" customHeight="1" x14ac:dyDescent="0.2">
      <c r="A289" s="163"/>
      <c r="B289" s="175">
        <v>3921</v>
      </c>
      <c r="C289" s="86">
        <v>7147231.3899999997</v>
      </c>
      <c r="D289" s="62">
        <v>513066.32</v>
      </c>
      <c r="E289" s="66">
        <v>443.77</v>
      </c>
      <c r="F289" s="86">
        <v>0.3</v>
      </c>
      <c r="G289" s="62">
        <v>0.01</v>
      </c>
      <c r="H289" s="66">
        <v>0.03</v>
      </c>
      <c r="I289" s="74">
        <v>-0.36</v>
      </c>
      <c r="J289" s="62">
        <v>-0.03</v>
      </c>
      <c r="K289" s="66">
        <v>-0.17</v>
      </c>
    </row>
    <row r="290" spans="1:11" ht="15" customHeight="1" x14ac:dyDescent="0.2">
      <c r="A290" s="163"/>
      <c r="B290" s="175">
        <v>4241</v>
      </c>
      <c r="C290" s="86">
        <v>7147231.4199999999</v>
      </c>
      <c r="D290" s="62">
        <v>513066.33</v>
      </c>
      <c r="E290" s="66">
        <v>443.73</v>
      </c>
      <c r="F290" s="86">
        <v>0.32</v>
      </c>
      <c r="G290" s="62">
        <v>0.02</v>
      </c>
      <c r="H290" s="66">
        <v>0.03</v>
      </c>
      <c r="I290" s="74">
        <v>-0.4</v>
      </c>
      <c r="J290" s="62">
        <v>-0.04</v>
      </c>
      <c r="K290" s="66">
        <v>-0.05</v>
      </c>
    </row>
    <row r="291" spans="1:11" ht="15" customHeight="1" x14ac:dyDescent="0.2">
      <c r="A291" s="163"/>
      <c r="B291" s="175">
        <v>41127</v>
      </c>
      <c r="C291" s="86">
        <v>7147231.4400000004</v>
      </c>
      <c r="D291" s="62">
        <v>513066.35</v>
      </c>
      <c r="E291" s="66">
        <v>443.7</v>
      </c>
      <c r="F291" s="86">
        <v>0.36</v>
      </c>
      <c r="G291" s="62">
        <v>0.04</v>
      </c>
      <c r="H291" s="66">
        <v>0.04</v>
      </c>
      <c r="I291" s="74">
        <v>-0.44</v>
      </c>
      <c r="J291" s="62">
        <v>-0.03</v>
      </c>
      <c r="K291" s="66">
        <v>-0.03</v>
      </c>
    </row>
    <row r="292" spans="1:11" ht="15" customHeight="1" x14ac:dyDescent="0.2">
      <c r="A292" s="164"/>
      <c r="B292" s="176">
        <v>41893</v>
      </c>
      <c r="C292" s="89">
        <v>7147231.4989999998</v>
      </c>
      <c r="D292" s="68">
        <v>513066.375</v>
      </c>
      <c r="E292" s="69">
        <v>443.60899999999998</v>
      </c>
      <c r="F292" s="282">
        <f>F291+G292</f>
        <v>0.42407807685525667</v>
      </c>
      <c r="G292" s="283">
        <f>SQRT(((C292-C291)^2)+((D292-D291)^2))</f>
        <v>6.4078076855256655E-2</v>
      </c>
      <c r="H292" s="284">
        <f>G292/((B292-B291)/365)</f>
        <v>3.0533287274371643E-2</v>
      </c>
      <c r="I292" s="282">
        <f>I291+J292</f>
        <v>-0.53100000000000813</v>
      </c>
      <c r="J292" s="283">
        <f>E292-E291</f>
        <v>-9.1000000000008185E-2</v>
      </c>
      <c r="K292" s="284">
        <f>J292/((B292-B291)/365)</f>
        <v>-4.3361618798959514E-2</v>
      </c>
    </row>
    <row r="293" spans="1:11" ht="15" customHeight="1" x14ac:dyDescent="0.2">
      <c r="A293" s="162">
        <v>1831</v>
      </c>
      <c r="B293" s="174">
        <v>536</v>
      </c>
      <c r="C293" s="181" t="s">
        <v>88</v>
      </c>
      <c r="D293" s="158"/>
      <c r="E293" s="159"/>
      <c r="F293" s="197"/>
      <c r="G293" s="158"/>
      <c r="H293" s="159"/>
      <c r="I293" s="193"/>
      <c r="J293" s="158"/>
      <c r="K293" s="159"/>
    </row>
    <row r="294" spans="1:11" ht="15" customHeight="1" x14ac:dyDescent="0.2">
      <c r="A294" s="163"/>
      <c r="B294" s="175">
        <v>1328</v>
      </c>
      <c r="C294" s="86">
        <v>7147227.1799999997</v>
      </c>
      <c r="D294" s="62">
        <v>512766.65</v>
      </c>
      <c r="E294" s="66">
        <v>432.85</v>
      </c>
      <c r="F294" s="86">
        <v>0</v>
      </c>
      <c r="G294" s="148"/>
      <c r="H294" s="149"/>
      <c r="I294" s="74">
        <v>0</v>
      </c>
      <c r="J294" s="148"/>
      <c r="K294" s="149"/>
    </row>
    <row r="295" spans="1:11" ht="15" customHeight="1" x14ac:dyDescent="0.2">
      <c r="A295" s="163"/>
      <c r="B295" s="175">
        <v>1671</v>
      </c>
      <c r="C295" s="86">
        <v>7147227.2300000004</v>
      </c>
      <c r="D295" s="62">
        <v>512766.6</v>
      </c>
      <c r="E295" s="66">
        <v>432.79</v>
      </c>
      <c r="F295" s="86">
        <v>7.0000000000000007E-2</v>
      </c>
      <c r="G295" s="62">
        <v>7.0000000000000007E-2</v>
      </c>
      <c r="H295" s="66">
        <v>0.08</v>
      </c>
      <c r="I295" s="74">
        <v>-0.06</v>
      </c>
      <c r="J295" s="62">
        <v>-0.06</v>
      </c>
      <c r="K295" s="66">
        <v>-7.0000000000000007E-2</v>
      </c>
    </row>
    <row r="296" spans="1:11" ht="15" customHeight="1" x14ac:dyDescent="0.2">
      <c r="A296" s="163"/>
      <c r="B296" s="175">
        <v>2401</v>
      </c>
      <c r="C296" s="86">
        <v>7147227.3600000003</v>
      </c>
      <c r="D296" s="62">
        <v>512766.55</v>
      </c>
      <c r="E296" s="66">
        <v>432.71</v>
      </c>
      <c r="F296" s="86">
        <v>0.2</v>
      </c>
      <c r="G296" s="62">
        <v>0.13</v>
      </c>
      <c r="H296" s="66">
        <v>7.0000000000000007E-2</v>
      </c>
      <c r="I296" s="74">
        <v>-0.14000000000000001</v>
      </c>
      <c r="J296" s="62">
        <v>-7.0000000000000007E-2</v>
      </c>
      <c r="K296" s="66">
        <v>-0.04</v>
      </c>
    </row>
    <row r="297" spans="1:11" ht="15" customHeight="1" x14ac:dyDescent="0.2">
      <c r="A297" s="163"/>
      <c r="B297" s="175">
        <v>2742</v>
      </c>
      <c r="C297" s="86">
        <v>7147227.4100000001</v>
      </c>
      <c r="D297" s="62">
        <v>512766.51</v>
      </c>
      <c r="E297" s="66">
        <v>432.67</v>
      </c>
      <c r="F297" s="86">
        <v>0.27</v>
      </c>
      <c r="G297" s="62">
        <v>0.06</v>
      </c>
      <c r="H297" s="66">
        <v>7.0000000000000007E-2</v>
      </c>
      <c r="I297" s="74">
        <v>-0.18</v>
      </c>
      <c r="J297" s="62">
        <v>-0.04</v>
      </c>
      <c r="K297" s="66">
        <v>-0.04</v>
      </c>
    </row>
    <row r="298" spans="1:11" ht="15" customHeight="1" x14ac:dyDescent="0.2">
      <c r="A298" s="163"/>
      <c r="B298" s="175">
        <v>3113</v>
      </c>
      <c r="C298" s="86">
        <v>7147227.4400000004</v>
      </c>
      <c r="D298" s="62">
        <v>512766.52</v>
      </c>
      <c r="E298" s="66">
        <v>432.61</v>
      </c>
      <c r="F298" s="86">
        <v>0.28999999999999998</v>
      </c>
      <c r="G298" s="62">
        <v>0.03</v>
      </c>
      <c r="H298" s="66">
        <v>0.03</v>
      </c>
      <c r="I298" s="74">
        <v>-0.24</v>
      </c>
      <c r="J298" s="62">
        <v>-0.06</v>
      </c>
      <c r="K298" s="66">
        <v>-0.06</v>
      </c>
    </row>
    <row r="299" spans="1:11" ht="15" customHeight="1" x14ac:dyDescent="0.2">
      <c r="A299" s="163"/>
      <c r="B299" s="175">
        <v>3854</v>
      </c>
      <c r="C299" s="86">
        <v>7147227.5499999998</v>
      </c>
      <c r="D299" s="62">
        <v>512766.46</v>
      </c>
      <c r="E299" s="66">
        <v>432.76</v>
      </c>
      <c r="F299" s="86">
        <v>0.41</v>
      </c>
      <c r="G299" s="62">
        <v>0.12</v>
      </c>
      <c r="H299" s="66">
        <v>0.06</v>
      </c>
      <c r="I299" s="74">
        <v>-0.09</v>
      </c>
      <c r="J299" s="62">
        <v>0.15</v>
      </c>
      <c r="K299" s="66">
        <v>7.0000000000000007E-2</v>
      </c>
    </row>
    <row r="300" spans="1:11" ht="15" customHeight="1" x14ac:dyDescent="0.2">
      <c r="A300" s="163"/>
      <c r="B300" s="175">
        <v>3921</v>
      </c>
      <c r="C300" s="86">
        <v>7147227.54</v>
      </c>
      <c r="D300" s="62">
        <v>512766.51</v>
      </c>
      <c r="E300" s="66">
        <v>432.5</v>
      </c>
      <c r="F300" s="86">
        <v>0.39</v>
      </c>
      <c r="G300" s="62">
        <v>0.05</v>
      </c>
      <c r="H300" s="66">
        <v>0.28999999999999998</v>
      </c>
      <c r="I300" s="74">
        <v>-0.35</v>
      </c>
      <c r="J300" s="62">
        <v>-0.26</v>
      </c>
      <c r="K300" s="66">
        <v>-1.41</v>
      </c>
    </row>
    <row r="301" spans="1:11" ht="15" customHeight="1" x14ac:dyDescent="0.2">
      <c r="A301" s="163"/>
      <c r="B301" s="175">
        <v>4241</v>
      </c>
      <c r="C301" s="86">
        <v>7147227.5700000003</v>
      </c>
      <c r="D301" s="62">
        <v>512766.47</v>
      </c>
      <c r="E301" s="66">
        <v>432.47</v>
      </c>
      <c r="F301" s="86">
        <v>0.43</v>
      </c>
      <c r="G301" s="62">
        <v>0.05</v>
      </c>
      <c r="H301" s="66">
        <v>0.06</v>
      </c>
      <c r="I301" s="74">
        <v>-0.38</v>
      </c>
      <c r="J301" s="62">
        <v>-0.04</v>
      </c>
      <c r="K301" s="66">
        <v>-0.04</v>
      </c>
    </row>
    <row r="302" spans="1:11" ht="15" customHeight="1" x14ac:dyDescent="0.2">
      <c r="A302" s="163"/>
      <c r="B302" s="175">
        <v>41127</v>
      </c>
      <c r="C302" s="86">
        <v>7147227.6200000001</v>
      </c>
      <c r="D302" s="62">
        <v>512766.44</v>
      </c>
      <c r="E302" s="66">
        <v>432.45</v>
      </c>
      <c r="F302" s="86">
        <v>0.49</v>
      </c>
      <c r="G302" s="62">
        <v>0.06</v>
      </c>
      <c r="H302" s="66">
        <v>0.06</v>
      </c>
      <c r="I302" s="74">
        <v>-0.4</v>
      </c>
      <c r="J302" s="62">
        <v>-0.02</v>
      </c>
      <c r="K302" s="66">
        <v>-0.02</v>
      </c>
    </row>
    <row r="303" spans="1:11" ht="15" customHeight="1" x14ac:dyDescent="0.2">
      <c r="A303" s="172"/>
      <c r="B303" s="176">
        <v>41893</v>
      </c>
      <c r="C303" s="186">
        <v>7147227.6770000001</v>
      </c>
      <c r="D303" s="151">
        <v>512766.42200000002</v>
      </c>
      <c r="E303" s="152">
        <v>432.35199999999998</v>
      </c>
      <c r="F303" s="282">
        <f>F302+G303</f>
        <v>0.54977457655846407</v>
      </c>
      <c r="G303" s="283">
        <f>SQRT(((C303-C302)^2)+((D303-D302)^2))</f>
        <v>5.9774576558464021E-2</v>
      </c>
      <c r="H303" s="284">
        <f>G303/((B303-B302)/365)</f>
        <v>2.8482663764803351E-2</v>
      </c>
      <c r="I303" s="282">
        <f>I302+J303</f>
        <v>-0.49800000000001321</v>
      </c>
      <c r="J303" s="283">
        <f>E303-E302</f>
        <v>-9.8000000000013188E-2</v>
      </c>
      <c r="K303" s="284">
        <f>J303/((B303-B302)/365)</f>
        <v>-4.6697127937343097E-2</v>
      </c>
    </row>
    <row r="304" spans="1:11" ht="15" customHeight="1" x14ac:dyDescent="0.2">
      <c r="A304" s="173" t="s">
        <v>93</v>
      </c>
      <c r="B304" s="177">
        <v>41893</v>
      </c>
      <c r="C304" s="187">
        <v>7146863.9780000001</v>
      </c>
      <c r="D304" s="160">
        <v>513381.47100000002</v>
      </c>
      <c r="E304" s="161">
        <v>422.79599999999999</v>
      </c>
      <c r="F304" s="187"/>
      <c r="G304" s="160"/>
      <c r="H304" s="161"/>
      <c r="I304" s="194"/>
      <c r="J304" s="160"/>
      <c r="K304" s="161"/>
    </row>
    <row r="305" spans="1:11" ht="15" customHeight="1" x14ac:dyDescent="0.2">
      <c r="A305" s="173" t="s">
        <v>94</v>
      </c>
      <c r="B305" s="177">
        <v>41893</v>
      </c>
      <c r="C305" s="187">
        <v>7146863.9500000002</v>
      </c>
      <c r="D305" s="160">
        <v>513380.95400000003</v>
      </c>
      <c r="E305" s="161">
        <v>422.84399999999999</v>
      </c>
      <c r="F305" s="187"/>
      <c r="G305" s="160"/>
      <c r="H305" s="161"/>
      <c r="I305" s="194"/>
      <c r="J305" s="160"/>
      <c r="K305" s="161"/>
    </row>
    <row r="306" spans="1:11" ht="15" customHeight="1" x14ac:dyDescent="0.2">
      <c r="A306" s="173">
        <v>226</v>
      </c>
      <c r="B306" s="177">
        <v>41893</v>
      </c>
      <c r="C306" s="187">
        <v>7147311.8030000003</v>
      </c>
      <c r="D306" s="160">
        <v>513066.61200000002</v>
      </c>
      <c r="E306" s="161">
        <v>425.93</v>
      </c>
      <c r="F306" s="187"/>
      <c r="G306" s="160"/>
      <c r="H306" s="161"/>
      <c r="I306" s="194"/>
      <c r="J306" s="160"/>
      <c r="K306" s="161"/>
    </row>
    <row r="307" spans="1:11" ht="15" customHeight="1" x14ac:dyDescent="0.2">
      <c r="A307" s="173">
        <v>2835</v>
      </c>
      <c r="B307" s="177">
        <v>41893</v>
      </c>
      <c r="C307" s="187">
        <v>7147272.79</v>
      </c>
      <c r="D307" s="160">
        <v>513147.05699999997</v>
      </c>
      <c r="E307" s="161">
        <v>432.66899999999998</v>
      </c>
      <c r="F307" s="187"/>
      <c r="G307" s="160"/>
      <c r="H307" s="161"/>
      <c r="I307" s="194"/>
      <c r="J307" s="160"/>
      <c r="K307" s="161"/>
    </row>
    <row r="308" spans="1:11" ht="15" customHeight="1" x14ac:dyDescent="0.2">
      <c r="A308" s="173" t="s">
        <v>95</v>
      </c>
      <c r="B308" s="177">
        <v>41893</v>
      </c>
      <c r="C308" s="187">
        <v>7146977.7050000001</v>
      </c>
      <c r="D308" s="160">
        <v>513497.38400000002</v>
      </c>
      <c r="E308" s="161">
        <v>436.53500000000003</v>
      </c>
      <c r="F308" s="187"/>
      <c r="G308" s="160"/>
      <c r="H308" s="161"/>
      <c r="I308" s="194"/>
      <c r="J308" s="160"/>
      <c r="K308" s="161"/>
    </row>
    <row r="309" spans="1:11" ht="15" customHeight="1" x14ac:dyDescent="0.2">
      <c r="A309" s="173">
        <v>1192</v>
      </c>
      <c r="B309" s="177">
        <v>41893</v>
      </c>
      <c r="C309" s="187">
        <v>7147563.9840000002</v>
      </c>
      <c r="D309" s="160">
        <v>512278.75799999997</v>
      </c>
      <c r="E309" s="161">
        <v>441.23099999999999</v>
      </c>
      <c r="F309" s="187"/>
      <c r="G309" s="160"/>
      <c r="H309" s="161"/>
      <c r="I309" s="194"/>
      <c r="J309" s="160"/>
      <c r="K309" s="161"/>
    </row>
    <row r="310" spans="1:11" ht="15" customHeight="1" x14ac:dyDescent="0.2">
      <c r="A310" s="173">
        <v>188</v>
      </c>
      <c r="B310" s="177">
        <v>41893</v>
      </c>
      <c r="C310" s="187">
        <v>7146813.852</v>
      </c>
      <c r="D310" s="160">
        <v>513201.38900000002</v>
      </c>
      <c r="E310" s="161">
        <v>443.101</v>
      </c>
      <c r="F310" s="187"/>
      <c r="G310" s="160"/>
      <c r="H310" s="161"/>
      <c r="I310" s="194"/>
      <c r="J310" s="160"/>
      <c r="K310" s="161"/>
    </row>
  </sheetData>
  <mergeCells count="7">
    <mergeCell ref="C46:D46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200"/>
  <sheetViews>
    <sheetView tabSelected="1" topLeftCell="C1" zoomScale="70" zoomScaleNormal="70" workbookViewId="0">
      <pane ySplit="3" topLeftCell="A4" activePane="bottomLeft" state="frozen"/>
      <selection pane="bottomLeft" activeCell="N37" sqref="N37"/>
    </sheetView>
  </sheetViews>
  <sheetFormatPr defaultColWidth="12.7109375" defaultRowHeight="12" customHeight="1" x14ac:dyDescent="0.25"/>
  <cols>
    <col min="1" max="11" width="14.85546875" style="142" customWidth="1"/>
    <col min="12" max="12" width="12.7109375" style="142"/>
    <col min="13" max="14" width="12.85546875" style="142" bestFit="1" customWidth="1"/>
    <col min="15" max="16384" width="12.7109375" style="142"/>
  </cols>
  <sheetData>
    <row r="1" spans="1:14" ht="15" customHeight="1" x14ac:dyDescent="0.25">
      <c r="A1" s="269" t="s">
        <v>129</v>
      </c>
      <c r="B1" s="270"/>
      <c r="C1" s="270"/>
      <c r="D1" s="270"/>
      <c r="E1" s="270"/>
      <c r="F1" s="270"/>
      <c r="G1" s="270"/>
      <c r="H1" s="270"/>
      <c r="I1" s="270"/>
      <c r="J1" s="270"/>
      <c r="K1" s="271"/>
    </row>
    <row r="2" spans="1:14" ht="15" customHeight="1" x14ac:dyDescent="0.25">
      <c r="A2" s="272" t="s">
        <v>119</v>
      </c>
      <c r="B2" s="256" t="s">
        <v>80</v>
      </c>
      <c r="C2" s="274" t="s">
        <v>120</v>
      </c>
      <c r="D2" s="274"/>
      <c r="E2" s="274"/>
      <c r="F2" s="271" t="s">
        <v>6</v>
      </c>
      <c r="G2" s="274"/>
      <c r="H2" s="269"/>
      <c r="I2" s="274" t="s">
        <v>5</v>
      </c>
      <c r="J2" s="274"/>
      <c r="K2" s="274"/>
    </row>
    <row r="3" spans="1:14" ht="30" customHeight="1" x14ac:dyDescent="0.25">
      <c r="A3" s="273"/>
      <c r="B3" s="278"/>
      <c r="C3" s="93" t="s">
        <v>125</v>
      </c>
      <c r="D3" s="93" t="s">
        <v>126</v>
      </c>
      <c r="E3" s="95" t="s">
        <v>121</v>
      </c>
      <c r="F3" s="102" t="s">
        <v>122</v>
      </c>
      <c r="G3" s="95" t="s">
        <v>123</v>
      </c>
      <c r="H3" s="94" t="s">
        <v>124</v>
      </c>
      <c r="I3" s="95" t="s">
        <v>122</v>
      </c>
      <c r="J3" s="95" t="s">
        <v>123</v>
      </c>
      <c r="K3" s="95" t="s">
        <v>124</v>
      </c>
    </row>
    <row r="4" spans="1:14" ht="15" customHeight="1" x14ac:dyDescent="0.25">
      <c r="A4" s="207">
        <v>69</v>
      </c>
      <c r="B4" s="232">
        <v>536</v>
      </c>
      <c r="C4" s="293">
        <v>7147335.5199999996</v>
      </c>
      <c r="D4" s="294">
        <v>513140.55</v>
      </c>
      <c r="E4" s="295">
        <v>414.88</v>
      </c>
      <c r="F4" s="296">
        <v>0</v>
      </c>
      <c r="G4" s="296">
        <v>0.19</v>
      </c>
      <c r="H4" s="296">
        <v>0.1</v>
      </c>
      <c r="I4" s="297">
        <v>0</v>
      </c>
      <c r="J4" s="296">
        <v>-0.05</v>
      </c>
      <c r="K4" s="295">
        <v>-0.03</v>
      </c>
      <c r="M4" s="198"/>
      <c r="N4" s="199"/>
    </row>
    <row r="5" spans="1:14" ht="15" customHeight="1" x14ac:dyDescent="0.25">
      <c r="A5" s="75"/>
      <c r="B5" s="233">
        <v>1328</v>
      </c>
      <c r="C5" s="298">
        <v>7147335.5300000003</v>
      </c>
      <c r="D5" s="299">
        <v>513140.58</v>
      </c>
      <c r="E5" s="300">
        <v>414.9</v>
      </c>
      <c r="F5" s="301">
        <v>0.03</v>
      </c>
      <c r="G5" s="71">
        <v>0.03</v>
      </c>
      <c r="H5" s="302">
        <v>0.01</v>
      </c>
      <c r="I5" s="90">
        <v>0.02</v>
      </c>
      <c r="J5" s="71">
        <v>0.02</v>
      </c>
      <c r="K5" s="91">
        <v>0.01</v>
      </c>
      <c r="M5" s="198"/>
      <c r="N5" s="200"/>
    </row>
    <row r="6" spans="1:14" ht="15" customHeight="1" x14ac:dyDescent="0.25">
      <c r="A6" s="76"/>
      <c r="B6" s="234">
        <v>1671</v>
      </c>
      <c r="C6" s="303">
        <v>7147335.5300000003</v>
      </c>
      <c r="D6" s="304">
        <v>513140.56</v>
      </c>
      <c r="E6" s="66">
        <v>414.87</v>
      </c>
      <c r="F6" s="74">
        <v>0.01</v>
      </c>
      <c r="G6" s="62">
        <v>0.02</v>
      </c>
      <c r="H6" s="305">
        <v>0.02</v>
      </c>
      <c r="I6" s="86">
        <v>-0.01</v>
      </c>
      <c r="J6" s="62">
        <v>-0.03</v>
      </c>
      <c r="K6" s="66">
        <v>-0.04</v>
      </c>
      <c r="M6" s="198"/>
      <c r="N6" s="200"/>
    </row>
    <row r="7" spans="1:14" ht="15" customHeight="1" x14ac:dyDescent="0.25">
      <c r="A7" s="76"/>
      <c r="B7" s="234">
        <v>2401</v>
      </c>
      <c r="C7" s="303">
        <v>7147335.4900000002</v>
      </c>
      <c r="D7" s="304">
        <v>513140.52</v>
      </c>
      <c r="E7" s="66">
        <v>414.91</v>
      </c>
      <c r="F7" s="74">
        <v>0.04</v>
      </c>
      <c r="G7" s="62">
        <v>0.05</v>
      </c>
      <c r="H7" s="305">
        <v>0.03</v>
      </c>
      <c r="I7" s="86">
        <v>0.03</v>
      </c>
      <c r="J7" s="62">
        <v>0.05</v>
      </c>
      <c r="K7" s="66">
        <v>0.02</v>
      </c>
      <c r="M7" s="200"/>
      <c r="N7" s="200"/>
    </row>
    <row r="8" spans="1:14" ht="15" customHeight="1" x14ac:dyDescent="0.25">
      <c r="A8" s="76"/>
      <c r="B8" s="234">
        <v>3113</v>
      </c>
      <c r="C8" s="303">
        <v>7147335.4800000004</v>
      </c>
      <c r="D8" s="306">
        <v>513140.5</v>
      </c>
      <c r="E8" s="66">
        <v>414.89</v>
      </c>
      <c r="F8" s="74">
        <v>0.06</v>
      </c>
      <c r="G8" s="62">
        <v>0.02</v>
      </c>
      <c r="H8" s="305">
        <v>0.01</v>
      </c>
      <c r="I8" s="86">
        <v>0.01</v>
      </c>
      <c r="J8" s="62">
        <v>-0.02</v>
      </c>
      <c r="K8" s="66">
        <v>-0.01</v>
      </c>
      <c r="M8" s="200"/>
      <c r="N8" s="200"/>
    </row>
    <row r="9" spans="1:14" ht="15" customHeight="1" x14ac:dyDescent="0.25">
      <c r="A9" s="170" t="s">
        <v>102</v>
      </c>
      <c r="B9" s="234">
        <v>3854</v>
      </c>
      <c r="C9" s="303">
        <v>7147329.1600000001</v>
      </c>
      <c r="D9" s="304">
        <v>513138.51</v>
      </c>
      <c r="E9" s="66">
        <v>416.48</v>
      </c>
      <c r="F9" s="74">
        <v>0</v>
      </c>
      <c r="G9" s="62">
        <v>0</v>
      </c>
      <c r="H9" s="305">
        <v>0</v>
      </c>
      <c r="I9" s="86">
        <v>0</v>
      </c>
      <c r="J9" s="62">
        <v>0</v>
      </c>
      <c r="K9" s="66">
        <v>0</v>
      </c>
      <c r="M9" s="200"/>
      <c r="N9" s="200"/>
    </row>
    <row r="10" spans="1:14" ht="15" customHeight="1" x14ac:dyDescent="0.25">
      <c r="A10" s="76"/>
      <c r="B10" s="234">
        <v>3921</v>
      </c>
      <c r="C10" s="303">
        <v>7147329.1699999999</v>
      </c>
      <c r="D10" s="304">
        <v>513138.53</v>
      </c>
      <c r="E10" s="66">
        <v>416.43</v>
      </c>
      <c r="F10" s="74">
        <v>0.02</v>
      </c>
      <c r="G10" s="62">
        <v>0.02</v>
      </c>
      <c r="H10" s="305">
        <v>0.12</v>
      </c>
      <c r="I10" s="86">
        <v>-0.05</v>
      </c>
      <c r="J10" s="62">
        <v>-0.05</v>
      </c>
      <c r="K10" s="66">
        <v>-0.27</v>
      </c>
      <c r="M10" s="200"/>
      <c r="N10" s="200"/>
    </row>
    <row r="11" spans="1:14" ht="15" customHeight="1" x14ac:dyDescent="0.25">
      <c r="A11" s="76"/>
      <c r="B11" s="234">
        <v>4241</v>
      </c>
      <c r="C11" s="307">
        <v>7147329.2000000002</v>
      </c>
      <c r="D11" s="304">
        <v>513138.54</v>
      </c>
      <c r="E11" s="66">
        <v>416.43</v>
      </c>
      <c r="F11" s="74">
        <v>0.05</v>
      </c>
      <c r="G11" s="62">
        <v>0.03</v>
      </c>
      <c r="H11" s="305">
        <v>0.03</v>
      </c>
      <c r="I11" s="86">
        <v>-0.05</v>
      </c>
      <c r="J11" s="62">
        <v>0</v>
      </c>
      <c r="K11" s="66">
        <v>0</v>
      </c>
      <c r="M11" s="198"/>
      <c r="N11" s="200"/>
    </row>
    <row r="12" spans="1:14" ht="15" customHeight="1" x14ac:dyDescent="0.25">
      <c r="A12" s="76"/>
      <c r="B12" s="235">
        <v>41127</v>
      </c>
      <c r="C12" s="308">
        <v>7147329.21</v>
      </c>
      <c r="D12" s="309">
        <v>513138.52</v>
      </c>
      <c r="E12" s="310">
        <v>416.4</v>
      </c>
      <c r="F12" s="311">
        <v>0.05</v>
      </c>
      <c r="G12" s="312">
        <v>0.02</v>
      </c>
      <c r="H12" s="313">
        <v>0.02</v>
      </c>
      <c r="I12" s="314">
        <v>-0.08</v>
      </c>
      <c r="J12" s="312">
        <v>-0.03</v>
      </c>
      <c r="K12" s="315">
        <v>-0.03</v>
      </c>
      <c r="M12" s="198"/>
      <c r="N12" s="200"/>
    </row>
    <row r="13" spans="1:14" ht="15" customHeight="1" x14ac:dyDescent="0.25">
      <c r="A13" s="208"/>
      <c r="B13" s="236">
        <v>41893</v>
      </c>
      <c r="C13" s="316">
        <v>7147329.2180000003</v>
      </c>
      <c r="D13" s="317">
        <v>513138.55300000001</v>
      </c>
      <c r="E13" s="318">
        <v>416.36700000000002</v>
      </c>
      <c r="F13" s="282">
        <f>F12+G13</f>
        <v>8.3955853778149514E-2</v>
      </c>
      <c r="G13" s="283">
        <f>SQRT(((C13-C12)^2)+((D13-D12)^2))</f>
        <v>3.3955853778149518E-2</v>
      </c>
      <c r="H13" s="284">
        <f>G13/((B13-B12)/365)</f>
        <v>1.6180008654079078E-2</v>
      </c>
      <c r="I13" s="282">
        <f>I12+J13</f>
        <v>-0.11299999999995862</v>
      </c>
      <c r="J13" s="283">
        <f>E13-E12</f>
        <v>-3.2999999999958618E-2</v>
      </c>
      <c r="K13" s="284">
        <f>J13/((B13-B12)/365)</f>
        <v>-1.5724543080920229E-2</v>
      </c>
      <c r="M13" s="198"/>
      <c r="N13" s="200"/>
    </row>
    <row r="14" spans="1:14" ht="15" customHeight="1" x14ac:dyDescent="0.25">
      <c r="A14" s="209" t="s">
        <v>103</v>
      </c>
      <c r="B14" s="237">
        <v>536</v>
      </c>
      <c r="C14" s="203" t="s">
        <v>88</v>
      </c>
      <c r="D14" s="319"/>
      <c r="E14" s="320"/>
      <c r="F14" s="321"/>
      <c r="G14" s="319"/>
      <c r="H14" s="322"/>
      <c r="I14" s="323"/>
      <c r="J14" s="319"/>
      <c r="K14" s="320"/>
      <c r="M14" s="198"/>
      <c r="N14" s="200"/>
    </row>
    <row r="15" spans="1:14" ht="15" customHeight="1" x14ac:dyDescent="0.25">
      <c r="A15" s="76"/>
      <c r="B15" s="234">
        <v>1328</v>
      </c>
      <c r="C15" s="307">
        <v>7147299.4000000004</v>
      </c>
      <c r="D15" s="304">
        <v>513183.84</v>
      </c>
      <c r="E15" s="66">
        <v>413.08</v>
      </c>
      <c r="F15" s="74">
        <v>0</v>
      </c>
      <c r="G15" s="324"/>
      <c r="H15" s="325"/>
      <c r="I15" s="86">
        <v>0</v>
      </c>
      <c r="J15" s="324"/>
      <c r="K15" s="326"/>
    </row>
    <row r="16" spans="1:14" ht="15" customHeight="1" x14ac:dyDescent="0.25">
      <c r="A16" s="76"/>
      <c r="B16" s="234">
        <v>1671</v>
      </c>
      <c r="C16" s="303">
        <v>7147299.3899999997</v>
      </c>
      <c r="D16" s="304">
        <v>513183.83</v>
      </c>
      <c r="E16" s="66">
        <v>413.06</v>
      </c>
      <c r="F16" s="74">
        <v>0.02</v>
      </c>
      <c r="G16" s="62">
        <v>0.02</v>
      </c>
      <c r="H16" s="305">
        <v>0.02</v>
      </c>
      <c r="I16" s="86">
        <v>-0.02</v>
      </c>
      <c r="J16" s="62">
        <v>-0.02</v>
      </c>
      <c r="K16" s="66">
        <v>-0.03</v>
      </c>
    </row>
    <row r="17" spans="1:11" ht="15" customHeight="1" x14ac:dyDescent="0.25">
      <c r="A17" s="76"/>
      <c r="B17" s="234">
        <v>2401</v>
      </c>
      <c r="C17" s="303">
        <v>7147299.3499999996</v>
      </c>
      <c r="D17" s="304">
        <v>513183.82</v>
      </c>
      <c r="E17" s="327">
        <v>413.1</v>
      </c>
      <c r="F17" s="74">
        <v>0.06</v>
      </c>
      <c r="G17" s="62">
        <v>0.04</v>
      </c>
      <c r="H17" s="305">
        <v>0.02</v>
      </c>
      <c r="I17" s="86">
        <v>0.02</v>
      </c>
      <c r="J17" s="62">
        <v>0.05</v>
      </c>
      <c r="K17" s="66">
        <v>0.02</v>
      </c>
    </row>
    <row r="18" spans="1:11" ht="15" customHeight="1" x14ac:dyDescent="0.25">
      <c r="A18" s="76"/>
      <c r="B18" s="234">
        <v>3113</v>
      </c>
      <c r="C18" s="303">
        <v>7147299.3499999996</v>
      </c>
      <c r="D18" s="304">
        <v>513183.81</v>
      </c>
      <c r="E18" s="66">
        <v>413.07</v>
      </c>
      <c r="F18" s="74">
        <v>0.06</v>
      </c>
      <c r="G18" s="62">
        <v>0.01</v>
      </c>
      <c r="H18" s="305">
        <v>0.01</v>
      </c>
      <c r="I18" s="86">
        <v>-0.01</v>
      </c>
      <c r="J18" s="62">
        <v>-0.03</v>
      </c>
      <c r="K18" s="66">
        <v>-0.02</v>
      </c>
    </row>
    <row r="19" spans="1:11" ht="15" customHeight="1" x14ac:dyDescent="0.25">
      <c r="A19" s="76"/>
      <c r="B19" s="234">
        <v>3854</v>
      </c>
      <c r="C19" s="303">
        <v>7147299.3200000003</v>
      </c>
      <c r="D19" s="304">
        <v>513183.77</v>
      </c>
      <c r="E19" s="66">
        <v>413.21</v>
      </c>
      <c r="F19" s="74">
        <v>0.1</v>
      </c>
      <c r="G19" s="62">
        <v>0.05</v>
      </c>
      <c r="H19" s="305">
        <v>0.03</v>
      </c>
      <c r="I19" s="86">
        <v>0.13</v>
      </c>
      <c r="J19" s="62">
        <v>0.13</v>
      </c>
      <c r="K19" s="66">
        <v>7.0000000000000007E-2</v>
      </c>
    </row>
    <row r="20" spans="1:11" ht="15" customHeight="1" x14ac:dyDescent="0.25">
      <c r="A20" s="76"/>
      <c r="B20" s="234">
        <v>3921</v>
      </c>
      <c r="C20" s="303">
        <v>7147299.3200000003</v>
      </c>
      <c r="D20" s="304">
        <v>513183.81</v>
      </c>
      <c r="E20" s="66">
        <v>413.18</v>
      </c>
      <c r="F20" s="74">
        <v>0.09</v>
      </c>
      <c r="G20" s="62">
        <v>0.04</v>
      </c>
      <c r="H20" s="305">
        <v>0.21</v>
      </c>
      <c r="I20" s="86">
        <v>0.1</v>
      </c>
      <c r="J20" s="62">
        <v>-0.03</v>
      </c>
      <c r="K20" s="66">
        <v>-0.14000000000000001</v>
      </c>
    </row>
    <row r="21" spans="1:11" ht="15" customHeight="1" x14ac:dyDescent="0.25">
      <c r="A21" s="76"/>
      <c r="B21" s="234">
        <v>4241</v>
      </c>
      <c r="C21" s="303">
        <v>7147299.3300000001</v>
      </c>
      <c r="D21" s="304">
        <v>513183.83</v>
      </c>
      <c r="E21" s="66">
        <v>413.15</v>
      </c>
      <c r="F21" s="74">
        <v>7.0000000000000007E-2</v>
      </c>
      <c r="G21" s="62">
        <v>0.02</v>
      </c>
      <c r="H21" s="305">
        <v>0.02</v>
      </c>
      <c r="I21" s="86">
        <v>7.0000000000000007E-2</v>
      </c>
      <c r="J21" s="62">
        <v>-0.03</v>
      </c>
      <c r="K21" s="66">
        <v>-0.04</v>
      </c>
    </row>
    <row r="22" spans="1:11" ht="15" customHeight="1" x14ac:dyDescent="0.25">
      <c r="A22" s="76"/>
      <c r="B22" s="235">
        <v>41101</v>
      </c>
      <c r="C22" s="308">
        <v>7147299.3499999996</v>
      </c>
      <c r="D22" s="309">
        <v>513183.82</v>
      </c>
      <c r="E22" s="315">
        <v>413.13</v>
      </c>
      <c r="F22" s="311">
        <v>0.06</v>
      </c>
      <c r="G22" s="312">
        <v>0.02</v>
      </c>
      <c r="H22" s="313">
        <v>0.02</v>
      </c>
      <c r="I22" s="314">
        <v>0.05</v>
      </c>
      <c r="J22" s="312">
        <v>-0.02</v>
      </c>
      <c r="K22" s="315">
        <v>-0.02</v>
      </c>
    </row>
    <row r="23" spans="1:11" ht="15" customHeight="1" x14ac:dyDescent="0.25">
      <c r="A23" s="208"/>
      <c r="B23" s="236">
        <v>41893</v>
      </c>
      <c r="C23" s="316">
        <v>7147299.3219999997</v>
      </c>
      <c r="D23" s="317">
        <v>513183.804</v>
      </c>
      <c r="E23" s="328">
        <v>413.1</v>
      </c>
      <c r="F23" s="282">
        <f>F22+G23</f>
        <v>9.2249030936591189E-2</v>
      </c>
      <c r="G23" s="283">
        <f>SQRT(((C23-C22)^2)+((D23-D22)^2))</f>
        <v>3.2249030936591191E-2</v>
      </c>
      <c r="H23" s="284">
        <f>G23/((B23-B22)/365)</f>
        <v>1.4862242792747204E-2</v>
      </c>
      <c r="I23" s="282">
        <f>I22+J23</f>
        <v>2.0000000000027288E-2</v>
      </c>
      <c r="J23" s="283">
        <f>E23-E22</f>
        <v>-2.9999999999972715E-2</v>
      </c>
      <c r="K23" s="284">
        <f>J23/((B23-B22)/365)</f>
        <v>-1.3825757575745001E-2</v>
      </c>
    </row>
    <row r="24" spans="1:11" ht="15" customHeight="1" x14ac:dyDescent="0.25">
      <c r="A24" s="209" t="s">
        <v>71</v>
      </c>
      <c r="B24" s="237">
        <v>536</v>
      </c>
      <c r="C24" s="203" t="s">
        <v>88</v>
      </c>
      <c r="D24" s="319"/>
      <c r="E24" s="320"/>
      <c r="F24" s="321"/>
      <c r="G24" s="319"/>
      <c r="H24" s="322"/>
      <c r="I24" s="323"/>
      <c r="J24" s="319"/>
      <c r="K24" s="320"/>
    </row>
    <row r="25" spans="1:11" ht="15" customHeight="1" x14ac:dyDescent="0.25">
      <c r="A25" s="76"/>
      <c r="B25" s="234">
        <v>1328</v>
      </c>
      <c r="C25" s="303">
        <v>7147267.7699999996</v>
      </c>
      <c r="D25" s="304">
        <v>513283.11</v>
      </c>
      <c r="E25" s="66">
        <v>403.77</v>
      </c>
      <c r="F25" s="74">
        <v>0</v>
      </c>
      <c r="G25" s="324"/>
      <c r="H25" s="325"/>
      <c r="I25" s="86">
        <v>0</v>
      </c>
      <c r="J25" s="324"/>
      <c r="K25" s="326"/>
    </row>
    <row r="26" spans="1:11" ht="15" customHeight="1" x14ac:dyDescent="0.25">
      <c r="A26" s="76"/>
      <c r="B26" s="234">
        <v>1671</v>
      </c>
      <c r="C26" s="303">
        <v>7147267.79</v>
      </c>
      <c r="D26" s="304">
        <v>513283.08</v>
      </c>
      <c r="E26" s="66">
        <v>403.74</v>
      </c>
      <c r="F26" s="74">
        <v>0.03</v>
      </c>
      <c r="G26" s="62">
        <v>0.03</v>
      </c>
      <c r="H26" s="305">
        <v>0.03</v>
      </c>
      <c r="I26" s="86">
        <v>-0.03</v>
      </c>
      <c r="J26" s="62">
        <v>-0.03</v>
      </c>
      <c r="K26" s="66">
        <v>-0.03</v>
      </c>
    </row>
    <row r="27" spans="1:11" ht="15" customHeight="1" x14ac:dyDescent="0.25">
      <c r="A27" s="76"/>
      <c r="B27" s="234">
        <v>2401</v>
      </c>
      <c r="C27" s="303">
        <v>7147267.6500000004</v>
      </c>
      <c r="D27" s="306">
        <v>513283.1</v>
      </c>
      <c r="E27" s="327">
        <v>403.8</v>
      </c>
      <c r="F27" s="74">
        <v>0.12</v>
      </c>
      <c r="G27" s="62">
        <v>0.14000000000000001</v>
      </c>
      <c r="H27" s="305">
        <v>7.0000000000000007E-2</v>
      </c>
      <c r="I27" s="86">
        <v>0.03</v>
      </c>
      <c r="J27" s="62">
        <v>0.05</v>
      </c>
      <c r="K27" s="66">
        <v>0.03</v>
      </c>
    </row>
    <row r="28" spans="1:11" ht="15" customHeight="1" x14ac:dyDescent="0.25">
      <c r="A28" s="76"/>
      <c r="B28" s="234">
        <v>3113</v>
      </c>
      <c r="C28" s="303">
        <v>7147267.6299999999</v>
      </c>
      <c r="D28" s="304">
        <v>513283.14</v>
      </c>
      <c r="E28" s="66">
        <v>403.83</v>
      </c>
      <c r="F28" s="74">
        <v>0.14000000000000001</v>
      </c>
      <c r="G28" s="62">
        <v>0.04</v>
      </c>
      <c r="H28" s="305">
        <v>0.02</v>
      </c>
      <c r="I28" s="86">
        <v>0.06</v>
      </c>
      <c r="J28" s="62">
        <v>0.04</v>
      </c>
      <c r="K28" s="66">
        <v>0.02</v>
      </c>
    </row>
    <row r="29" spans="1:11" ht="15" customHeight="1" x14ac:dyDescent="0.25">
      <c r="A29" s="76"/>
      <c r="B29" s="234">
        <v>3854</v>
      </c>
      <c r="C29" s="303">
        <v>7147267.7400000002</v>
      </c>
      <c r="D29" s="304">
        <v>513283.03</v>
      </c>
      <c r="E29" s="66">
        <v>403.82</v>
      </c>
      <c r="F29" s="74">
        <v>0.09</v>
      </c>
      <c r="G29" s="62">
        <v>0.16</v>
      </c>
      <c r="H29" s="305">
        <v>0.08</v>
      </c>
      <c r="I29" s="86">
        <v>0.05</v>
      </c>
      <c r="J29" s="62">
        <v>-0.01</v>
      </c>
      <c r="K29" s="66">
        <v>0</v>
      </c>
    </row>
    <row r="30" spans="1:11" ht="15" customHeight="1" x14ac:dyDescent="0.25">
      <c r="A30" s="76"/>
      <c r="B30" s="234">
        <v>40446</v>
      </c>
      <c r="C30" s="303">
        <v>7147267.75</v>
      </c>
      <c r="D30" s="304">
        <v>513283.05</v>
      </c>
      <c r="E30" s="66">
        <v>403.83</v>
      </c>
      <c r="F30" s="74">
        <v>0.06</v>
      </c>
      <c r="G30" s="62">
        <v>0.03</v>
      </c>
      <c r="H30" s="305">
        <v>0.15</v>
      </c>
      <c r="I30" s="86">
        <v>0.06</v>
      </c>
      <c r="J30" s="62">
        <v>0.01</v>
      </c>
      <c r="K30" s="66">
        <v>0.06</v>
      </c>
    </row>
    <row r="31" spans="1:11" ht="15" customHeight="1" x14ac:dyDescent="0.25">
      <c r="A31" s="208"/>
      <c r="B31" s="238">
        <v>4241</v>
      </c>
      <c r="C31" s="502" t="s">
        <v>128</v>
      </c>
      <c r="D31" s="329"/>
      <c r="E31" s="330"/>
      <c r="F31" s="331"/>
      <c r="G31" s="332"/>
      <c r="H31" s="333"/>
      <c r="I31" s="334"/>
      <c r="J31" s="332"/>
      <c r="K31" s="335"/>
    </row>
    <row r="32" spans="1:11" ht="15" customHeight="1" x14ac:dyDescent="0.25">
      <c r="A32" s="210">
        <v>991</v>
      </c>
      <c r="B32" s="239">
        <v>41127</v>
      </c>
      <c r="C32" s="336">
        <v>7147266.3899999997</v>
      </c>
      <c r="D32" s="337">
        <v>513284.24</v>
      </c>
      <c r="E32" s="338">
        <v>403.6</v>
      </c>
      <c r="F32" s="339">
        <v>0</v>
      </c>
      <c r="G32" s="340">
        <v>0</v>
      </c>
      <c r="H32" s="341">
        <v>0</v>
      </c>
      <c r="I32" s="342">
        <v>0</v>
      </c>
      <c r="J32" s="340">
        <v>0</v>
      </c>
      <c r="K32" s="343">
        <v>0</v>
      </c>
    </row>
    <row r="33" spans="1:11" ht="15" customHeight="1" x14ac:dyDescent="0.25">
      <c r="A33" s="211"/>
      <c r="B33" s="236">
        <v>41893</v>
      </c>
      <c r="C33" s="316">
        <v>7147266.3909999998</v>
      </c>
      <c r="D33" s="317">
        <v>513284.23700000002</v>
      </c>
      <c r="E33" s="318">
        <v>403.59699999999998</v>
      </c>
      <c r="F33" s="286">
        <f>F32+G33</f>
        <v>3.1622776815203629E-3</v>
      </c>
      <c r="G33" s="287">
        <f>SQRT(((C33-C32)^2)+((D33-D32)^2))</f>
        <v>3.1622776815203629E-3</v>
      </c>
      <c r="H33" s="288">
        <f>G33/((B33-B32)/365)</f>
        <v>1.5068294435442982E-3</v>
      </c>
      <c r="I33" s="286">
        <f>I32+J33</f>
        <v>-3.0000000000427463E-3</v>
      </c>
      <c r="J33" s="287">
        <f>E33-E32</f>
        <v>-3.0000000000427463E-3</v>
      </c>
      <c r="K33" s="288">
        <f>J33/((B33-B32)/365)</f>
        <v>-1.4295039164694547E-3</v>
      </c>
    </row>
    <row r="34" spans="1:11" ht="15" customHeight="1" x14ac:dyDescent="0.25">
      <c r="A34" s="209" t="s">
        <v>72</v>
      </c>
      <c r="B34" s="237">
        <v>536</v>
      </c>
      <c r="C34" s="344">
        <v>7147201.04</v>
      </c>
      <c r="D34" s="345">
        <v>513504.62</v>
      </c>
      <c r="E34" s="146">
        <v>381.71</v>
      </c>
      <c r="F34" s="191">
        <v>0</v>
      </c>
      <c r="G34" s="145">
        <v>0.13</v>
      </c>
      <c r="H34" s="346">
        <v>7.0000000000000007E-2</v>
      </c>
      <c r="I34" s="181">
        <v>0</v>
      </c>
      <c r="J34" s="145">
        <v>-0.01</v>
      </c>
      <c r="K34" s="146">
        <v>-0.01</v>
      </c>
    </row>
    <row r="35" spans="1:11" ht="15" customHeight="1" x14ac:dyDescent="0.25">
      <c r="A35" s="76"/>
      <c r="B35" s="234">
        <v>1328</v>
      </c>
      <c r="C35" s="303">
        <v>7147201.0700000003</v>
      </c>
      <c r="D35" s="304">
        <v>513504.65</v>
      </c>
      <c r="E35" s="66">
        <v>381.77</v>
      </c>
      <c r="F35" s="74">
        <v>0.04</v>
      </c>
      <c r="G35" s="62">
        <v>0.04</v>
      </c>
      <c r="H35" s="305">
        <v>0.02</v>
      </c>
      <c r="I35" s="86">
        <v>0.06</v>
      </c>
      <c r="J35" s="62">
        <v>0.06</v>
      </c>
      <c r="K35" s="66">
        <v>0.03</v>
      </c>
    </row>
    <row r="36" spans="1:11" ht="15" customHeight="1" x14ac:dyDescent="0.25">
      <c r="A36" s="76"/>
      <c r="B36" s="234">
        <v>1671</v>
      </c>
      <c r="C36" s="303">
        <v>7147201.0800000001</v>
      </c>
      <c r="D36" s="304">
        <v>513504.64</v>
      </c>
      <c r="E36" s="66">
        <v>381.72</v>
      </c>
      <c r="F36" s="74">
        <v>0.05</v>
      </c>
      <c r="G36" s="62">
        <v>0.01</v>
      </c>
      <c r="H36" s="305">
        <v>0.02</v>
      </c>
      <c r="I36" s="86">
        <v>0</v>
      </c>
      <c r="J36" s="62">
        <v>-0.06</v>
      </c>
      <c r="K36" s="66">
        <v>-0.06</v>
      </c>
    </row>
    <row r="37" spans="1:11" ht="15" customHeight="1" x14ac:dyDescent="0.25">
      <c r="A37" s="76"/>
      <c r="B37" s="234">
        <v>2401</v>
      </c>
      <c r="C37" s="303">
        <v>7147201.0899999999</v>
      </c>
      <c r="D37" s="304">
        <v>513504.63</v>
      </c>
      <c r="E37" s="66">
        <v>381.83</v>
      </c>
      <c r="F37" s="74">
        <v>0.05</v>
      </c>
      <c r="G37" s="62">
        <v>0.01</v>
      </c>
      <c r="H37" s="305">
        <v>0.01</v>
      </c>
      <c r="I37" s="86">
        <v>0.11</v>
      </c>
      <c r="J37" s="62">
        <v>0.11</v>
      </c>
      <c r="K37" s="66">
        <v>0.06</v>
      </c>
    </row>
    <row r="38" spans="1:11" ht="15" customHeight="1" x14ac:dyDescent="0.25">
      <c r="A38" s="76"/>
      <c r="B38" s="234">
        <v>3113</v>
      </c>
      <c r="C38" s="303">
        <v>7147201.0700000003</v>
      </c>
      <c r="D38" s="304">
        <v>513504.62</v>
      </c>
      <c r="E38" s="66">
        <v>381.78</v>
      </c>
      <c r="F38" s="74">
        <v>0.03</v>
      </c>
      <c r="G38" s="62">
        <v>0.02</v>
      </c>
      <c r="H38" s="305">
        <v>0.01</v>
      </c>
      <c r="I38" s="86">
        <v>7.0000000000000007E-2</v>
      </c>
      <c r="J38" s="62">
        <v>-0.04</v>
      </c>
      <c r="K38" s="66">
        <v>-0.02</v>
      </c>
    </row>
    <row r="39" spans="1:11" ht="15" customHeight="1" x14ac:dyDescent="0.25">
      <c r="A39" s="76"/>
      <c r="B39" s="234">
        <v>3854</v>
      </c>
      <c r="C39" s="307">
        <v>7147201.0999999996</v>
      </c>
      <c r="D39" s="304">
        <v>513504.61</v>
      </c>
      <c r="E39" s="66">
        <v>381.79</v>
      </c>
      <c r="F39" s="74">
        <v>0.06</v>
      </c>
      <c r="G39" s="62">
        <v>0.03</v>
      </c>
      <c r="H39" s="305">
        <v>0.01</v>
      </c>
      <c r="I39" s="86">
        <v>0.08</v>
      </c>
      <c r="J39" s="62">
        <v>0</v>
      </c>
      <c r="K39" s="66">
        <v>0</v>
      </c>
    </row>
    <row r="40" spans="1:11" ht="15" customHeight="1" x14ac:dyDescent="0.25">
      <c r="A40" s="208"/>
      <c r="B40" s="238">
        <v>3921</v>
      </c>
      <c r="C40" s="502" t="s">
        <v>104</v>
      </c>
      <c r="D40" s="329"/>
      <c r="E40" s="330"/>
      <c r="F40" s="331"/>
      <c r="G40" s="332"/>
      <c r="H40" s="333"/>
      <c r="I40" s="334"/>
      <c r="J40" s="332"/>
      <c r="K40" s="335"/>
    </row>
    <row r="41" spans="1:11" ht="15" customHeight="1" x14ac:dyDescent="0.25">
      <c r="A41" s="212" t="s">
        <v>97</v>
      </c>
      <c r="B41" s="240">
        <v>4602</v>
      </c>
      <c r="C41" s="347">
        <v>7147177.8899999997</v>
      </c>
      <c r="D41" s="348">
        <v>513504.73</v>
      </c>
      <c r="E41" s="349">
        <v>380.79</v>
      </c>
      <c r="F41" s="350">
        <v>0</v>
      </c>
      <c r="G41" s="351">
        <v>0</v>
      </c>
      <c r="H41" s="352">
        <v>0</v>
      </c>
      <c r="I41" s="353">
        <v>0</v>
      </c>
      <c r="J41" s="351">
        <v>0</v>
      </c>
      <c r="K41" s="349">
        <v>0</v>
      </c>
    </row>
    <row r="42" spans="1:11" ht="15" customHeight="1" x14ac:dyDescent="0.25">
      <c r="A42" s="213"/>
      <c r="B42" s="241">
        <v>41893</v>
      </c>
      <c r="C42" s="354">
        <v>7147169.9239999996</v>
      </c>
      <c r="D42" s="355">
        <v>513499.255</v>
      </c>
      <c r="E42" s="356">
        <v>386.09300000000002</v>
      </c>
      <c r="F42" s="286">
        <f>F41+G42</f>
        <v>9.6660633662304569</v>
      </c>
      <c r="G42" s="287">
        <f>SQRT(((C42-C41)^2)+((D42-D41)^2))</f>
        <v>9.6660633662304569</v>
      </c>
      <c r="H42" s="288">
        <f>G42/((B42-B41)/365)</f>
        <v>9.461031156778088E-2</v>
      </c>
      <c r="I42" s="286">
        <f>I41+J42</f>
        <v>5.3029999999999973</v>
      </c>
      <c r="J42" s="287">
        <f>E42-E41</f>
        <v>5.3029999999999973</v>
      </c>
      <c r="K42" s="288">
        <f>J42/((B42-B41)/365)</f>
        <v>5.1905151377007831E-2</v>
      </c>
    </row>
    <row r="43" spans="1:11" ht="15" customHeight="1" x14ac:dyDescent="0.25">
      <c r="A43" s="162">
        <v>217</v>
      </c>
      <c r="B43" s="237">
        <v>536</v>
      </c>
      <c r="C43" s="344">
        <v>7147314.8099999996</v>
      </c>
      <c r="D43" s="345">
        <v>513183.13</v>
      </c>
      <c r="E43" s="146">
        <v>414.83</v>
      </c>
      <c r="F43" s="191">
        <v>0</v>
      </c>
      <c r="G43" s="145">
        <v>0.05</v>
      </c>
      <c r="H43" s="346">
        <v>0.02</v>
      </c>
      <c r="I43" s="181">
        <v>0</v>
      </c>
      <c r="J43" s="145">
        <v>-0.05</v>
      </c>
      <c r="K43" s="146">
        <v>-0.03</v>
      </c>
    </row>
    <row r="44" spans="1:11" ht="15" customHeight="1" x14ac:dyDescent="0.25">
      <c r="A44" s="76"/>
      <c r="B44" s="234">
        <v>1328</v>
      </c>
      <c r="C44" s="303">
        <v>7147314.7300000004</v>
      </c>
      <c r="D44" s="304">
        <v>513183.18</v>
      </c>
      <c r="E44" s="66">
        <v>414.87</v>
      </c>
      <c r="F44" s="74">
        <v>0.09</v>
      </c>
      <c r="G44" s="62">
        <v>0.09</v>
      </c>
      <c r="H44" s="305">
        <v>0.04</v>
      </c>
      <c r="I44" s="86">
        <v>0.04</v>
      </c>
      <c r="J44" s="62">
        <v>0.04</v>
      </c>
      <c r="K44" s="66">
        <v>0.02</v>
      </c>
    </row>
    <row r="45" spans="1:11" ht="15" customHeight="1" x14ac:dyDescent="0.25">
      <c r="A45" s="76"/>
      <c r="B45" s="234">
        <v>1671</v>
      </c>
      <c r="C45" s="303">
        <v>7147314.7699999996</v>
      </c>
      <c r="D45" s="304">
        <v>513183.18</v>
      </c>
      <c r="E45" s="66">
        <v>414.84</v>
      </c>
      <c r="F45" s="74">
        <v>0.06</v>
      </c>
      <c r="G45" s="62">
        <v>0.03</v>
      </c>
      <c r="H45" s="305">
        <v>0.04</v>
      </c>
      <c r="I45" s="86">
        <v>0.01</v>
      </c>
      <c r="J45" s="62">
        <v>-0.03</v>
      </c>
      <c r="K45" s="66">
        <v>-0.03</v>
      </c>
    </row>
    <row r="46" spans="1:11" ht="15" customHeight="1" x14ac:dyDescent="0.25">
      <c r="A46" s="76"/>
      <c r="B46" s="234">
        <v>2401</v>
      </c>
      <c r="C46" s="303">
        <v>7147314.7199999997</v>
      </c>
      <c r="D46" s="304">
        <v>513183.16</v>
      </c>
      <c r="E46" s="66">
        <v>414.86</v>
      </c>
      <c r="F46" s="74">
        <v>0.09</v>
      </c>
      <c r="G46" s="62">
        <v>0.05</v>
      </c>
      <c r="H46" s="305">
        <v>0.03</v>
      </c>
      <c r="I46" s="86">
        <v>0.03</v>
      </c>
      <c r="J46" s="62">
        <v>0.02</v>
      </c>
      <c r="K46" s="66">
        <v>0.01</v>
      </c>
    </row>
    <row r="47" spans="1:11" ht="15" customHeight="1" x14ac:dyDescent="0.25">
      <c r="A47" s="76"/>
      <c r="B47" s="234">
        <v>3113</v>
      </c>
      <c r="C47" s="303">
        <v>7147314.7199999997</v>
      </c>
      <c r="D47" s="304">
        <v>513183.17</v>
      </c>
      <c r="E47" s="66">
        <v>414.86</v>
      </c>
      <c r="F47" s="74">
        <v>0.09</v>
      </c>
      <c r="G47" s="62">
        <v>0.01</v>
      </c>
      <c r="H47" s="305">
        <v>0.01</v>
      </c>
      <c r="I47" s="86">
        <v>0.04</v>
      </c>
      <c r="J47" s="62">
        <v>0.01</v>
      </c>
      <c r="K47" s="66">
        <v>0</v>
      </c>
    </row>
    <row r="48" spans="1:11" ht="15" customHeight="1" x14ac:dyDescent="0.25">
      <c r="A48" s="76"/>
      <c r="B48" s="234">
        <v>3854</v>
      </c>
      <c r="C48" s="303">
        <v>7147314.7199999997</v>
      </c>
      <c r="D48" s="304">
        <v>513183.15</v>
      </c>
      <c r="E48" s="66">
        <v>414.86</v>
      </c>
      <c r="F48" s="74">
        <v>0.09</v>
      </c>
      <c r="G48" s="62">
        <v>0.01</v>
      </c>
      <c r="H48" s="305">
        <v>0.01</v>
      </c>
      <c r="I48" s="86">
        <v>0.04</v>
      </c>
      <c r="J48" s="62">
        <v>0</v>
      </c>
      <c r="K48" s="66">
        <v>0</v>
      </c>
    </row>
    <row r="49" spans="1:11" ht="15" customHeight="1" x14ac:dyDescent="0.25">
      <c r="A49" s="208"/>
      <c r="B49" s="238">
        <v>3921</v>
      </c>
      <c r="C49" s="502" t="s">
        <v>105</v>
      </c>
      <c r="D49" s="329"/>
      <c r="E49" s="330"/>
      <c r="F49" s="331"/>
      <c r="G49" s="332"/>
      <c r="H49" s="333"/>
      <c r="I49" s="334"/>
      <c r="J49" s="332"/>
      <c r="K49" s="335"/>
    </row>
    <row r="50" spans="1:11" ht="15" customHeight="1" x14ac:dyDescent="0.25">
      <c r="A50" s="210">
        <v>993</v>
      </c>
      <c r="B50" s="239">
        <v>41127</v>
      </c>
      <c r="C50" s="336">
        <v>7147307.4299999997</v>
      </c>
      <c r="D50" s="337">
        <v>513182.31</v>
      </c>
      <c r="E50" s="338">
        <v>414.6</v>
      </c>
      <c r="F50" s="339">
        <v>0</v>
      </c>
      <c r="G50" s="340">
        <v>0</v>
      </c>
      <c r="H50" s="341">
        <v>0</v>
      </c>
      <c r="I50" s="342">
        <v>0</v>
      </c>
      <c r="J50" s="340">
        <v>0</v>
      </c>
      <c r="K50" s="343">
        <v>0</v>
      </c>
    </row>
    <row r="51" spans="1:11" ht="15" customHeight="1" x14ac:dyDescent="0.25">
      <c r="A51" s="211"/>
      <c r="B51" s="236">
        <v>41893</v>
      </c>
      <c r="C51" s="316">
        <v>7147307.443</v>
      </c>
      <c r="D51" s="317">
        <v>513182.34600000002</v>
      </c>
      <c r="E51" s="318">
        <v>414.57499999999999</v>
      </c>
      <c r="F51" s="286">
        <f>F50+G51</f>
        <v>3.8275318529694055E-2</v>
      </c>
      <c r="G51" s="287">
        <f>SQRT(((C51-C50)^2)+((D51-D50)^2))</f>
        <v>3.8275318529694055E-2</v>
      </c>
      <c r="H51" s="288">
        <f>G51/((B51-B50)/365)</f>
        <v>1.8238239247177976E-2</v>
      </c>
      <c r="I51" s="286">
        <f>I50+J51</f>
        <v>-2.5000000000034106E-2</v>
      </c>
      <c r="J51" s="287">
        <f>E51-E50</f>
        <v>-2.5000000000034106E-2</v>
      </c>
      <c r="K51" s="288">
        <f>J51/((B51-B50)/365)</f>
        <v>-1.1912532637091969E-2</v>
      </c>
    </row>
    <row r="52" spans="1:11" ht="15" customHeight="1" x14ac:dyDescent="0.25">
      <c r="A52" s="214">
        <v>218</v>
      </c>
      <c r="B52" s="233">
        <v>536</v>
      </c>
      <c r="C52" s="298">
        <v>7147222.1699999999</v>
      </c>
      <c r="D52" s="299">
        <v>513433.25</v>
      </c>
      <c r="E52" s="91">
        <v>387.99</v>
      </c>
      <c r="F52" s="301">
        <v>0</v>
      </c>
      <c r="G52" s="71">
        <v>7.0000000000000007E-2</v>
      </c>
      <c r="H52" s="302">
        <v>0.04</v>
      </c>
      <c r="I52" s="90">
        <v>0</v>
      </c>
      <c r="J52" s="71">
        <v>0.05</v>
      </c>
      <c r="K52" s="91">
        <v>0.02</v>
      </c>
    </row>
    <row r="53" spans="1:11" ht="15" customHeight="1" x14ac:dyDescent="0.25">
      <c r="A53" s="76"/>
      <c r="B53" s="234">
        <v>1328</v>
      </c>
      <c r="C53" s="303">
        <v>7147222.21</v>
      </c>
      <c r="D53" s="304">
        <v>513433.19</v>
      </c>
      <c r="E53" s="66">
        <v>388.04</v>
      </c>
      <c r="F53" s="74">
        <v>7.0000000000000007E-2</v>
      </c>
      <c r="G53" s="62">
        <v>7.0000000000000007E-2</v>
      </c>
      <c r="H53" s="305">
        <v>0.03</v>
      </c>
      <c r="I53" s="86">
        <v>0.05</v>
      </c>
      <c r="J53" s="62">
        <v>0.05</v>
      </c>
      <c r="K53" s="66">
        <v>0.02</v>
      </c>
    </row>
    <row r="54" spans="1:11" ht="15" customHeight="1" x14ac:dyDescent="0.25">
      <c r="A54" s="76"/>
      <c r="B54" s="234">
        <v>1671</v>
      </c>
      <c r="C54" s="303">
        <v>7147222.2199999997</v>
      </c>
      <c r="D54" s="304">
        <v>513433.18</v>
      </c>
      <c r="E54" s="66">
        <v>388.03</v>
      </c>
      <c r="F54" s="74">
        <v>0.08</v>
      </c>
      <c r="G54" s="62">
        <v>0</v>
      </c>
      <c r="H54" s="305">
        <v>0</v>
      </c>
      <c r="I54" s="86">
        <v>0.03</v>
      </c>
      <c r="J54" s="62">
        <v>-0.01</v>
      </c>
      <c r="K54" s="66">
        <v>-0.01</v>
      </c>
    </row>
    <row r="55" spans="1:11" ht="15" customHeight="1" x14ac:dyDescent="0.25">
      <c r="A55" s="76"/>
      <c r="B55" s="234">
        <v>2401</v>
      </c>
      <c r="C55" s="307">
        <v>7147222.2000000002</v>
      </c>
      <c r="D55" s="304">
        <v>513433.18</v>
      </c>
      <c r="E55" s="66">
        <v>388.09</v>
      </c>
      <c r="F55" s="74">
        <v>0.08</v>
      </c>
      <c r="G55" s="62">
        <v>0.02</v>
      </c>
      <c r="H55" s="305">
        <v>0.01</v>
      </c>
      <c r="I55" s="86">
        <v>0.1</v>
      </c>
      <c r="J55" s="62">
        <v>0.06</v>
      </c>
      <c r="K55" s="66">
        <v>0.03</v>
      </c>
    </row>
    <row r="56" spans="1:11" ht="15" customHeight="1" x14ac:dyDescent="0.25">
      <c r="A56" s="76"/>
      <c r="B56" s="234">
        <v>3113</v>
      </c>
      <c r="C56" s="303">
        <v>7147222.21</v>
      </c>
      <c r="D56" s="304">
        <v>513433.18</v>
      </c>
      <c r="E56" s="66">
        <v>388.09</v>
      </c>
      <c r="F56" s="74">
        <v>0.08</v>
      </c>
      <c r="G56" s="62">
        <v>0.01</v>
      </c>
      <c r="H56" s="305">
        <v>0.01</v>
      </c>
      <c r="I56" s="86">
        <v>0.09</v>
      </c>
      <c r="J56" s="62">
        <v>0</v>
      </c>
      <c r="K56" s="66">
        <v>0</v>
      </c>
    </row>
    <row r="57" spans="1:11" ht="15" customHeight="1" x14ac:dyDescent="0.25">
      <c r="A57" s="76"/>
      <c r="B57" s="234">
        <v>3854</v>
      </c>
      <c r="C57" s="307">
        <v>7147222.2000000002</v>
      </c>
      <c r="D57" s="304">
        <v>513433.18</v>
      </c>
      <c r="E57" s="327">
        <v>388.1</v>
      </c>
      <c r="F57" s="74">
        <v>0.08</v>
      </c>
      <c r="G57" s="62">
        <v>0</v>
      </c>
      <c r="H57" s="305">
        <v>0</v>
      </c>
      <c r="I57" s="86">
        <v>0.1</v>
      </c>
      <c r="J57" s="62">
        <v>0.01</v>
      </c>
      <c r="K57" s="66">
        <v>0</v>
      </c>
    </row>
    <row r="58" spans="1:11" ht="15" customHeight="1" x14ac:dyDescent="0.25">
      <c r="A58" s="215"/>
      <c r="B58" s="242">
        <v>3921</v>
      </c>
      <c r="C58" s="243" t="s">
        <v>106</v>
      </c>
      <c r="D58" s="357"/>
      <c r="E58" s="358"/>
      <c r="F58" s="359"/>
      <c r="G58" s="360"/>
      <c r="H58" s="361"/>
      <c r="I58" s="362"/>
      <c r="J58" s="360"/>
      <c r="K58" s="363"/>
    </row>
    <row r="59" spans="1:11" ht="15" customHeight="1" x14ac:dyDescent="0.25">
      <c r="A59" s="210">
        <v>990</v>
      </c>
      <c r="B59" s="239">
        <v>41127</v>
      </c>
      <c r="C59" s="364">
        <v>7147211</v>
      </c>
      <c r="D59" s="337">
        <v>513440.57</v>
      </c>
      <c r="E59" s="343">
        <v>388.36</v>
      </c>
      <c r="F59" s="339">
        <v>0</v>
      </c>
      <c r="G59" s="340">
        <v>0</v>
      </c>
      <c r="H59" s="341">
        <v>0</v>
      </c>
      <c r="I59" s="342">
        <v>0</v>
      </c>
      <c r="J59" s="340">
        <v>0</v>
      </c>
      <c r="K59" s="343">
        <v>0</v>
      </c>
    </row>
    <row r="60" spans="1:11" ht="15" customHeight="1" x14ac:dyDescent="0.25">
      <c r="A60" s="211"/>
      <c r="B60" s="236">
        <v>41893</v>
      </c>
      <c r="C60" s="365">
        <v>7147211.0029999996</v>
      </c>
      <c r="D60" s="317">
        <v>513440.58100000001</v>
      </c>
      <c r="E60" s="328">
        <v>388.35</v>
      </c>
      <c r="F60" s="286">
        <f>F59+G60</f>
        <v>1.1401754133981359E-2</v>
      </c>
      <c r="G60" s="287">
        <f>SQRT(((C60-C59)^2)+((D60-D59)^2))</f>
        <v>1.1401754133981359E-2</v>
      </c>
      <c r="H60" s="288">
        <f>G60/((B60-B59)/365)</f>
        <v>5.4329507296386375E-3</v>
      </c>
      <c r="I60" s="286">
        <f>I59+J60</f>
        <v>-9.9999999999909051E-3</v>
      </c>
      <c r="J60" s="287">
        <f>E60-E59</f>
        <v>-9.9999999999909051E-3</v>
      </c>
      <c r="K60" s="288">
        <f>J60/((B60-B59)/365)</f>
        <v>-4.765013054825953E-3</v>
      </c>
    </row>
    <row r="61" spans="1:11" ht="15" customHeight="1" x14ac:dyDescent="0.25">
      <c r="A61" s="214">
        <v>219</v>
      </c>
      <c r="B61" s="233">
        <v>536</v>
      </c>
      <c r="C61" s="298">
        <v>7147292.1299999999</v>
      </c>
      <c r="D61" s="299">
        <v>513274.61</v>
      </c>
      <c r="E61" s="91">
        <v>404.48</v>
      </c>
      <c r="F61" s="301">
        <v>0</v>
      </c>
      <c r="G61" s="71">
        <v>0.17</v>
      </c>
      <c r="H61" s="302">
        <v>0.09</v>
      </c>
      <c r="I61" s="90">
        <v>0</v>
      </c>
      <c r="J61" s="71">
        <v>-0.05</v>
      </c>
      <c r="K61" s="91">
        <v>-0.03</v>
      </c>
    </row>
    <row r="62" spans="1:11" ht="15" customHeight="1" x14ac:dyDescent="0.25">
      <c r="A62" s="76"/>
      <c r="B62" s="234">
        <v>1328</v>
      </c>
      <c r="C62" s="303">
        <v>7147292.1200000001</v>
      </c>
      <c r="D62" s="304">
        <v>513274.65</v>
      </c>
      <c r="E62" s="327">
        <v>404.6</v>
      </c>
      <c r="F62" s="74">
        <v>0.03</v>
      </c>
      <c r="G62" s="62">
        <v>0.03</v>
      </c>
      <c r="H62" s="305">
        <v>0.02</v>
      </c>
      <c r="I62" s="86">
        <v>0.17</v>
      </c>
      <c r="J62" s="62">
        <v>0.12</v>
      </c>
      <c r="K62" s="66">
        <v>0.06</v>
      </c>
    </row>
    <row r="63" spans="1:11" ht="15" customHeight="1" x14ac:dyDescent="0.25">
      <c r="A63" s="76"/>
      <c r="B63" s="234">
        <v>1671</v>
      </c>
      <c r="C63" s="303">
        <v>7147292.1299999999</v>
      </c>
      <c r="D63" s="304">
        <v>513274.65</v>
      </c>
      <c r="E63" s="66">
        <v>404.55</v>
      </c>
      <c r="F63" s="74">
        <v>0.04</v>
      </c>
      <c r="G63" s="62">
        <v>0.01</v>
      </c>
      <c r="H63" s="305">
        <v>0.01</v>
      </c>
      <c r="I63" s="86">
        <v>0</v>
      </c>
      <c r="J63" s="62">
        <v>-0.05</v>
      </c>
      <c r="K63" s="66">
        <v>-0.05</v>
      </c>
    </row>
    <row r="64" spans="1:11" ht="15" customHeight="1" x14ac:dyDescent="0.25">
      <c r="A64" s="76"/>
      <c r="B64" s="234">
        <v>2401</v>
      </c>
      <c r="C64" s="303">
        <v>7147292.1200000001</v>
      </c>
      <c r="D64" s="304">
        <v>513274.62</v>
      </c>
      <c r="E64" s="66">
        <v>404.62</v>
      </c>
      <c r="F64" s="74">
        <v>0.01</v>
      </c>
      <c r="G64" s="62">
        <v>0.03</v>
      </c>
      <c r="H64" s="305">
        <v>0.02</v>
      </c>
      <c r="I64" s="86">
        <v>0.12</v>
      </c>
      <c r="J64" s="62">
        <v>7.0000000000000007E-2</v>
      </c>
      <c r="K64" s="66">
        <v>0.04</v>
      </c>
    </row>
    <row r="65" spans="1:11" ht="15" customHeight="1" x14ac:dyDescent="0.25">
      <c r="A65" s="76"/>
      <c r="B65" s="234">
        <v>3113</v>
      </c>
      <c r="C65" s="303">
        <v>7147292.1399999997</v>
      </c>
      <c r="D65" s="304">
        <v>513274.63</v>
      </c>
      <c r="E65" s="66">
        <v>404.62</v>
      </c>
      <c r="F65" s="74">
        <v>0.01</v>
      </c>
      <c r="G65" s="62">
        <v>0.02</v>
      </c>
      <c r="H65" s="305">
        <v>0.01</v>
      </c>
      <c r="I65" s="86">
        <v>0.05</v>
      </c>
      <c r="J65" s="62">
        <v>0</v>
      </c>
      <c r="K65" s="66">
        <v>0</v>
      </c>
    </row>
    <row r="66" spans="1:11" ht="15" customHeight="1" x14ac:dyDescent="0.25">
      <c r="A66" s="76"/>
      <c r="B66" s="234">
        <v>3854</v>
      </c>
      <c r="C66" s="303">
        <v>7147292.1500000004</v>
      </c>
      <c r="D66" s="304">
        <v>513274.65</v>
      </c>
      <c r="E66" s="327">
        <v>404.6</v>
      </c>
      <c r="F66" s="74">
        <v>0.04</v>
      </c>
      <c r="G66" s="62">
        <v>0.02</v>
      </c>
      <c r="H66" s="305">
        <v>0.01</v>
      </c>
      <c r="I66" s="86">
        <v>0.02</v>
      </c>
      <c r="J66" s="62">
        <v>-0.01</v>
      </c>
      <c r="K66" s="66">
        <v>-0.01</v>
      </c>
    </row>
    <row r="67" spans="1:11" ht="15" customHeight="1" x14ac:dyDescent="0.25">
      <c r="A67" s="76"/>
      <c r="B67" s="234">
        <v>3921</v>
      </c>
      <c r="C67" s="303">
        <v>7147292.1399999997</v>
      </c>
      <c r="D67" s="304">
        <v>513274.64</v>
      </c>
      <c r="E67" s="66">
        <v>404.57</v>
      </c>
      <c r="F67" s="74">
        <v>0.03</v>
      </c>
      <c r="G67" s="62">
        <v>0.01</v>
      </c>
      <c r="H67" s="305">
        <v>7.0000000000000007E-2</v>
      </c>
      <c r="I67" s="86">
        <v>0.09</v>
      </c>
      <c r="J67" s="62">
        <v>-0.03</v>
      </c>
      <c r="K67" s="66">
        <v>-0.17</v>
      </c>
    </row>
    <row r="68" spans="1:11" ht="15" customHeight="1" x14ac:dyDescent="0.25">
      <c r="A68" s="170" t="s">
        <v>102</v>
      </c>
      <c r="B68" s="234">
        <v>3921</v>
      </c>
      <c r="C68" s="303">
        <v>7147288.5800000001</v>
      </c>
      <c r="D68" s="306">
        <v>513273.59999999998</v>
      </c>
      <c r="E68" s="66">
        <v>405.59</v>
      </c>
      <c r="F68" s="74">
        <v>0</v>
      </c>
      <c r="G68" s="62">
        <v>0</v>
      </c>
      <c r="H68" s="305">
        <v>0</v>
      </c>
      <c r="I68" s="86">
        <v>0</v>
      </c>
      <c r="J68" s="62">
        <v>0</v>
      </c>
      <c r="K68" s="66">
        <v>0</v>
      </c>
    </row>
    <row r="69" spans="1:11" ht="15" customHeight="1" x14ac:dyDescent="0.25">
      <c r="A69" s="76"/>
      <c r="B69" s="234">
        <v>4241</v>
      </c>
      <c r="C69" s="303">
        <v>7147288.5899999999</v>
      </c>
      <c r="D69" s="304">
        <v>513273.59</v>
      </c>
      <c r="E69" s="66">
        <v>405.61</v>
      </c>
      <c r="F69" s="74">
        <v>0.16</v>
      </c>
      <c r="G69" s="62">
        <v>0.01</v>
      </c>
      <c r="H69" s="305">
        <v>0.02</v>
      </c>
      <c r="I69" s="86">
        <v>0.06</v>
      </c>
      <c r="J69" s="62">
        <v>0.02</v>
      </c>
      <c r="K69" s="66">
        <v>0.02</v>
      </c>
    </row>
    <row r="70" spans="1:11" ht="15" customHeight="1" x14ac:dyDescent="0.25">
      <c r="A70" s="76"/>
      <c r="B70" s="235">
        <v>41127</v>
      </c>
      <c r="C70" s="366">
        <v>7147288.6220000004</v>
      </c>
      <c r="D70" s="367">
        <v>513273.57500000001</v>
      </c>
      <c r="E70" s="368">
        <v>405.589</v>
      </c>
      <c r="F70" s="74">
        <v>0.05</v>
      </c>
      <c r="G70" s="62">
        <v>0.03</v>
      </c>
      <c r="H70" s="305">
        <v>0.03</v>
      </c>
      <c r="I70" s="86">
        <v>0</v>
      </c>
      <c r="J70" s="62">
        <v>-0.02</v>
      </c>
      <c r="K70" s="66">
        <v>-0.02</v>
      </c>
    </row>
    <row r="71" spans="1:11" ht="15" customHeight="1" x14ac:dyDescent="0.25">
      <c r="A71" s="215"/>
      <c r="B71" s="236">
        <v>41893</v>
      </c>
      <c r="C71" s="334">
        <v>7147288.625</v>
      </c>
      <c r="D71" s="332">
        <v>513273.603</v>
      </c>
      <c r="E71" s="335">
        <v>405.60399999999998</v>
      </c>
      <c r="F71" s="282">
        <f>F70+G71</f>
        <v>7.8160255625029956E-2</v>
      </c>
      <c r="G71" s="283">
        <f>SQRT(((C71-C70)^2)+((D71-D70)^2))</f>
        <v>2.8160255625029953E-2</v>
      </c>
      <c r="H71" s="284">
        <f>G71/((B71-B70)/365)</f>
        <v>1.3418398568062576E-2</v>
      </c>
      <c r="I71" s="282">
        <f>I70+J71</f>
        <v>1.4999999999986358E-2</v>
      </c>
      <c r="J71" s="283">
        <f>E71-E70</f>
        <v>1.4999999999986358E-2</v>
      </c>
      <c r="K71" s="284">
        <f>J71/((B71-B70)/365)</f>
        <v>7.1475195822389304E-3</v>
      </c>
    </row>
    <row r="72" spans="1:11" ht="15" customHeight="1" x14ac:dyDescent="0.25">
      <c r="A72" s="216">
        <v>220</v>
      </c>
      <c r="B72" s="244">
        <v>536</v>
      </c>
      <c r="C72" s="369">
        <v>7147223.4299999997</v>
      </c>
      <c r="D72" s="370">
        <v>513431.01</v>
      </c>
      <c r="E72" s="371">
        <v>388.55</v>
      </c>
      <c r="F72" s="372">
        <v>0</v>
      </c>
      <c r="G72" s="373">
        <v>0.25</v>
      </c>
      <c r="H72" s="374">
        <v>0.13</v>
      </c>
      <c r="I72" s="375">
        <v>0</v>
      </c>
      <c r="J72" s="373">
        <v>0.06</v>
      </c>
      <c r="K72" s="371">
        <v>0.03</v>
      </c>
    </row>
    <row r="73" spans="1:11" ht="15" customHeight="1" x14ac:dyDescent="0.25">
      <c r="A73" s="76"/>
      <c r="B73" s="234">
        <v>1328</v>
      </c>
      <c r="C73" s="303">
        <v>7147223.4199999999</v>
      </c>
      <c r="D73" s="306">
        <v>513430.9</v>
      </c>
      <c r="E73" s="66">
        <v>388.65</v>
      </c>
      <c r="F73" s="74">
        <v>0.11</v>
      </c>
      <c r="G73" s="62">
        <v>0.11</v>
      </c>
      <c r="H73" s="305">
        <v>0.05</v>
      </c>
      <c r="I73" s="86">
        <v>0.1</v>
      </c>
      <c r="J73" s="62">
        <v>0.1</v>
      </c>
      <c r="K73" s="66">
        <v>0.05</v>
      </c>
    </row>
    <row r="74" spans="1:11" ht="15" customHeight="1" x14ac:dyDescent="0.25">
      <c r="A74" s="76"/>
      <c r="B74" s="234">
        <v>1671</v>
      </c>
      <c r="C74" s="303">
        <v>7147223.4299999997</v>
      </c>
      <c r="D74" s="306">
        <v>513430.9</v>
      </c>
      <c r="E74" s="327">
        <v>388.6</v>
      </c>
      <c r="F74" s="74">
        <v>0.11</v>
      </c>
      <c r="G74" s="62">
        <v>0.01</v>
      </c>
      <c r="H74" s="305">
        <v>0.01</v>
      </c>
      <c r="I74" s="86">
        <v>0.06</v>
      </c>
      <c r="J74" s="62">
        <v>-0.05</v>
      </c>
      <c r="K74" s="66">
        <v>-0.05</v>
      </c>
    </row>
    <row r="75" spans="1:11" ht="15" customHeight="1" x14ac:dyDescent="0.25">
      <c r="A75" s="76"/>
      <c r="B75" s="234">
        <v>2401</v>
      </c>
      <c r="C75" s="303">
        <v>7147223.4199999999</v>
      </c>
      <c r="D75" s="304">
        <v>513430.88</v>
      </c>
      <c r="E75" s="66">
        <v>388.68</v>
      </c>
      <c r="F75" s="74">
        <v>0.13</v>
      </c>
      <c r="G75" s="62">
        <v>0.02</v>
      </c>
      <c r="H75" s="305">
        <v>0.01</v>
      </c>
      <c r="I75" s="86">
        <v>0.13</v>
      </c>
      <c r="J75" s="62">
        <v>0.08</v>
      </c>
      <c r="K75" s="66">
        <v>0.04</v>
      </c>
    </row>
    <row r="76" spans="1:11" ht="15" customHeight="1" x14ac:dyDescent="0.25">
      <c r="A76" s="76"/>
      <c r="B76" s="234">
        <v>3113</v>
      </c>
      <c r="C76" s="303">
        <v>7147223.4299999997</v>
      </c>
      <c r="D76" s="304">
        <v>513430.88</v>
      </c>
      <c r="E76" s="66">
        <v>388.67</v>
      </c>
      <c r="F76" s="74">
        <v>0.13</v>
      </c>
      <c r="G76" s="62">
        <v>0.01</v>
      </c>
      <c r="H76" s="305">
        <v>0.01</v>
      </c>
      <c r="I76" s="86">
        <v>0.12</v>
      </c>
      <c r="J76" s="62">
        <v>-0.01</v>
      </c>
      <c r="K76" s="66">
        <v>-0.01</v>
      </c>
    </row>
    <row r="77" spans="1:11" ht="15" customHeight="1" x14ac:dyDescent="0.25">
      <c r="A77" s="76"/>
      <c r="B77" s="234">
        <v>3854</v>
      </c>
      <c r="C77" s="303">
        <v>7147223.4299999997</v>
      </c>
      <c r="D77" s="304">
        <v>513430.88</v>
      </c>
      <c r="E77" s="66">
        <v>388.68</v>
      </c>
      <c r="F77" s="74">
        <v>0.13</v>
      </c>
      <c r="G77" s="62">
        <v>0.01</v>
      </c>
      <c r="H77" s="305">
        <v>0</v>
      </c>
      <c r="I77" s="86">
        <v>0.13</v>
      </c>
      <c r="J77" s="62">
        <v>0.02</v>
      </c>
      <c r="K77" s="66">
        <v>0.01</v>
      </c>
    </row>
    <row r="78" spans="1:11" ht="15" customHeight="1" x14ac:dyDescent="0.25">
      <c r="A78" s="208"/>
      <c r="B78" s="238">
        <v>3921</v>
      </c>
      <c r="C78" s="502" t="s">
        <v>107</v>
      </c>
      <c r="D78" s="376"/>
      <c r="E78" s="377"/>
      <c r="F78" s="331"/>
      <c r="G78" s="332"/>
      <c r="H78" s="333"/>
      <c r="I78" s="334"/>
      <c r="J78" s="332"/>
      <c r="K78" s="335"/>
    </row>
    <row r="79" spans="1:11" ht="15" customHeight="1" x14ac:dyDescent="0.25">
      <c r="A79" s="217">
        <v>988</v>
      </c>
      <c r="B79" s="235">
        <v>41127</v>
      </c>
      <c r="C79" s="347">
        <v>7147208.1799999997</v>
      </c>
      <c r="D79" s="348">
        <v>513432.05</v>
      </c>
      <c r="E79" s="378">
        <v>388.9</v>
      </c>
      <c r="F79" s="350">
        <v>0</v>
      </c>
      <c r="G79" s="351">
        <v>0</v>
      </c>
      <c r="H79" s="352">
        <v>0</v>
      </c>
      <c r="I79" s="353">
        <v>0</v>
      </c>
      <c r="J79" s="351">
        <v>0</v>
      </c>
      <c r="K79" s="349">
        <v>0</v>
      </c>
    </row>
    <row r="80" spans="1:11" ht="15" customHeight="1" x14ac:dyDescent="0.25">
      <c r="A80" s="213"/>
      <c r="B80" s="236">
        <v>41893</v>
      </c>
      <c r="C80" s="354">
        <v>7147208.1780000003</v>
      </c>
      <c r="D80" s="355">
        <v>513432.05599999998</v>
      </c>
      <c r="E80" s="379">
        <v>388.86</v>
      </c>
      <c r="F80" s="282">
        <f>F79+G80</f>
        <v>6.3245551237513208E-3</v>
      </c>
      <c r="G80" s="283">
        <f>SQRT(((C80-C79)^2)+((D80-D79)^2))</f>
        <v>6.3245551237513208E-3</v>
      </c>
      <c r="H80" s="284">
        <f>G80/((B80-B79)/365)</f>
        <v>3.0136587730668824E-3</v>
      </c>
      <c r="I80" s="282">
        <f>I79+J80</f>
        <v>-3.999999999996362E-2</v>
      </c>
      <c r="J80" s="283">
        <f>E80-E79</f>
        <v>-3.999999999996362E-2</v>
      </c>
      <c r="K80" s="284">
        <f>J80/((B80-B79)/365)</f>
        <v>-1.9060052219303812E-2</v>
      </c>
    </row>
    <row r="81" spans="1:11" ht="15" customHeight="1" x14ac:dyDescent="0.25">
      <c r="A81" s="162">
        <v>222</v>
      </c>
      <c r="B81" s="237">
        <v>536</v>
      </c>
      <c r="C81" s="344">
        <v>7147269.46</v>
      </c>
      <c r="D81" s="345">
        <v>513334.94</v>
      </c>
      <c r="E81" s="146">
        <v>397.91</v>
      </c>
      <c r="F81" s="191">
        <v>0</v>
      </c>
      <c r="G81" s="145">
        <v>0.06</v>
      </c>
      <c r="H81" s="346">
        <v>0.03</v>
      </c>
      <c r="I81" s="181">
        <v>0</v>
      </c>
      <c r="J81" s="145">
        <v>-0.05</v>
      </c>
      <c r="K81" s="146">
        <v>-0.02</v>
      </c>
    </row>
    <row r="82" spans="1:11" ht="15" customHeight="1" x14ac:dyDescent="0.25">
      <c r="A82" s="76"/>
      <c r="B82" s="234">
        <v>1328</v>
      </c>
      <c r="C82" s="303">
        <v>7147269.4900000002</v>
      </c>
      <c r="D82" s="304">
        <v>513334.96</v>
      </c>
      <c r="E82" s="66">
        <v>398.01</v>
      </c>
      <c r="F82" s="74">
        <v>0.04</v>
      </c>
      <c r="G82" s="62">
        <v>0.04</v>
      </c>
      <c r="H82" s="305">
        <v>0.02</v>
      </c>
      <c r="I82" s="86">
        <v>0.1</v>
      </c>
      <c r="J82" s="62">
        <v>0.1</v>
      </c>
      <c r="K82" s="66">
        <v>0.04</v>
      </c>
    </row>
    <row r="83" spans="1:11" ht="15" customHeight="1" x14ac:dyDescent="0.25">
      <c r="A83" s="76"/>
      <c r="B83" s="234">
        <v>1671</v>
      </c>
      <c r="C83" s="303">
        <v>7147269.5199999996</v>
      </c>
      <c r="D83" s="304">
        <v>513334.97</v>
      </c>
      <c r="E83" s="66">
        <v>397.96</v>
      </c>
      <c r="F83" s="74">
        <v>0.06</v>
      </c>
      <c r="G83" s="62">
        <v>0.03</v>
      </c>
      <c r="H83" s="305">
        <v>0.03</v>
      </c>
      <c r="I83" s="86">
        <v>0.04</v>
      </c>
      <c r="J83" s="62">
        <v>-0.05</v>
      </c>
      <c r="K83" s="66">
        <v>-0.05</v>
      </c>
    </row>
    <row r="84" spans="1:11" ht="15" customHeight="1" x14ac:dyDescent="0.25">
      <c r="A84" s="76"/>
      <c r="B84" s="234">
        <v>2401</v>
      </c>
      <c r="C84" s="303">
        <v>7147269.5099999998</v>
      </c>
      <c r="D84" s="304">
        <v>513334.93</v>
      </c>
      <c r="E84" s="66">
        <v>397.99</v>
      </c>
      <c r="F84" s="74">
        <v>0.05</v>
      </c>
      <c r="G84" s="62">
        <v>0.03</v>
      </c>
      <c r="H84" s="305">
        <v>0.02</v>
      </c>
      <c r="I84" s="86">
        <v>0.08</v>
      </c>
      <c r="J84" s="62">
        <v>0.03</v>
      </c>
      <c r="K84" s="66">
        <v>0.02</v>
      </c>
    </row>
    <row r="85" spans="1:11" ht="15" customHeight="1" x14ac:dyDescent="0.25">
      <c r="A85" s="76"/>
      <c r="B85" s="234">
        <v>3113</v>
      </c>
      <c r="C85" s="303">
        <v>7147269.5300000003</v>
      </c>
      <c r="D85" s="304">
        <v>513334.95</v>
      </c>
      <c r="E85" s="66">
        <v>397.99</v>
      </c>
      <c r="F85" s="74">
        <v>7.0000000000000007E-2</v>
      </c>
      <c r="G85" s="62">
        <v>0.02</v>
      </c>
      <c r="H85" s="305">
        <v>0.01</v>
      </c>
      <c r="I85" s="86">
        <v>0.08</v>
      </c>
      <c r="J85" s="62">
        <v>0</v>
      </c>
      <c r="K85" s="66">
        <v>0</v>
      </c>
    </row>
    <row r="86" spans="1:11" ht="15" customHeight="1" x14ac:dyDescent="0.25">
      <c r="A86" s="76"/>
      <c r="B86" s="234">
        <v>3854</v>
      </c>
      <c r="C86" s="303">
        <v>7147269.54</v>
      </c>
      <c r="D86" s="304">
        <v>513334.95</v>
      </c>
      <c r="E86" s="66">
        <v>397.98</v>
      </c>
      <c r="F86" s="74">
        <v>0.09</v>
      </c>
      <c r="G86" s="62">
        <v>0.02</v>
      </c>
      <c r="H86" s="305">
        <v>0.01</v>
      </c>
      <c r="I86" s="86">
        <v>7.0000000000000007E-2</v>
      </c>
      <c r="J86" s="62">
        <v>-0.01</v>
      </c>
      <c r="K86" s="66">
        <v>0</v>
      </c>
    </row>
    <row r="87" spans="1:11" ht="15" customHeight="1" x14ac:dyDescent="0.25">
      <c r="A87" s="170" t="s">
        <v>102</v>
      </c>
      <c r="B87" s="234">
        <v>40379</v>
      </c>
      <c r="C87" s="303">
        <v>7147265.3300000001</v>
      </c>
      <c r="D87" s="304">
        <v>513333.03</v>
      </c>
      <c r="E87" s="66">
        <v>399.65</v>
      </c>
      <c r="F87" s="380"/>
      <c r="G87" s="324"/>
      <c r="H87" s="325"/>
      <c r="I87" s="381"/>
      <c r="J87" s="324"/>
      <c r="K87" s="326"/>
    </row>
    <row r="88" spans="1:11" ht="15" customHeight="1" x14ac:dyDescent="0.25">
      <c r="A88" s="76"/>
      <c r="B88" s="234">
        <v>4241</v>
      </c>
      <c r="C88" s="303">
        <v>7147265.3300000001</v>
      </c>
      <c r="D88" s="304">
        <v>513333.04</v>
      </c>
      <c r="E88" s="66">
        <v>399.66</v>
      </c>
      <c r="F88" s="74">
        <v>0.01</v>
      </c>
      <c r="G88" s="62">
        <v>0.01</v>
      </c>
      <c r="H88" s="305">
        <v>0</v>
      </c>
      <c r="I88" s="86">
        <v>0</v>
      </c>
      <c r="J88" s="62">
        <v>0</v>
      </c>
      <c r="K88" s="66">
        <v>0</v>
      </c>
    </row>
    <row r="89" spans="1:11" ht="15" customHeight="1" x14ac:dyDescent="0.25">
      <c r="A89" s="76"/>
      <c r="B89" s="235">
        <v>41127</v>
      </c>
      <c r="C89" s="308">
        <v>7147265.3799999999</v>
      </c>
      <c r="D89" s="309">
        <v>513333.03</v>
      </c>
      <c r="E89" s="315">
        <v>399.68</v>
      </c>
      <c r="F89" s="311">
        <v>0.05</v>
      </c>
      <c r="G89" s="312">
        <v>0.05</v>
      </c>
      <c r="H89" s="313">
        <v>0.05</v>
      </c>
      <c r="I89" s="314">
        <v>0.02</v>
      </c>
      <c r="J89" s="312">
        <v>0.02</v>
      </c>
      <c r="K89" s="315">
        <v>0.02</v>
      </c>
    </row>
    <row r="90" spans="1:11" ht="15" customHeight="1" x14ac:dyDescent="0.25">
      <c r="A90" s="208"/>
      <c r="B90" s="236">
        <v>41893</v>
      </c>
      <c r="C90" s="316">
        <v>7147265.3770000003</v>
      </c>
      <c r="D90" s="317">
        <v>513333.054</v>
      </c>
      <c r="E90" s="328">
        <v>399.65</v>
      </c>
      <c r="F90" s="286">
        <f>F89+G90</f>
        <v>7.4186773166344533E-2</v>
      </c>
      <c r="G90" s="287">
        <f>SQRT(((C90-C89)^2)+((D90-D89)^2))</f>
        <v>2.4186773166344534E-2</v>
      </c>
      <c r="H90" s="288">
        <f>G90/((B90-B89)/365)</f>
        <v>1.1525028989185058E-2</v>
      </c>
      <c r="I90" s="286">
        <f>I89+J90</f>
        <v>-1.0000000000029558E-2</v>
      </c>
      <c r="J90" s="287">
        <f>E90-E89</f>
        <v>-3.0000000000029559E-2</v>
      </c>
      <c r="K90" s="288">
        <f>J90/((B90-B89)/365)</f>
        <v>-1.4295039164504947E-2</v>
      </c>
    </row>
    <row r="91" spans="1:11" ht="15" customHeight="1" x14ac:dyDescent="0.25">
      <c r="A91" s="214">
        <v>226</v>
      </c>
      <c r="B91" s="233">
        <v>536</v>
      </c>
      <c r="C91" s="92" t="s">
        <v>88</v>
      </c>
      <c r="D91" s="382"/>
      <c r="E91" s="383"/>
      <c r="F91" s="384"/>
      <c r="G91" s="382"/>
      <c r="H91" s="385"/>
      <c r="I91" s="386"/>
      <c r="J91" s="382"/>
      <c r="K91" s="383"/>
    </row>
    <row r="92" spans="1:11" ht="15" customHeight="1" x14ac:dyDescent="0.25">
      <c r="A92" s="76"/>
      <c r="B92" s="234">
        <v>1328</v>
      </c>
      <c r="C92" s="303">
        <v>7147311.5300000003</v>
      </c>
      <c r="D92" s="304">
        <v>513066.36</v>
      </c>
      <c r="E92" s="66">
        <v>426.46</v>
      </c>
      <c r="F92" s="74">
        <v>0</v>
      </c>
      <c r="G92" s="324"/>
      <c r="H92" s="325"/>
      <c r="I92" s="86">
        <v>0</v>
      </c>
      <c r="J92" s="324"/>
      <c r="K92" s="326"/>
    </row>
    <row r="93" spans="1:11" ht="15" customHeight="1" x14ac:dyDescent="0.25">
      <c r="A93" s="76"/>
      <c r="B93" s="234">
        <v>1671</v>
      </c>
      <c r="C93" s="303">
        <v>7147311.54</v>
      </c>
      <c r="D93" s="306">
        <v>513066.4</v>
      </c>
      <c r="E93" s="66">
        <v>426.43</v>
      </c>
      <c r="F93" s="74">
        <v>0.04</v>
      </c>
      <c r="G93" s="62">
        <v>0.04</v>
      </c>
      <c r="H93" s="305">
        <v>0.05</v>
      </c>
      <c r="I93" s="86">
        <v>-0.03</v>
      </c>
      <c r="J93" s="62">
        <v>-0.03</v>
      </c>
      <c r="K93" s="66">
        <v>-0.03</v>
      </c>
    </row>
    <row r="94" spans="1:11" ht="15" customHeight="1" x14ac:dyDescent="0.25">
      <c r="A94" s="76"/>
      <c r="B94" s="234">
        <v>2401</v>
      </c>
      <c r="C94" s="303">
        <v>7147311.5599999996</v>
      </c>
      <c r="D94" s="304">
        <v>513066.42</v>
      </c>
      <c r="E94" s="66">
        <v>426.36</v>
      </c>
      <c r="F94" s="74">
        <v>7.0000000000000007E-2</v>
      </c>
      <c r="G94" s="62">
        <v>0.03</v>
      </c>
      <c r="H94" s="305">
        <v>0.01</v>
      </c>
      <c r="I94" s="387">
        <v>-0.1</v>
      </c>
      <c r="J94" s="62">
        <v>-7.0000000000000007E-2</v>
      </c>
      <c r="K94" s="66">
        <v>-0.04</v>
      </c>
    </row>
    <row r="95" spans="1:11" ht="15" customHeight="1" x14ac:dyDescent="0.25">
      <c r="A95" s="76"/>
      <c r="B95" s="234">
        <v>2742</v>
      </c>
      <c r="C95" s="303">
        <v>7147311.6200000001</v>
      </c>
      <c r="D95" s="304">
        <v>513066.44</v>
      </c>
      <c r="E95" s="66">
        <v>426.32</v>
      </c>
      <c r="F95" s="74">
        <v>0.13</v>
      </c>
      <c r="G95" s="62">
        <v>7.0000000000000007E-2</v>
      </c>
      <c r="H95" s="305">
        <v>7.0000000000000007E-2</v>
      </c>
      <c r="I95" s="86">
        <v>-0.14000000000000001</v>
      </c>
      <c r="J95" s="62">
        <v>-0.04</v>
      </c>
      <c r="K95" s="66">
        <v>-0.04</v>
      </c>
    </row>
    <row r="96" spans="1:11" ht="15" customHeight="1" x14ac:dyDescent="0.25">
      <c r="A96" s="76"/>
      <c r="B96" s="234">
        <v>3113</v>
      </c>
      <c r="C96" s="303">
        <v>7147311.6100000003</v>
      </c>
      <c r="D96" s="304">
        <v>513066.47</v>
      </c>
      <c r="E96" s="66">
        <v>426.27</v>
      </c>
      <c r="F96" s="74">
        <v>0.15</v>
      </c>
      <c r="G96" s="62">
        <v>0.03</v>
      </c>
      <c r="H96" s="305">
        <v>0.03</v>
      </c>
      <c r="I96" s="86">
        <v>-0.19</v>
      </c>
      <c r="J96" s="62">
        <v>-0.05</v>
      </c>
      <c r="K96" s="66">
        <v>-0.05</v>
      </c>
    </row>
    <row r="97" spans="1:11" ht="15" customHeight="1" x14ac:dyDescent="0.25">
      <c r="A97" s="76"/>
      <c r="B97" s="234">
        <v>3854</v>
      </c>
      <c r="C97" s="303">
        <v>7147311.6699999999</v>
      </c>
      <c r="D97" s="304">
        <v>513066.49</v>
      </c>
      <c r="E97" s="66">
        <v>426.18</v>
      </c>
      <c r="F97" s="74">
        <v>0.2</v>
      </c>
      <c r="G97" s="62">
        <v>0.06</v>
      </c>
      <c r="H97" s="305">
        <v>0.03</v>
      </c>
      <c r="I97" s="86">
        <v>-0.28000000000000003</v>
      </c>
      <c r="J97" s="62">
        <v>-0.09</v>
      </c>
      <c r="K97" s="66">
        <v>-0.04</v>
      </c>
    </row>
    <row r="98" spans="1:11" ht="15" customHeight="1" x14ac:dyDescent="0.25">
      <c r="A98" s="76"/>
      <c r="B98" s="234">
        <v>3921</v>
      </c>
      <c r="C98" s="303">
        <v>7147311.6799999997</v>
      </c>
      <c r="D98" s="304">
        <v>513066.53</v>
      </c>
      <c r="E98" s="66">
        <v>426.14</v>
      </c>
      <c r="F98" s="74">
        <v>0.23</v>
      </c>
      <c r="G98" s="62">
        <v>0.03</v>
      </c>
      <c r="H98" s="305">
        <v>0.18</v>
      </c>
      <c r="I98" s="86">
        <v>-0.32</v>
      </c>
      <c r="J98" s="62">
        <v>-0.05</v>
      </c>
      <c r="K98" s="66">
        <v>-0.26</v>
      </c>
    </row>
    <row r="99" spans="1:11" ht="15" customHeight="1" x14ac:dyDescent="0.25">
      <c r="A99" s="76"/>
      <c r="B99" s="234">
        <v>4241</v>
      </c>
      <c r="C99" s="303">
        <v>7147311.7300000004</v>
      </c>
      <c r="D99" s="304">
        <v>513066.55</v>
      </c>
      <c r="E99" s="66">
        <v>426.08</v>
      </c>
      <c r="F99" s="74">
        <v>0.28000000000000003</v>
      </c>
      <c r="G99" s="62">
        <v>0.05</v>
      </c>
      <c r="H99" s="305">
        <v>0.06</v>
      </c>
      <c r="I99" s="86">
        <v>-0.38</v>
      </c>
      <c r="J99" s="62">
        <v>-0.05</v>
      </c>
      <c r="K99" s="66">
        <v>-0.06</v>
      </c>
    </row>
    <row r="100" spans="1:11" ht="15" customHeight="1" x14ac:dyDescent="0.25">
      <c r="A100" s="215"/>
      <c r="B100" s="241">
        <v>4602</v>
      </c>
      <c r="C100" s="354">
        <v>7147311.7599999998</v>
      </c>
      <c r="D100" s="355">
        <v>513066.58</v>
      </c>
      <c r="E100" s="356">
        <v>426.03</v>
      </c>
      <c r="F100" s="388">
        <v>0.33</v>
      </c>
      <c r="G100" s="389">
        <v>0.05</v>
      </c>
      <c r="H100" s="390">
        <v>0.05</v>
      </c>
      <c r="I100" s="391">
        <v>-0.43</v>
      </c>
      <c r="J100" s="389">
        <v>-0.05</v>
      </c>
      <c r="K100" s="356">
        <v>-0.05</v>
      </c>
    </row>
    <row r="101" spans="1:11" ht="15" customHeight="1" x14ac:dyDescent="0.25">
      <c r="A101" s="162">
        <v>228</v>
      </c>
      <c r="B101" s="237">
        <v>536</v>
      </c>
      <c r="C101" s="203" t="s">
        <v>88</v>
      </c>
      <c r="D101" s="319"/>
      <c r="E101" s="320"/>
      <c r="F101" s="321"/>
      <c r="G101" s="319"/>
      <c r="H101" s="322"/>
      <c r="I101" s="323"/>
      <c r="J101" s="319"/>
      <c r="K101" s="320"/>
    </row>
    <row r="102" spans="1:11" ht="15" customHeight="1" x14ac:dyDescent="0.25">
      <c r="A102" s="76"/>
      <c r="B102" s="234">
        <v>1328</v>
      </c>
      <c r="C102" s="307">
        <v>7147347</v>
      </c>
      <c r="D102" s="304">
        <v>512836.84</v>
      </c>
      <c r="E102" s="66">
        <v>413.95</v>
      </c>
      <c r="F102" s="143">
        <v>0</v>
      </c>
      <c r="G102" s="324"/>
      <c r="H102" s="325"/>
      <c r="I102" s="144">
        <v>0</v>
      </c>
      <c r="J102" s="324"/>
      <c r="K102" s="326"/>
    </row>
    <row r="103" spans="1:11" ht="15" customHeight="1" x14ac:dyDescent="0.25">
      <c r="A103" s="76"/>
      <c r="B103" s="234">
        <v>1671</v>
      </c>
      <c r="C103" s="303">
        <v>7147347.0300000003</v>
      </c>
      <c r="D103" s="304">
        <v>512836.79</v>
      </c>
      <c r="E103" s="66">
        <v>413.88</v>
      </c>
      <c r="F103" s="74">
        <v>0.06</v>
      </c>
      <c r="G103" s="62">
        <v>0.06</v>
      </c>
      <c r="H103" s="305">
        <v>7.0000000000000007E-2</v>
      </c>
      <c r="I103" s="86">
        <v>-7.0000000000000007E-2</v>
      </c>
      <c r="J103" s="62">
        <v>-7.0000000000000007E-2</v>
      </c>
      <c r="K103" s="66">
        <v>-0.08</v>
      </c>
    </row>
    <row r="104" spans="1:11" ht="15" customHeight="1" x14ac:dyDescent="0.25">
      <c r="A104" s="76"/>
      <c r="B104" s="234">
        <v>2401</v>
      </c>
      <c r="C104" s="303">
        <v>7147347.1299999999</v>
      </c>
      <c r="D104" s="304">
        <v>512836.73</v>
      </c>
      <c r="E104" s="66">
        <v>413.92</v>
      </c>
      <c r="F104" s="74">
        <v>0.18</v>
      </c>
      <c r="G104" s="62">
        <v>0.12</v>
      </c>
      <c r="H104" s="305">
        <v>0.06</v>
      </c>
      <c r="I104" s="86">
        <v>-0.03</v>
      </c>
      <c r="J104" s="62">
        <v>0.04</v>
      </c>
      <c r="K104" s="66">
        <v>0.02</v>
      </c>
    </row>
    <row r="105" spans="1:11" ht="15" customHeight="1" x14ac:dyDescent="0.25">
      <c r="A105" s="76"/>
      <c r="B105" s="234">
        <v>2742</v>
      </c>
      <c r="C105" s="303">
        <v>7147347.1500000004</v>
      </c>
      <c r="D105" s="306">
        <v>512836.7</v>
      </c>
      <c r="E105" s="66">
        <v>413.86</v>
      </c>
      <c r="F105" s="74">
        <v>0.21</v>
      </c>
      <c r="G105" s="62">
        <v>0.04</v>
      </c>
      <c r="H105" s="305">
        <v>0.04</v>
      </c>
      <c r="I105" s="86">
        <v>-0.09</v>
      </c>
      <c r="J105" s="62">
        <v>-0.06</v>
      </c>
      <c r="K105" s="66">
        <v>-7.0000000000000007E-2</v>
      </c>
    </row>
    <row r="106" spans="1:11" ht="15" customHeight="1" x14ac:dyDescent="0.25">
      <c r="A106" s="76"/>
      <c r="B106" s="234">
        <v>3113</v>
      </c>
      <c r="C106" s="307">
        <v>7147347.2000000002</v>
      </c>
      <c r="D106" s="304">
        <v>512836.68</v>
      </c>
      <c r="E106" s="66">
        <v>413.83</v>
      </c>
      <c r="F106" s="74">
        <v>0.26</v>
      </c>
      <c r="G106" s="62">
        <v>0.04</v>
      </c>
      <c r="H106" s="305">
        <v>0.04</v>
      </c>
      <c r="I106" s="86">
        <v>-0.12</v>
      </c>
      <c r="J106" s="62">
        <v>-0.02</v>
      </c>
      <c r="K106" s="66">
        <v>-0.02</v>
      </c>
    </row>
    <row r="107" spans="1:11" ht="15" customHeight="1" x14ac:dyDescent="0.25">
      <c r="A107" s="76"/>
      <c r="B107" s="234">
        <v>3854</v>
      </c>
      <c r="C107" s="303">
        <v>7147347.29</v>
      </c>
      <c r="D107" s="304">
        <v>512836.62</v>
      </c>
      <c r="E107" s="66">
        <v>413.78</v>
      </c>
      <c r="F107" s="74">
        <v>0.37</v>
      </c>
      <c r="G107" s="62">
        <v>0.11</v>
      </c>
      <c r="H107" s="305">
        <v>0.05</v>
      </c>
      <c r="I107" s="86">
        <v>-0.17</v>
      </c>
      <c r="J107" s="62">
        <v>-0.05</v>
      </c>
      <c r="K107" s="66">
        <v>-0.02</v>
      </c>
    </row>
    <row r="108" spans="1:11" ht="15" customHeight="1" x14ac:dyDescent="0.25">
      <c r="A108" s="76"/>
      <c r="B108" s="234">
        <v>3921</v>
      </c>
      <c r="C108" s="303">
        <v>7147347.3099999996</v>
      </c>
      <c r="D108" s="304">
        <v>512836.66</v>
      </c>
      <c r="E108" s="66">
        <v>413.76</v>
      </c>
      <c r="F108" s="74">
        <v>0.36</v>
      </c>
      <c r="G108" s="62">
        <v>0.05</v>
      </c>
      <c r="H108" s="305">
        <v>0.25</v>
      </c>
      <c r="I108" s="86">
        <v>-0.19</v>
      </c>
      <c r="J108" s="62">
        <v>-0.02</v>
      </c>
      <c r="K108" s="392">
        <v>-0.1</v>
      </c>
    </row>
    <row r="109" spans="1:11" ht="15" customHeight="1" x14ac:dyDescent="0.25">
      <c r="A109" s="208"/>
      <c r="B109" s="238">
        <v>4241</v>
      </c>
      <c r="C109" s="502" t="s">
        <v>108</v>
      </c>
      <c r="D109" s="329"/>
      <c r="E109" s="330"/>
      <c r="F109" s="331"/>
      <c r="G109" s="332"/>
      <c r="H109" s="333"/>
      <c r="I109" s="334"/>
      <c r="J109" s="332"/>
      <c r="K109" s="335"/>
    </row>
    <row r="110" spans="1:11" ht="15" customHeight="1" x14ac:dyDescent="0.25">
      <c r="A110" s="217">
        <v>995</v>
      </c>
      <c r="B110" s="240">
        <v>41127</v>
      </c>
      <c r="C110" s="347">
        <v>7147323.0800000001</v>
      </c>
      <c r="D110" s="348">
        <v>512802.48</v>
      </c>
      <c r="E110" s="349">
        <v>413.77</v>
      </c>
      <c r="F110" s="350">
        <v>0</v>
      </c>
      <c r="G110" s="351">
        <v>0</v>
      </c>
      <c r="H110" s="352">
        <v>0</v>
      </c>
      <c r="I110" s="353">
        <v>0</v>
      </c>
      <c r="J110" s="351">
        <v>0</v>
      </c>
      <c r="K110" s="349">
        <v>0</v>
      </c>
    </row>
    <row r="111" spans="1:11" ht="15" customHeight="1" x14ac:dyDescent="0.25">
      <c r="A111" s="213"/>
      <c r="B111" s="241">
        <v>41893</v>
      </c>
      <c r="C111" s="354">
        <v>7147323.2419999996</v>
      </c>
      <c r="D111" s="355">
        <v>512802.35499999998</v>
      </c>
      <c r="E111" s="356">
        <v>413.59800000000001</v>
      </c>
      <c r="F111" s="282">
        <f>F110+G111</f>
        <v>0.2046191580784818</v>
      </c>
      <c r="G111" s="283">
        <f>SQRT(((C111-C110)^2)+((D111-D110)^2))</f>
        <v>0.2046191580784818</v>
      </c>
      <c r="H111" s="284">
        <f>G111/((B111-B110)/365)</f>
        <v>9.7501295951234801E-2</v>
      </c>
      <c r="I111" s="282">
        <f>I110+J111</f>
        <v>-0.17199999999996862</v>
      </c>
      <c r="J111" s="283">
        <f>E111-E110</f>
        <v>-0.17199999999996862</v>
      </c>
      <c r="K111" s="284">
        <f>J111/((B111-B110)/365)</f>
        <v>-8.1958224543065991E-2</v>
      </c>
    </row>
    <row r="112" spans="1:11" ht="15" customHeight="1" x14ac:dyDescent="0.25">
      <c r="A112" s="162">
        <v>1833</v>
      </c>
      <c r="B112" s="237">
        <v>536</v>
      </c>
      <c r="C112" s="203" t="s">
        <v>88</v>
      </c>
      <c r="D112" s="319"/>
      <c r="E112" s="320"/>
      <c r="F112" s="321"/>
      <c r="G112" s="319"/>
      <c r="H112" s="322"/>
      <c r="I112" s="323"/>
      <c r="J112" s="319"/>
      <c r="K112" s="320"/>
    </row>
    <row r="113" spans="1:11" ht="15" customHeight="1" x14ac:dyDescent="0.25">
      <c r="A113" s="76"/>
      <c r="B113" s="234">
        <v>1328</v>
      </c>
      <c r="C113" s="307">
        <v>7147302.7000000002</v>
      </c>
      <c r="D113" s="304">
        <v>512921.25</v>
      </c>
      <c r="E113" s="66">
        <v>418.34</v>
      </c>
      <c r="F113" s="143">
        <v>0</v>
      </c>
      <c r="G113" s="324"/>
      <c r="H113" s="325"/>
      <c r="I113" s="144">
        <v>0</v>
      </c>
      <c r="J113" s="324"/>
      <c r="K113" s="326"/>
    </row>
    <row r="114" spans="1:11" ht="15" customHeight="1" x14ac:dyDescent="0.25">
      <c r="A114" s="76"/>
      <c r="B114" s="234">
        <v>1671</v>
      </c>
      <c r="C114" s="303">
        <v>7147302.6900000004</v>
      </c>
      <c r="D114" s="304">
        <v>512921.27</v>
      </c>
      <c r="E114" s="327">
        <v>418.3</v>
      </c>
      <c r="F114" s="74">
        <v>0.02</v>
      </c>
      <c r="G114" s="62">
        <v>0.02</v>
      </c>
      <c r="H114" s="305">
        <v>0.02</v>
      </c>
      <c r="I114" s="86">
        <v>-0.04</v>
      </c>
      <c r="J114" s="62">
        <v>-0.04</v>
      </c>
      <c r="K114" s="66">
        <v>-0.04</v>
      </c>
    </row>
    <row r="115" spans="1:11" ht="15" customHeight="1" x14ac:dyDescent="0.25">
      <c r="A115" s="76"/>
      <c r="B115" s="234">
        <v>2401</v>
      </c>
      <c r="C115" s="303">
        <v>7147302.7800000003</v>
      </c>
      <c r="D115" s="304">
        <v>512921.24</v>
      </c>
      <c r="E115" s="66">
        <v>418.35</v>
      </c>
      <c r="F115" s="74">
        <v>0.08</v>
      </c>
      <c r="G115" s="62">
        <v>0.1</v>
      </c>
      <c r="H115" s="305">
        <v>0.05</v>
      </c>
      <c r="I115" s="86">
        <v>0.01</v>
      </c>
      <c r="J115" s="62">
        <v>0.04</v>
      </c>
      <c r="K115" s="66">
        <v>0.02</v>
      </c>
    </row>
    <row r="116" spans="1:11" ht="15" customHeight="1" x14ac:dyDescent="0.25">
      <c r="A116" s="76"/>
      <c r="B116" s="234">
        <v>2742</v>
      </c>
      <c r="C116" s="303">
        <v>7147302.8399999999</v>
      </c>
      <c r="D116" s="306">
        <v>512921.2</v>
      </c>
      <c r="E116" s="66">
        <v>418.34</v>
      </c>
      <c r="F116" s="74">
        <v>0.15</v>
      </c>
      <c r="G116" s="62">
        <v>7.0000000000000007E-2</v>
      </c>
      <c r="H116" s="305">
        <v>7.0000000000000007E-2</v>
      </c>
      <c r="I116" s="86">
        <v>0</v>
      </c>
      <c r="J116" s="62">
        <v>-0.01</v>
      </c>
      <c r="K116" s="66">
        <v>-0.01</v>
      </c>
    </row>
    <row r="117" spans="1:11" ht="15" customHeight="1" x14ac:dyDescent="0.25">
      <c r="A117" s="76"/>
      <c r="B117" s="234">
        <v>3113</v>
      </c>
      <c r="C117" s="303">
        <v>7147302.8600000003</v>
      </c>
      <c r="D117" s="304">
        <v>512921.23</v>
      </c>
      <c r="E117" s="66">
        <v>418.44</v>
      </c>
      <c r="F117" s="74">
        <v>0.16</v>
      </c>
      <c r="G117" s="62">
        <v>0.03</v>
      </c>
      <c r="H117" s="305">
        <v>0.03</v>
      </c>
      <c r="I117" s="86">
        <v>0.1</v>
      </c>
      <c r="J117" s="62">
        <v>0.1</v>
      </c>
      <c r="K117" s="66">
        <v>0.1</v>
      </c>
    </row>
    <row r="118" spans="1:11" ht="15" customHeight="1" x14ac:dyDescent="0.25">
      <c r="A118" s="76"/>
      <c r="B118" s="234">
        <v>3854</v>
      </c>
      <c r="C118" s="303">
        <v>7147302.9199999999</v>
      </c>
      <c r="D118" s="304">
        <v>512921.21</v>
      </c>
      <c r="E118" s="66">
        <v>418.39</v>
      </c>
      <c r="F118" s="74">
        <v>0.23</v>
      </c>
      <c r="G118" s="62">
        <v>7.0000000000000007E-2</v>
      </c>
      <c r="H118" s="305">
        <v>0.04</v>
      </c>
      <c r="I118" s="86">
        <v>0.05</v>
      </c>
      <c r="J118" s="62">
        <v>-0.05</v>
      </c>
      <c r="K118" s="66">
        <v>-0.02</v>
      </c>
    </row>
    <row r="119" spans="1:11" ht="15" customHeight="1" x14ac:dyDescent="0.25">
      <c r="A119" s="76"/>
      <c r="B119" s="234">
        <v>3921</v>
      </c>
      <c r="C119" s="303">
        <v>7147302.9299999997</v>
      </c>
      <c r="D119" s="304">
        <v>512921.21</v>
      </c>
      <c r="E119" s="66">
        <v>418.37</v>
      </c>
      <c r="F119" s="74">
        <v>0.23</v>
      </c>
      <c r="G119" s="62">
        <v>0.01</v>
      </c>
      <c r="H119" s="305">
        <v>0.05</v>
      </c>
      <c r="I119" s="86">
        <v>0.03</v>
      </c>
      <c r="J119" s="62">
        <v>-0.01</v>
      </c>
      <c r="K119" s="66">
        <v>-0.08</v>
      </c>
    </row>
    <row r="120" spans="1:11" ht="15" customHeight="1" x14ac:dyDescent="0.25">
      <c r="A120" s="76"/>
      <c r="B120" s="234">
        <v>4241</v>
      </c>
      <c r="C120" s="303">
        <v>7147302.96</v>
      </c>
      <c r="D120" s="306">
        <v>512921.2</v>
      </c>
      <c r="E120" s="66">
        <v>418.44</v>
      </c>
      <c r="F120" s="74">
        <v>0.26</v>
      </c>
      <c r="G120" s="62">
        <v>0.03</v>
      </c>
      <c r="H120" s="305">
        <v>0.04</v>
      </c>
      <c r="I120" s="86">
        <v>0.1</v>
      </c>
      <c r="J120" s="62">
        <v>0.06</v>
      </c>
      <c r="K120" s="66">
        <v>7.0000000000000007E-2</v>
      </c>
    </row>
    <row r="121" spans="1:11" ht="15" customHeight="1" x14ac:dyDescent="0.25">
      <c r="A121" s="76"/>
      <c r="B121" s="235">
        <v>41127</v>
      </c>
      <c r="C121" s="308">
        <v>7147303.0199999996</v>
      </c>
      <c r="D121" s="309">
        <v>512921.18</v>
      </c>
      <c r="E121" s="315">
        <v>418.42</v>
      </c>
      <c r="F121" s="311">
        <v>0.33</v>
      </c>
      <c r="G121" s="312">
        <v>7.0000000000000007E-2</v>
      </c>
      <c r="H121" s="313">
        <v>7.0000000000000007E-2</v>
      </c>
      <c r="I121" s="314">
        <v>0.08</v>
      </c>
      <c r="J121" s="312">
        <v>-0.01</v>
      </c>
      <c r="K121" s="315">
        <v>-0.01</v>
      </c>
    </row>
    <row r="122" spans="1:11" ht="15" customHeight="1" x14ac:dyDescent="0.25">
      <c r="A122" s="208"/>
      <c r="B122" s="236">
        <v>41893</v>
      </c>
      <c r="C122" s="316">
        <v>7147303.0350000001</v>
      </c>
      <c r="D122" s="317">
        <v>512921.08299999998</v>
      </c>
      <c r="E122" s="328">
        <v>418.40499999999997</v>
      </c>
      <c r="F122" s="286">
        <f>F121+G122</f>
        <v>0.42815294198136816</v>
      </c>
      <c r="G122" s="287">
        <f>SQRT(((C122-C121)^2)+((D122-D121)^2))</f>
        <v>9.8152941981368147E-2</v>
      </c>
      <c r="H122" s="288">
        <f>G122/((B122-B121)/365)</f>
        <v>4.6770004991121897E-2</v>
      </c>
      <c r="I122" s="286">
        <f>I121+J122</f>
        <v>6.4999999999956801E-2</v>
      </c>
      <c r="J122" s="287">
        <f>E122-E121</f>
        <v>-1.5000000000043201E-2</v>
      </c>
      <c r="K122" s="288">
        <f>J122/((B122-B121)/365)</f>
        <v>-7.1475195822660164E-3</v>
      </c>
    </row>
    <row r="123" spans="1:11" ht="15" customHeight="1" x14ac:dyDescent="0.25">
      <c r="A123" s="218" t="s">
        <v>98</v>
      </c>
      <c r="B123" s="245">
        <v>536</v>
      </c>
      <c r="C123" s="393">
        <v>7147354.1200000001</v>
      </c>
      <c r="D123" s="394">
        <v>512999.27</v>
      </c>
      <c r="E123" s="395">
        <v>416.14</v>
      </c>
      <c r="F123" s="396">
        <v>0</v>
      </c>
      <c r="G123" s="397">
        <v>0.17</v>
      </c>
      <c r="H123" s="398">
        <v>0.09</v>
      </c>
      <c r="I123" s="399">
        <v>0</v>
      </c>
      <c r="J123" s="397">
        <v>-0.09</v>
      </c>
      <c r="K123" s="395">
        <v>-0.05</v>
      </c>
    </row>
    <row r="124" spans="1:11" ht="15" customHeight="1" x14ac:dyDescent="0.25">
      <c r="A124" s="219"/>
      <c r="B124" s="246">
        <v>1328</v>
      </c>
      <c r="C124" s="400">
        <v>7147354.3600000003</v>
      </c>
      <c r="D124" s="401">
        <v>512999.35</v>
      </c>
      <c r="E124" s="402">
        <v>416.1</v>
      </c>
      <c r="F124" s="403">
        <v>0.25</v>
      </c>
      <c r="G124" s="404">
        <v>0.25</v>
      </c>
      <c r="H124" s="405">
        <v>0.11</v>
      </c>
      <c r="I124" s="406">
        <v>-0.04</v>
      </c>
      <c r="J124" s="404">
        <v>-0.04</v>
      </c>
      <c r="K124" s="407">
        <v>-0.02</v>
      </c>
    </row>
    <row r="125" spans="1:11" ht="15" customHeight="1" x14ac:dyDescent="0.25">
      <c r="A125" s="219"/>
      <c r="B125" s="246">
        <v>1671</v>
      </c>
      <c r="C125" s="400">
        <v>7147354.4100000001</v>
      </c>
      <c r="D125" s="401">
        <v>512999.36</v>
      </c>
      <c r="E125" s="407">
        <v>415.98</v>
      </c>
      <c r="F125" s="403">
        <v>0.3</v>
      </c>
      <c r="G125" s="404">
        <v>0.05</v>
      </c>
      <c r="H125" s="405">
        <v>0.05</v>
      </c>
      <c r="I125" s="406">
        <v>-0.16</v>
      </c>
      <c r="J125" s="404">
        <v>-0.12</v>
      </c>
      <c r="K125" s="407">
        <v>-0.13</v>
      </c>
    </row>
    <row r="126" spans="1:11" ht="15" customHeight="1" x14ac:dyDescent="0.25">
      <c r="A126" s="219"/>
      <c r="B126" s="246">
        <v>2401</v>
      </c>
      <c r="C126" s="408">
        <v>7147354.5</v>
      </c>
      <c r="D126" s="401">
        <v>512999.34</v>
      </c>
      <c r="E126" s="407">
        <v>415.99</v>
      </c>
      <c r="F126" s="403">
        <v>0.39</v>
      </c>
      <c r="G126" s="404">
        <v>0.1</v>
      </c>
      <c r="H126" s="405">
        <v>0.05</v>
      </c>
      <c r="I126" s="406">
        <v>-0.15</v>
      </c>
      <c r="J126" s="404">
        <v>0</v>
      </c>
      <c r="K126" s="407">
        <v>0</v>
      </c>
    </row>
    <row r="127" spans="1:11" ht="15" customHeight="1" x14ac:dyDescent="0.25">
      <c r="A127" s="219"/>
      <c r="B127" s="246">
        <v>2742</v>
      </c>
      <c r="C127" s="400">
        <v>7147354.6299999999</v>
      </c>
      <c r="D127" s="401">
        <v>512999.38</v>
      </c>
      <c r="E127" s="407">
        <v>416.05</v>
      </c>
      <c r="F127" s="403">
        <v>0.52</v>
      </c>
      <c r="G127" s="404">
        <v>0.13</v>
      </c>
      <c r="H127" s="405">
        <v>0.14000000000000001</v>
      </c>
      <c r="I127" s="406">
        <v>-0.09</v>
      </c>
      <c r="J127" s="404">
        <v>0.06</v>
      </c>
      <c r="K127" s="407">
        <v>7.0000000000000007E-2</v>
      </c>
    </row>
    <row r="128" spans="1:11" ht="15" customHeight="1" x14ac:dyDescent="0.25">
      <c r="A128" s="219"/>
      <c r="B128" s="246">
        <v>3113</v>
      </c>
      <c r="C128" s="400">
        <v>7147354.5700000003</v>
      </c>
      <c r="D128" s="401">
        <v>512999.39</v>
      </c>
      <c r="E128" s="407">
        <v>415.98</v>
      </c>
      <c r="F128" s="403">
        <v>0.46</v>
      </c>
      <c r="G128" s="404">
        <v>0.06</v>
      </c>
      <c r="H128" s="405">
        <v>0.06</v>
      </c>
      <c r="I128" s="406">
        <v>-0.16</v>
      </c>
      <c r="J128" s="404">
        <v>-7.0000000000000007E-2</v>
      </c>
      <c r="K128" s="407">
        <v>-7.0000000000000007E-2</v>
      </c>
    </row>
    <row r="129" spans="1:11" ht="15" customHeight="1" x14ac:dyDescent="0.25">
      <c r="A129" s="219"/>
      <c r="B129" s="246">
        <v>3854</v>
      </c>
      <c r="C129" s="408">
        <v>7147354.7000000002</v>
      </c>
      <c r="D129" s="401">
        <v>512999.38</v>
      </c>
      <c r="E129" s="402">
        <v>415.9</v>
      </c>
      <c r="F129" s="403">
        <v>0.59</v>
      </c>
      <c r="G129" s="404">
        <v>0.13</v>
      </c>
      <c r="H129" s="405">
        <v>7.0000000000000007E-2</v>
      </c>
      <c r="I129" s="406">
        <v>-0.24</v>
      </c>
      <c r="J129" s="404">
        <v>-0.08</v>
      </c>
      <c r="K129" s="407">
        <v>-0.04</v>
      </c>
    </row>
    <row r="130" spans="1:11" ht="15" customHeight="1" x14ac:dyDescent="0.25">
      <c r="A130" s="219"/>
      <c r="B130" s="246">
        <v>3921</v>
      </c>
      <c r="C130" s="400">
        <v>7147354.71</v>
      </c>
      <c r="D130" s="401">
        <v>512999.43</v>
      </c>
      <c r="E130" s="407">
        <v>415.93</v>
      </c>
      <c r="F130" s="403">
        <v>0.6</v>
      </c>
      <c r="G130" s="404">
        <v>0.05</v>
      </c>
      <c r="H130" s="405">
        <v>0.28000000000000003</v>
      </c>
      <c r="I130" s="406">
        <v>-0.21</v>
      </c>
      <c r="J130" s="404">
        <v>0.03</v>
      </c>
      <c r="K130" s="407">
        <v>0.16</v>
      </c>
    </row>
    <row r="131" spans="1:11" ht="15" customHeight="1" x14ac:dyDescent="0.25">
      <c r="A131" s="219"/>
      <c r="B131" s="246">
        <v>4241</v>
      </c>
      <c r="C131" s="400">
        <v>7147354.7400000002</v>
      </c>
      <c r="D131" s="401">
        <v>512999.37</v>
      </c>
      <c r="E131" s="407">
        <v>415.94</v>
      </c>
      <c r="F131" s="403">
        <v>0.63</v>
      </c>
      <c r="G131" s="404">
        <v>7.0000000000000007E-2</v>
      </c>
      <c r="H131" s="405">
        <v>0.08</v>
      </c>
      <c r="I131" s="409">
        <v>-0.2</v>
      </c>
      <c r="J131" s="404">
        <v>0.01</v>
      </c>
      <c r="K131" s="407">
        <v>0.01</v>
      </c>
    </row>
    <row r="132" spans="1:11" ht="15" customHeight="1" x14ac:dyDescent="0.25">
      <c r="A132" s="219"/>
      <c r="B132" s="235">
        <v>41127</v>
      </c>
      <c r="C132" s="410">
        <v>7147354.8399999999</v>
      </c>
      <c r="D132" s="411">
        <v>512999.43</v>
      </c>
      <c r="E132" s="412">
        <v>415.81</v>
      </c>
      <c r="F132" s="413">
        <v>0.73</v>
      </c>
      <c r="G132" s="414">
        <v>0.11</v>
      </c>
      <c r="H132" s="415">
        <v>0.11</v>
      </c>
      <c r="I132" s="416">
        <v>-0.32</v>
      </c>
      <c r="J132" s="414">
        <v>-0.13</v>
      </c>
      <c r="K132" s="412">
        <v>-0.13</v>
      </c>
    </row>
    <row r="133" spans="1:11" ht="15" customHeight="1" x14ac:dyDescent="0.25">
      <c r="A133" s="220"/>
      <c r="B133" s="236">
        <v>41893</v>
      </c>
      <c r="C133" s="417">
        <v>7147354.8839999996</v>
      </c>
      <c r="D133" s="418">
        <v>512999.36099999998</v>
      </c>
      <c r="E133" s="419">
        <v>415.77600000000001</v>
      </c>
      <c r="F133" s="286">
        <f>F132+G133</f>
        <v>0.81183520013698929</v>
      </c>
      <c r="G133" s="287">
        <f>SQRT(((C133-C132)^2)+((D133-D132)^2))</f>
        <v>8.1835200136989292E-2</v>
      </c>
      <c r="H133" s="288">
        <f>G133/((B133-B132)/365)</f>
        <v>3.899457969974033E-2</v>
      </c>
      <c r="I133" s="286">
        <f>I132+J133</f>
        <v>-0.35399999999999182</v>
      </c>
      <c r="J133" s="287">
        <f>E133-E132</f>
        <v>-3.3999999999991815E-2</v>
      </c>
      <c r="K133" s="288">
        <f>J133/((B133-B132)/365)</f>
        <v>-1.6201044386419075E-2</v>
      </c>
    </row>
    <row r="134" spans="1:11" ht="15" customHeight="1" x14ac:dyDescent="0.25">
      <c r="A134" s="221" t="s">
        <v>99</v>
      </c>
      <c r="B134" s="247">
        <v>536</v>
      </c>
      <c r="C134" s="420">
        <v>7147309.29</v>
      </c>
      <c r="D134" s="421">
        <v>513135.55</v>
      </c>
      <c r="E134" s="422">
        <v>415.34</v>
      </c>
      <c r="F134" s="423">
        <v>0</v>
      </c>
      <c r="G134" s="424">
        <v>0.11</v>
      </c>
      <c r="H134" s="425">
        <v>0.06</v>
      </c>
      <c r="I134" s="426">
        <v>0</v>
      </c>
      <c r="J134" s="424">
        <v>-0.11</v>
      </c>
      <c r="K134" s="422">
        <v>-0.06</v>
      </c>
    </row>
    <row r="135" spans="1:11" ht="15" customHeight="1" x14ac:dyDescent="0.25">
      <c r="A135" s="219"/>
      <c r="B135" s="246">
        <v>1328</v>
      </c>
      <c r="C135" s="400">
        <v>7147309.3200000003</v>
      </c>
      <c r="D135" s="401">
        <v>513135.58</v>
      </c>
      <c r="E135" s="407">
        <v>415.35</v>
      </c>
      <c r="F135" s="403">
        <v>0.04</v>
      </c>
      <c r="G135" s="404">
        <v>0.04</v>
      </c>
      <c r="H135" s="405">
        <v>0.02</v>
      </c>
      <c r="I135" s="406">
        <v>0.01</v>
      </c>
      <c r="J135" s="404">
        <v>0.01</v>
      </c>
      <c r="K135" s="407">
        <v>0</v>
      </c>
    </row>
    <row r="136" spans="1:11" ht="15" customHeight="1" x14ac:dyDescent="0.25">
      <c r="A136" s="219"/>
      <c r="B136" s="246">
        <v>1671</v>
      </c>
      <c r="C136" s="408">
        <v>7147309.2999999998</v>
      </c>
      <c r="D136" s="401">
        <v>513135.56</v>
      </c>
      <c r="E136" s="407">
        <v>415.24</v>
      </c>
      <c r="F136" s="403">
        <v>0.01</v>
      </c>
      <c r="G136" s="404">
        <v>0.03</v>
      </c>
      <c r="H136" s="405">
        <v>0.03</v>
      </c>
      <c r="I136" s="409">
        <v>-0.1</v>
      </c>
      <c r="J136" s="404">
        <v>-0.11</v>
      </c>
      <c r="K136" s="407">
        <v>-0.11</v>
      </c>
    </row>
    <row r="137" spans="1:11" ht="15" customHeight="1" x14ac:dyDescent="0.25">
      <c r="A137" s="219"/>
      <c r="B137" s="246">
        <v>2401</v>
      </c>
      <c r="C137" s="408">
        <v>7147309.2999999998</v>
      </c>
      <c r="D137" s="401">
        <v>513135.53</v>
      </c>
      <c r="E137" s="407">
        <v>415.19</v>
      </c>
      <c r="F137" s="403">
        <v>0.02</v>
      </c>
      <c r="G137" s="404">
        <v>0.02</v>
      </c>
      <c r="H137" s="405">
        <v>0.01</v>
      </c>
      <c r="I137" s="406">
        <v>-0.15</v>
      </c>
      <c r="J137" s="404">
        <v>-0.05</v>
      </c>
      <c r="K137" s="407">
        <v>-0.03</v>
      </c>
    </row>
    <row r="138" spans="1:11" ht="15" customHeight="1" x14ac:dyDescent="0.25">
      <c r="A138" s="219"/>
      <c r="B138" s="246">
        <v>3113</v>
      </c>
      <c r="C138" s="400">
        <v>7147309.3099999996</v>
      </c>
      <c r="D138" s="401">
        <v>513135.55</v>
      </c>
      <c r="E138" s="407">
        <v>415.17</v>
      </c>
      <c r="F138" s="403">
        <v>0.01</v>
      </c>
      <c r="G138" s="404">
        <v>0.02</v>
      </c>
      <c r="H138" s="405">
        <v>0.01</v>
      </c>
      <c r="I138" s="406">
        <v>-0.17</v>
      </c>
      <c r="J138" s="404">
        <v>-0.02</v>
      </c>
      <c r="K138" s="407">
        <v>-0.01</v>
      </c>
    </row>
    <row r="139" spans="1:11" ht="15" customHeight="1" x14ac:dyDescent="0.25">
      <c r="A139" s="219"/>
      <c r="B139" s="246">
        <v>3854</v>
      </c>
      <c r="C139" s="400">
        <v>7147309.3200000003</v>
      </c>
      <c r="D139" s="401">
        <v>513135.51</v>
      </c>
      <c r="E139" s="407">
        <v>415.06</v>
      </c>
      <c r="F139" s="403">
        <v>0.05</v>
      </c>
      <c r="G139" s="404">
        <v>0.04</v>
      </c>
      <c r="H139" s="405">
        <v>0.02</v>
      </c>
      <c r="I139" s="406">
        <v>-0.28000000000000003</v>
      </c>
      <c r="J139" s="404">
        <v>-0.11</v>
      </c>
      <c r="K139" s="407">
        <v>-0.05</v>
      </c>
    </row>
    <row r="140" spans="1:11" ht="15" customHeight="1" x14ac:dyDescent="0.25">
      <c r="A140" s="219"/>
      <c r="B140" s="246">
        <v>3921</v>
      </c>
      <c r="C140" s="400">
        <v>7147309.3300000001</v>
      </c>
      <c r="D140" s="401">
        <v>513135.54</v>
      </c>
      <c r="E140" s="407">
        <v>415.03</v>
      </c>
      <c r="F140" s="403">
        <v>0.03</v>
      </c>
      <c r="G140" s="404">
        <v>0.03</v>
      </c>
      <c r="H140" s="405">
        <v>0.15</v>
      </c>
      <c r="I140" s="406">
        <v>-0.31</v>
      </c>
      <c r="J140" s="404">
        <v>-0.03</v>
      </c>
      <c r="K140" s="407">
        <v>-0.15</v>
      </c>
    </row>
    <row r="141" spans="1:11" ht="15" customHeight="1" x14ac:dyDescent="0.25">
      <c r="A141" s="219"/>
      <c r="B141" s="246">
        <v>4241</v>
      </c>
      <c r="C141" s="400">
        <v>7147309.3499999996</v>
      </c>
      <c r="D141" s="401">
        <v>513135.54</v>
      </c>
      <c r="E141" s="407">
        <v>414.99</v>
      </c>
      <c r="F141" s="403">
        <v>0.06</v>
      </c>
      <c r="G141" s="404">
        <v>0.02</v>
      </c>
      <c r="H141" s="405">
        <v>0.02</v>
      </c>
      <c r="I141" s="406">
        <v>-0.35</v>
      </c>
      <c r="J141" s="404">
        <v>-0.04</v>
      </c>
      <c r="K141" s="407">
        <v>-0.05</v>
      </c>
    </row>
    <row r="142" spans="1:11" ht="15" customHeight="1" x14ac:dyDescent="0.25">
      <c r="A142" s="219"/>
      <c r="B142" s="235">
        <v>41127</v>
      </c>
      <c r="C142" s="410">
        <v>7147309.3700000001</v>
      </c>
      <c r="D142" s="411">
        <v>513135.54</v>
      </c>
      <c r="E142" s="412">
        <v>414.94</v>
      </c>
      <c r="F142" s="413">
        <v>0.08</v>
      </c>
      <c r="G142" s="414">
        <v>0.02</v>
      </c>
      <c r="H142" s="415">
        <v>0.02</v>
      </c>
      <c r="I142" s="427">
        <v>-0.4</v>
      </c>
      <c r="J142" s="414">
        <v>-0.05</v>
      </c>
      <c r="K142" s="412">
        <v>-0.05</v>
      </c>
    </row>
    <row r="143" spans="1:11" ht="15" customHeight="1" x14ac:dyDescent="0.25">
      <c r="A143" s="222"/>
      <c r="B143" s="236">
        <v>41893</v>
      </c>
      <c r="C143" s="428">
        <v>7147309.4119999995</v>
      </c>
      <c r="D143" s="429">
        <v>513135.54200000002</v>
      </c>
      <c r="E143" s="430">
        <v>414.90699999999998</v>
      </c>
      <c r="F143" s="286">
        <f>F142+G143</f>
        <v>0.12204759151940385</v>
      </c>
      <c r="G143" s="287">
        <f>SQRT(((C143-C142)^2)+((D143-D142)^2))</f>
        <v>4.2047591519403849E-2</v>
      </c>
      <c r="H143" s="288">
        <f>G143/((B143-B142)/365)</f>
        <v>2.0035732251413061E-2</v>
      </c>
      <c r="I143" s="286">
        <f>I142+J143</f>
        <v>-0.43300000000001548</v>
      </c>
      <c r="J143" s="287">
        <f>E143-E142</f>
        <v>-3.3000000000015461E-2</v>
      </c>
      <c r="K143" s="288">
        <f>J143/((B143-B142)/365)</f>
        <v>-1.5724543080947315E-2</v>
      </c>
    </row>
    <row r="144" spans="1:11" ht="15" customHeight="1" x14ac:dyDescent="0.25">
      <c r="A144" s="218" t="s">
        <v>100</v>
      </c>
      <c r="B144" s="245">
        <v>536</v>
      </c>
      <c r="C144" s="393">
        <v>7147239.5300000003</v>
      </c>
      <c r="D144" s="394">
        <v>513347.49</v>
      </c>
      <c r="E144" s="395">
        <v>397.05</v>
      </c>
      <c r="F144" s="205">
        <v>0</v>
      </c>
      <c r="G144" s="431"/>
      <c r="H144" s="432"/>
      <c r="I144" s="253">
        <v>0</v>
      </c>
      <c r="J144" s="431"/>
      <c r="K144" s="433"/>
    </row>
    <row r="145" spans="1:11" ht="15" customHeight="1" x14ac:dyDescent="0.25">
      <c r="A145" s="219"/>
      <c r="B145" s="246">
        <v>1328</v>
      </c>
      <c r="C145" s="408">
        <v>7147239.5</v>
      </c>
      <c r="D145" s="401">
        <v>513347.56</v>
      </c>
      <c r="E145" s="407">
        <v>397.28</v>
      </c>
      <c r="F145" s="403">
        <v>7.0000000000000007E-2</v>
      </c>
      <c r="G145" s="404">
        <v>7.0000000000000007E-2</v>
      </c>
      <c r="H145" s="405">
        <v>0.02</v>
      </c>
      <c r="I145" s="406">
        <v>0.23</v>
      </c>
      <c r="J145" s="404">
        <v>0.23</v>
      </c>
      <c r="K145" s="407">
        <v>0.06</v>
      </c>
    </row>
    <row r="146" spans="1:11" ht="15" customHeight="1" x14ac:dyDescent="0.25">
      <c r="A146" s="219"/>
      <c r="B146" s="246">
        <v>1671</v>
      </c>
      <c r="C146" s="400">
        <v>7147239.4900000002</v>
      </c>
      <c r="D146" s="401">
        <v>513347.51</v>
      </c>
      <c r="E146" s="407">
        <v>397.31</v>
      </c>
      <c r="F146" s="403">
        <v>0.05</v>
      </c>
      <c r="G146" s="404">
        <v>0.05</v>
      </c>
      <c r="H146" s="405">
        <v>0.05</v>
      </c>
      <c r="I146" s="406">
        <v>0.26</v>
      </c>
      <c r="J146" s="404">
        <v>0.03</v>
      </c>
      <c r="K146" s="407">
        <v>0.03</v>
      </c>
    </row>
    <row r="147" spans="1:11" ht="15" customHeight="1" x14ac:dyDescent="0.25">
      <c r="A147" s="219"/>
      <c r="B147" s="246">
        <v>2401</v>
      </c>
      <c r="C147" s="400">
        <v>7147239.4400000004</v>
      </c>
      <c r="D147" s="434">
        <v>513347.5</v>
      </c>
      <c r="E147" s="407">
        <v>397.34</v>
      </c>
      <c r="F147" s="403">
        <v>0.09</v>
      </c>
      <c r="G147" s="404">
        <v>0.05</v>
      </c>
      <c r="H147" s="405">
        <v>0.02</v>
      </c>
      <c r="I147" s="406">
        <v>0.28999999999999998</v>
      </c>
      <c r="J147" s="404">
        <v>0.03</v>
      </c>
      <c r="K147" s="407">
        <v>0.01</v>
      </c>
    </row>
    <row r="148" spans="1:11" ht="15" customHeight="1" x14ac:dyDescent="0.25">
      <c r="A148" s="219"/>
      <c r="B148" s="246">
        <v>3113</v>
      </c>
      <c r="C148" s="400">
        <v>7147239.4400000004</v>
      </c>
      <c r="D148" s="401">
        <v>513347.49</v>
      </c>
      <c r="E148" s="407">
        <v>397.31</v>
      </c>
      <c r="F148" s="403">
        <v>0.09</v>
      </c>
      <c r="G148" s="404">
        <v>0.01</v>
      </c>
      <c r="H148" s="405">
        <v>0</v>
      </c>
      <c r="I148" s="406">
        <v>0.26</v>
      </c>
      <c r="J148" s="404">
        <v>-0.03</v>
      </c>
      <c r="K148" s="407">
        <v>-0.01</v>
      </c>
    </row>
    <row r="149" spans="1:11" ht="15" customHeight="1" x14ac:dyDescent="0.25">
      <c r="A149" s="219"/>
      <c r="B149" s="246">
        <v>3854</v>
      </c>
      <c r="C149" s="400">
        <v>7147239.4400000004</v>
      </c>
      <c r="D149" s="401">
        <v>513347.46</v>
      </c>
      <c r="E149" s="402">
        <v>397.3</v>
      </c>
      <c r="F149" s="403">
        <v>0.09</v>
      </c>
      <c r="G149" s="404">
        <v>0.04</v>
      </c>
      <c r="H149" s="405">
        <v>0.02</v>
      </c>
      <c r="I149" s="406">
        <v>0.25</v>
      </c>
      <c r="J149" s="404">
        <v>-0.01</v>
      </c>
      <c r="K149" s="407">
        <v>-0.01</v>
      </c>
    </row>
    <row r="150" spans="1:11" ht="15" customHeight="1" x14ac:dyDescent="0.25">
      <c r="A150" s="219"/>
      <c r="B150" s="246">
        <v>3921</v>
      </c>
      <c r="C150" s="400">
        <v>7147239.4100000001</v>
      </c>
      <c r="D150" s="401">
        <v>513347.49</v>
      </c>
      <c r="E150" s="407">
        <v>397.32</v>
      </c>
      <c r="F150" s="403">
        <v>0.12</v>
      </c>
      <c r="G150" s="404">
        <v>0.05</v>
      </c>
      <c r="H150" s="405">
        <v>0.25</v>
      </c>
      <c r="I150" s="406">
        <v>0.27</v>
      </c>
      <c r="J150" s="404">
        <v>0.02</v>
      </c>
      <c r="K150" s="407">
        <v>0.1</v>
      </c>
    </row>
    <row r="151" spans="1:11" ht="15" customHeight="1" x14ac:dyDescent="0.25">
      <c r="A151" s="219"/>
      <c r="B151" s="246">
        <v>4241</v>
      </c>
      <c r="C151" s="400">
        <v>7147239.4299999997</v>
      </c>
      <c r="D151" s="401">
        <v>513347.51</v>
      </c>
      <c r="E151" s="407">
        <v>397.18</v>
      </c>
      <c r="F151" s="403">
        <v>0.1</v>
      </c>
      <c r="G151" s="404">
        <v>0.02</v>
      </c>
      <c r="H151" s="405">
        <v>0.03</v>
      </c>
      <c r="I151" s="406">
        <v>0.12</v>
      </c>
      <c r="J151" s="404">
        <v>-0.14000000000000001</v>
      </c>
      <c r="K151" s="407">
        <v>-0.16</v>
      </c>
    </row>
    <row r="152" spans="1:11" ht="15" customHeight="1" x14ac:dyDescent="0.25">
      <c r="A152" s="219"/>
      <c r="B152" s="235">
        <v>41127</v>
      </c>
      <c r="C152" s="410">
        <v>7147239.4400000004</v>
      </c>
      <c r="D152" s="435">
        <v>513347.5</v>
      </c>
      <c r="E152" s="412">
        <v>397.17</v>
      </c>
      <c r="F152" s="413">
        <v>0.09</v>
      </c>
      <c r="G152" s="414">
        <v>0.02</v>
      </c>
      <c r="H152" s="415">
        <v>0.02</v>
      </c>
      <c r="I152" s="416">
        <v>0.11</v>
      </c>
      <c r="J152" s="414">
        <v>-0.01</v>
      </c>
      <c r="K152" s="412">
        <v>-0.01</v>
      </c>
    </row>
    <row r="153" spans="1:11" ht="15" customHeight="1" x14ac:dyDescent="0.25">
      <c r="A153" s="220"/>
      <c r="B153" s="236">
        <v>41893</v>
      </c>
      <c r="C153" s="417">
        <v>7147239.3990000002</v>
      </c>
      <c r="D153" s="436">
        <v>513347.45899999997</v>
      </c>
      <c r="E153" s="419">
        <v>397.17500000000001</v>
      </c>
      <c r="F153" s="286">
        <f>F152+G153</f>
        <v>0.14798275621831103</v>
      </c>
      <c r="G153" s="287">
        <f>SQRT(((C153-C152)^2)+((D153-D152)^2))</f>
        <v>5.7982756218311032E-2</v>
      </c>
      <c r="H153" s="288">
        <f>G153/((B153-B152)/365)</f>
        <v>2.7628859033529407E-2</v>
      </c>
      <c r="I153" s="286">
        <f>I152+J153</f>
        <v>0.11499999999999545</v>
      </c>
      <c r="J153" s="287">
        <f>E153-E152</f>
        <v>4.9999999999954525E-3</v>
      </c>
      <c r="K153" s="288">
        <f>J153/((B153-B152)/365)</f>
        <v>2.3825065274129765E-3</v>
      </c>
    </row>
    <row r="154" spans="1:11" ht="15" customHeight="1" x14ac:dyDescent="0.25">
      <c r="A154" s="223" t="s">
        <v>101</v>
      </c>
      <c r="B154" s="248">
        <v>536</v>
      </c>
      <c r="C154" s="437">
        <v>7147182.9100000001</v>
      </c>
      <c r="D154" s="438">
        <v>513461.26</v>
      </c>
      <c r="E154" s="439">
        <v>386.86</v>
      </c>
      <c r="F154" s="206">
        <v>0</v>
      </c>
      <c r="G154" s="440"/>
      <c r="H154" s="441"/>
      <c r="I154" s="204">
        <v>0</v>
      </c>
      <c r="J154" s="440"/>
      <c r="K154" s="442"/>
    </row>
    <row r="155" spans="1:11" ht="15" customHeight="1" x14ac:dyDescent="0.25">
      <c r="A155" s="219"/>
      <c r="B155" s="246">
        <v>1328</v>
      </c>
      <c r="C155" s="400">
        <v>7147182.9299999997</v>
      </c>
      <c r="D155" s="401">
        <v>513461.46</v>
      </c>
      <c r="E155" s="407">
        <v>387.21</v>
      </c>
      <c r="F155" s="403">
        <v>0.2</v>
      </c>
      <c r="G155" s="404">
        <v>0.2</v>
      </c>
      <c r="H155" s="405">
        <v>0.05</v>
      </c>
      <c r="I155" s="406">
        <v>0.35</v>
      </c>
      <c r="J155" s="404">
        <v>0.35</v>
      </c>
      <c r="K155" s="407">
        <v>0.09</v>
      </c>
    </row>
    <row r="156" spans="1:11" ht="15" customHeight="1" x14ac:dyDescent="0.25">
      <c r="A156" s="219"/>
      <c r="B156" s="246">
        <v>1671</v>
      </c>
      <c r="C156" s="400">
        <v>7147182.9500000002</v>
      </c>
      <c r="D156" s="401">
        <v>513461.42</v>
      </c>
      <c r="E156" s="402">
        <v>387.2</v>
      </c>
      <c r="F156" s="403">
        <v>0.17</v>
      </c>
      <c r="G156" s="404">
        <v>0.04</v>
      </c>
      <c r="H156" s="405">
        <v>0.05</v>
      </c>
      <c r="I156" s="406">
        <v>0.34</v>
      </c>
      <c r="J156" s="404">
        <v>-0.01</v>
      </c>
      <c r="K156" s="407">
        <v>-0.01</v>
      </c>
    </row>
    <row r="157" spans="1:11" ht="15" customHeight="1" x14ac:dyDescent="0.25">
      <c r="A157" s="219"/>
      <c r="B157" s="246">
        <v>2401</v>
      </c>
      <c r="C157" s="400">
        <v>7147182.9199999999</v>
      </c>
      <c r="D157" s="434">
        <v>513461.4</v>
      </c>
      <c r="E157" s="407">
        <v>387.24</v>
      </c>
      <c r="F157" s="403">
        <v>0.14000000000000001</v>
      </c>
      <c r="G157" s="404">
        <v>0.04</v>
      </c>
      <c r="H157" s="405">
        <v>0.02</v>
      </c>
      <c r="I157" s="406">
        <v>0.38</v>
      </c>
      <c r="J157" s="404">
        <v>0.04</v>
      </c>
      <c r="K157" s="407">
        <v>0.02</v>
      </c>
    </row>
    <row r="158" spans="1:11" ht="15" customHeight="1" x14ac:dyDescent="0.25">
      <c r="A158" s="219"/>
      <c r="B158" s="246">
        <v>3113</v>
      </c>
      <c r="C158" s="400">
        <v>7147182.9199999999</v>
      </c>
      <c r="D158" s="434">
        <v>513461.4</v>
      </c>
      <c r="E158" s="407">
        <v>387.23</v>
      </c>
      <c r="F158" s="403">
        <v>0.14000000000000001</v>
      </c>
      <c r="G158" s="404">
        <v>0.01</v>
      </c>
      <c r="H158" s="405">
        <v>0</v>
      </c>
      <c r="I158" s="406">
        <v>0.37</v>
      </c>
      <c r="J158" s="404">
        <v>-0.01</v>
      </c>
      <c r="K158" s="407">
        <v>0</v>
      </c>
    </row>
    <row r="159" spans="1:11" ht="15" customHeight="1" x14ac:dyDescent="0.25">
      <c r="A159" s="219"/>
      <c r="B159" s="246">
        <v>3854</v>
      </c>
      <c r="C159" s="400">
        <v>7147182.9199999999</v>
      </c>
      <c r="D159" s="401">
        <v>513461.38</v>
      </c>
      <c r="E159" s="407">
        <v>387.24</v>
      </c>
      <c r="F159" s="403">
        <v>0.12</v>
      </c>
      <c r="G159" s="404">
        <v>0.01</v>
      </c>
      <c r="H159" s="405">
        <v>0.01</v>
      </c>
      <c r="I159" s="406">
        <v>0.38</v>
      </c>
      <c r="J159" s="404">
        <v>0.01</v>
      </c>
      <c r="K159" s="407">
        <v>0</v>
      </c>
    </row>
    <row r="160" spans="1:11" ht="15" customHeight="1" x14ac:dyDescent="0.25">
      <c r="A160" s="219"/>
      <c r="B160" s="246">
        <v>3921</v>
      </c>
      <c r="C160" s="400">
        <v>7147182.9100000001</v>
      </c>
      <c r="D160" s="401">
        <v>513461.41</v>
      </c>
      <c r="E160" s="407">
        <v>387.19</v>
      </c>
      <c r="F160" s="403">
        <v>0.15</v>
      </c>
      <c r="G160" s="404">
        <v>0.03</v>
      </c>
      <c r="H160" s="405">
        <v>0.15</v>
      </c>
      <c r="I160" s="406">
        <v>0.33</v>
      </c>
      <c r="J160" s="404">
        <v>-0.05</v>
      </c>
      <c r="K160" s="407">
        <v>-0.27</v>
      </c>
    </row>
    <row r="161" spans="1:11" ht="15" customHeight="1" x14ac:dyDescent="0.25">
      <c r="A161" s="219"/>
      <c r="B161" s="246">
        <v>4241</v>
      </c>
      <c r="C161" s="400">
        <v>7147182.9199999999</v>
      </c>
      <c r="D161" s="434">
        <v>513461.4</v>
      </c>
      <c r="E161" s="407">
        <v>387.22</v>
      </c>
      <c r="F161" s="403">
        <v>0.14000000000000001</v>
      </c>
      <c r="G161" s="404">
        <v>0.02</v>
      </c>
      <c r="H161" s="405">
        <v>0.02</v>
      </c>
      <c r="I161" s="406">
        <v>0.36</v>
      </c>
      <c r="J161" s="404">
        <v>0.03</v>
      </c>
      <c r="K161" s="407">
        <v>0.03</v>
      </c>
    </row>
    <row r="162" spans="1:11" ht="15" customHeight="1" x14ac:dyDescent="0.25">
      <c r="A162" s="219"/>
      <c r="B162" s="235">
        <v>41127</v>
      </c>
      <c r="C162" s="410">
        <v>7147182.9400000004</v>
      </c>
      <c r="D162" s="435">
        <v>513461.4</v>
      </c>
      <c r="E162" s="412">
        <v>387.21</v>
      </c>
      <c r="F162" s="413">
        <v>0.14000000000000001</v>
      </c>
      <c r="G162" s="414">
        <v>0.02</v>
      </c>
      <c r="H162" s="415">
        <v>0.02</v>
      </c>
      <c r="I162" s="416">
        <v>0.35</v>
      </c>
      <c r="J162" s="414">
        <v>-0.01</v>
      </c>
      <c r="K162" s="412">
        <v>-0.01</v>
      </c>
    </row>
    <row r="163" spans="1:11" ht="15" customHeight="1" x14ac:dyDescent="0.25">
      <c r="A163" s="222"/>
      <c r="B163" s="236">
        <v>41893</v>
      </c>
      <c r="C163" s="428">
        <v>7147182.8909999998</v>
      </c>
      <c r="D163" s="443">
        <v>513461.41</v>
      </c>
      <c r="E163" s="430">
        <v>387.19400000000002</v>
      </c>
      <c r="F163" s="286">
        <f>F162+G163</f>
        <v>0.19000999955983155</v>
      </c>
      <c r="G163" s="287">
        <f>SQRT(((C163-C162)^2)+((D163-D162)^2))</f>
        <v>5.0009999559831528E-2</v>
      </c>
      <c r="H163" s="288">
        <f>G163/((B163-B162)/365)</f>
        <v>2.3829830077465416E-2</v>
      </c>
      <c r="I163" s="286">
        <f>I162+J163</f>
        <v>0.33400000000003727</v>
      </c>
      <c r="J163" s="287">
        <f>E163-E162</f>
        <v>-1.5999999999962711E-2</v>
      </c>
      <c r="K163" s="288">
        <f>J163/((B163-B162)/365)</f>
        <v>-7.624020887710691E-3</v>
      </c>
    </row>
    <row r="164" spans="1:11" ht="15" customHeight="1" x14ac:dyDescent="0.25">
      <c r="A164" s="218" t="s">
        <v>73</v>
      </c>
      <c r="B164" s="245">
        <v>536</v>
      </c>
      <c r="C164" s="444" t="s">
        <v>88</v>
      </c>
      <c r="D164" s="431"/>
      <c r="E164" s="433"/>
      <c r="F164" s="445"/>
      <c r="G164" s="431"/>
      <c r="H164" s="432"/>
      <c r="I164" s="446"/>
      <c r="J164" s="431"/>
      <c r="K164" s="433"/>
    </row>
    <row r="165" spans="1:11" ht="15" customHeight="1" x14ac:dyDescent="0.25">
      <c r="A165" s="219"/>
      <c r="B165" s="246">
        <v>1328</v>
      </c>
      <c r="C165" s="400">
        <v>7147320.21</v>
      </c>
      <c r="D165" s="401">
        <v>513190.99</v>
      </c>
      <c r="E165" s="407">
        <v>411.33</v>
      </c>
      <c r="F165" s="201">
        <v>0</v>
      </c>
      <c r="G165" s="447"/>
      <c r="H165" s="448"/>
      <c r="I165" s="202">
        <v>0</v>
      </c>
      <c r="J165" s="447"/>
      <c r="K165" s="449"/>
    </row>
    <row r="166" spans="1:11" ht="15" customHeight="1" x14ac:dyDescent="0.25">
      <c r="A166" s="219"/>
      <c r="B166" s="246">
        <v>1671</v>
      </c>
      <c r="C166" s="400">
        <v>7147320.3200000003</v>
      </c>
      <c r="D166" s="401">
        <v>513191.01</v>
      </c>
      <c r="E166" s="407">
        <v>411.24</v>
      </c>
      <c r="F166" s="403">
        <v>0.1</v>
      </c>
      <c r="G166" s="404">
        <v>0.1</v>
      </c>
      <c r="H166" s="405">
        <v>0.11</v>
      </c>
      <c r="I166" s="406">
        <v>-0.09</v>
      </c>
      <c r="J166" s="404">
        <v>-0.09</v>
      </c>
      <c r="K166" s="407">
        <v>-0.09</v>
      </c>
    </row>
    <row r="167" spans="1:11" ht="15" customHeight="1" x14ac:dyDescent="0.25">
      <c r="A167" s="224" t="s">
        <v>109</v>
      </c>
      <c r="B167" s="246">
        <v>2401</v>
      </c>
      <c r="C167" s="400">
        <v>7147315.6699999999</v>
      </c>
      <c r="D167" s="401">
        <v>513189.82</v>
      </c>
      <c r="E167" s="407">
        <v>413.35</v>
      </c>
      <c r="F167" s="450"/>
      <c r="G167" s="447"/>
      <c r="H167" s="448"/>
      <c r="I167" s="451"/>
      <c r="J167" s="447"/>
      <c r="K167" s="449"/>
    </row>
    <row r="168" spans="1:11" ht="15" customHeight="1" x14ac:dyDescent="0.25">
      <c r="A168" s="219"/>
      <c r="B168" s="246">
        <v>3113</v>
      </c>
      <c r="C168" s="400">
        <v>7147315.71</v>
      </c>
      <c r="D168" s="401">
        <v>513189.83</v>
      </c>
      <c r="E168" s="407">
        <v>413.35</v>
      </c>
      <c r="F168" s="403">
        <v>0.14000000000000001</v>
      </c>
      <c r="G168" s="404">
        <v>0.04</v>
      </c>
      <c r="H168" s="405">
        <v>0.02</v>
      </c>
      <c r="I168" s="406">
        <v>0.08</v>
      </c>
      <c r="J168" s="404">
        <v>0.01</v>
      </c>
      <c r="K168" s="407">
        <v>0</v>
      </c>
    </row>
    <row r="169" spans="1:11" ht="15" customHeight="1" x14ac:dyDescent="0.25">
      <c r="A169" s="219"/>
      <c r="B169" s="246">
        <v>3854</v>
      </c>
      <c r="C169" s="400">
        <v>7147315.7199999997</v>
      </c>
      <c r="D169" s="401">
        <v>513189.82</v>
      </c>
      <c r="E169" s="407">
        <v>413.36</v>
      </c>
      <c r="F169" s="403">
        <v>0.05</v>
      </c>
      <c r="G169" s="404">
        <v>0.01</v>
      </c>
      <c r="H169" s="405">
        <v>0.01</v>
      </c>
      <c r="I169" s="406">
        <v>0.01</v>
      </c>
      <c r="J169" s="404">
        <v>0.01</v>
      </c>
      <c r="K169" s="407">
        <v>0</v>
      </c>
    </row>
    <row r="170" spans="1:11" ht="15" customHeight="1" x14ac:dyDescent="0.25">
      <c r="A170" s="220"/>
      <c r="B170" s="249">
        <v>3921</v>
      </c>
      <c r="C170" s="503" t="s">
        <v>110</v>
      </c>
      <c r="D170" s="452"/>
      <c r="E170" s="453"/>
      <c r="F170" s="454"/>
      <c r="G170" s="455"/>
      <c r="H170" s="456"/>
      <c r="I170" s="457"/>
      <c r="J170" s="455"/>
      <c r="K170" s="458"/>
    </row>
    <row r="171" spans="1:11" ht="15" customHeight="1" x14ac:dyDescent="0.25">
      <c r="A171" s="225">
        <v>992</v>
      </c>
      <c r="B171" s="250">
        <v>41127</v>
      </c>
      <c r="C171" s="459">
        <v>7147304.46</v>
      </c>
      <c r="D171" s="460">
        <v>513189.11</v>
      </c>
      <c r="E171" s="461">
        <v>413.73</v>
      </c>
      <c r="F171" s="462">
        <v>0</v>
      </c>
      <c r="G171" s="463">
        <v>0</v>
      </c>
      <c r="H171" s="464">
        <v>0</v>
      </c>
      <c r="I171" s="465">
        <v>0</v>
      </c>
      <c r="J171" s="463">
        <v>0</v>
      </c>
      <c r="K171" s="461">
        <v>0</v>
      </c>
    </row>
    <row r="172" spans="1:11" ht="15" customHeight="1" x14ac:dyDescent="0.25">
      <c r="A172" s="226"/>
      <c r="B172" s="236">
        <v>41893</v>
      </c>
      <c r="C172" s="428">
        <v>7147304.4910000004</v>
      </c>
      <c r="D172" s="429">
        <v>513189.13900000002</v>
      </c>
      <c r="E172" s="430">
        <v>413.70699999999999</v>
      </c>
      <c r="F172" s="286">
        <f>F171+G172</f>
        <v>4.244997089012012E-2</v>
      </c>
      <c r="G172" s="287">
        <f>SQRT(((C172-C171)^2)+((D172-D171)^2))</f>
        <v>4.244997089012012E-2</v>
      </c>
      <c r="H172" s="288">
        <f>G172/((B172-B171)/365)</f>
        <v>2.0227466546858804E-2</v>
      </c>
      <c r="I172" s="286">
        <f>I171+J172</f>
        <v>-2.3000000000024556E-2</v>
      </c>
      <c r="J172" s="287">
        <f>E172-E171</f>
        <v>-2.3000000000024556E-2</v>
      </c>
      <c r="K172" s="288">
        <f>J172/((B172-B171)/365)</f>
        <v>-1.0959530026121362E-2</v>
      </c>
    </row>
    <row r="173" spans="1:11" ht="15" customHeight="1" x14ac:dyDescent="0.25">
      <c r="A173" s="218" t="s">
        <v>111</v>
      </c>
      <c r="B173" s="245">
        <v>536</v>
      </c>
      <c r="C173" s="444" t="s">
        <v>88</v>
      </c>
      <c r="D173" s="431"/>
      <c r="E173" s="433"/>
      <c r="F173" s="445"/>
      <c r="G173" s="431"/>
      <c r="H173" s="432"/>
      <c r="I173" s="446"/>
      <c r="J173" s="431"/>
      <c r="K173" s="433"/>
    </row>
    <row r="174" spans="1:11" ht="15" customHeight="1" x14ac:dyDescent="0.25">
      <c r="A174" s="219"/>
      <c r="B174" s="246">
        <v>1328</v>
      </c>
      <c r="C174" s="400">
        <v>7147293.6500000004</v>
      </c>
      <c r="D174" s="434">
        <v>513274.2</v>
      </c>
      <c r="E174" s="407">
        <v>404.28</v>
      </c>
      <c r="F174" s="403">
        <v>0</v>
      </c>
      <c r="G174" s="447"/>
      <c r="H174" s="448"/>
      <c r="I174" s="406">
        <v>0</v>
      </c>
      <c r="J174" s="447"/>
      <c r="K174" s="449"/>
    </row>
    <row r="175" spans="1:11" ht="15" customHeight="1" x14ac:dyDescent="0.25">
      <c r="A175" s="219"/>
      <c r="B175" s="246">
        <v>1671</v>
      </c>
      <c r="C175" s="408">
        <v>7147293.7000000002</v>
      </c>
      <c r="D175" s="434">
        <v>513274.2</v>
      </c>
      <c r="E175" s="407">
        <v>404.29</v>
      </c>
      <c r="F175" s="403">
        <v>0.06</v>
      </c>
      <c r="G175" s="404">
        <v>0.06</v>
      </c>
      <c r="H175" s="405">
        <v>0.06</v>
      </c>
      <c r="I175" s="406">
        <v>0.01</v>
      </c>
      <c r="J175" s="404">
        <v>0.01</v>
      </c>
      <c r="K175" s="407">
        <v>0.01</v>
      </c>
    </row>
    <row r="176" spans="1:11" ht="15" customHeight="1" x14ac:dyDescent="0.25">
      <c r="A176" s="219"/>
      <c r="B176" s="246">
        <v>2401</v>
      </c>
      <c r="C176" s="400">
        <v>7147293.6699999999</v>
      </c>
      <c r="D176" s="401">
        <v>513274.18</v>
      </c>
      <c r="E176" s="407">
        <v>404.31</v>
      </c>
      <c r="F176" s="403">
        <v>0.03</v>
      </c>
      <c r="G176" s="404">
        <v>0.04</v>
      </c>
      <c r="H176" s="405">
        <v>0.02</v>
      </c>
      <c r="I176" s="406">
        <v>0.03</v>
      </c>
      <c r="J176" s="404">
        <v>0.02</v>
      </c>
      <c r="K176" s="407">
        <v>0.01</v>
      </c>
    </row>
    <row r="177" spans="1:11" ht="15" customHeight="1" x14ac:dyDescent="0.25">
      <c r="A177" s="219"/>
      <c r="B177" s="246">
        <v>3113</v>
      </c>
      <c r="C177" s="400">
        <v>7147293.6799999997</v>
      </c>
      <c r="D177" s="401">
        <v>513274.18</v>
      </c>
      <c r="E177" s="407">
        <v>404.31</v>
      </c>
      <c r="F177" s="403">
        <v>0.04</v>
      </c>
      <c r="G177" s="404">
        <v>0.01</v>
      </c>
      <c r="H177" s="405">
        <v>0.01</v>
      </c>
      <c r="I177" s="406">
        <v>0.03</v>
      </c>
      <c r="J177" s="404">
        <v>0</v>
      </c>
      <c r="K177" s="407">
        <v>0</v>
      </c>
    </row>
    <row r="178" spans="1:11" ht="15" customHeight="1" x14ac:dyDescent="0.25">
      <c r="A178" s="219"/>
      <c r="B178" s="246">
        <v>3854</v>
      </c>
      <c r="C178" s="400">
        <v>7147293.6900000004</v>
      </c>
      <c r="D178" s="401">
        <v>513274.18</v>
      </c>
      <c r="E178" s="407">
        <v>404.33</v>
      </c>
      <c r="F178" s="403">
        <v>0.04</v>
      </c>
      <c r="G178" s="404">
        <v>0.01</v>
      </c>
      <c r="H178" s="405">
        <v>0</v>
      </c>
      <c r="I178" s="406">
        <v>0.05</v>
      </c>
      <c r="J178" s="404">
        <v>0.02</v>
      </c>
      <c r="K178" s="407">
        <v>0.01</v>
      </c>
    </row>
    <row r="179" spans="1:11" ht="15" customHeight="1" x14ac:dyDescent="0.25">
      <c r="A179" s="219"/>
      <c r="B179" s="246">
        <v>3921</v>
      </c>
      <c r="C179" s="400">
        <v>7147293.6900000004</v>
      </c>
      <c r="D179" s="401">
        <v>513274.18</v>
      </c>
      <c r="E179" s="402">
        <v>404.3</v>
      </c>
      <c r="F179" s="403">
        <v>0.04</v>
      </c>
      <c r="G179" s="404">
        <v>0.01</v>
      </c>
      <c r="H179" s="405">
        <v>0.03</v>
      </c>
      <c r="I179" s="406">
        <v>0.02</v>
      </c>
      <c r="J179" s="404">
        <v>-0.02</v>
      </c>
      <c r="K179" s="407">
        <v>-0.13</v>
      </c>
    </row>
    <row r="180" spans="1:11" ht="15" customHeight="1" x14ac:dyDescent="0.25">
      <c r="A180" s="219"/>
      <c r="B180" s="246">
        <v>4241</v>
      </c>
      <c r="C180" s="400">
        <v>7147293.71</v>
      </c>
      <c r="D180" s="401">
        <v>513274.19</v>
      </c>
      <c r="E180" s="407">
        <v>404.29</v>
      </c>
      <c r="F180" s="403">
        <v>0.06</v>
      </c>
      <c r="G180" s="404">
        <v>0.02</v>
      </c>
      <c r="H180" s="405">
        <v>0.03</v>
      </c>
      <c r="I180" s="406">
        <v>0.01</v>
      </c>
      <c r="J180" s="404">
        <v>-0.02</v>
      </c>
      <c r="K180" s="407">
        <v>-0.02</v>
      </c>
    </row>
    <row r="181" spans="1:11" ht="15" customHeight="1" x14ac:dyDescent="0.25">
      <c r="A181" s="219"/>
      <c r="B181" s="235">
        <v>41127</v>
      </c>
      <c r="C181" s="410">
        <v>7147293.71</v>
      </c>
      <c r="D181" s="411">
        <v>513274.19</v>
      </c>
      <c r="E181" s="412">
        <v>404.29</v>
      </c>
      <c r="F181" s="413">
        <v>0.06</v>
      </c>
      <c r="G181" s="414">
        <v>0.01</v>
      </c>
      <c r="H181" s="415">
        <v>0.01</v>
      </c>
      <c r="I181" s="416">
        <v>0.01</v>
      </c>
      <c r="J181" s="414">
        <v>0</v>
      </c>
      <c r="K181" s="412">
        <v>0</v>
      </c>
    </row>
    <row r="182" spans="1:11" ht="15" customHeight="1" x14ac:dyDescent="0.25">
      <c r="A182" s="220"/>
      <c r="B182" s="236">
        <v>41893</v>
      </c>
      <c r="C182" s="417">
        <v>7147293.7290000003</v>
      </c>
      <c r="D182" s="418">
        <v>513274.21299999999</v>
      </c>
      <c r="E182" s="419">
        <v>404.30099999999999</v>
      </c>
      <c r="F182" s="286">
        <f>F181+G182</f>
        <v>8.9832867973982267E-2</v>
      </c>
      <c r="G182" s="287">
        <f>SQRT(((C182-C181)^2)+((D182-D181)^2))</f>
        <v>2.9832867973982265E-2</v>
      </c>
      <c r="H182" s="288">
        <f>G182/((B182-B181)/365)</f>
        <v>1.4215400535905387E-2</v>
      </c>
      <c r="I182" s="286">
        <f>I181+J182</f>
        <v>2.099999999996726E-2</v>
      </c>
      <c r="J182" s="287">
        <f>E182-E181</f>
        <v>1.0999999999967258E-2</v>
      </c>
      <c r="K182" s="288">
        <f>J182/((B182-B181)/365)</f>
        <v>5.2415143602977145E-3</v>
      </c>
    </row>
    <row r="183" spans="1:11" ht="15" customHeight="1" x14ac:dyDescent="0.25">
      <c r="A183" s="223" t="s">
        <v>74</v>
      </c>
      <c r="B183" s="248">
        <v>536</v>
      </c>
      <c r="C183" s="466" t="s">
        <v>88</v>
      </c>
      <c r="D183" s="440"/>
      <c r="E183" s="442"/>
      <c r="F183" s="467"/>
      <c r="G183" s="440"/>
      <c r="H183" s="441"/>
      <c r="I183" s="468"/>
      <c r="J183" s="440"/>
      <c r="K183" s="442"/>
    </row>
    <row r="184" spans="1:11" ht="15" customHeight="1" x14ac:dyDescent="0.25">
      <c r="A184" s="219"/>
      <c r="B184" s="246">
        <v>1328</v>
      </c>
      <c r="C184" s="408">
        <v>7147224.7000000002</v>
      </c>
      <c r="D184" s="401">
        <v>513432.22</v>
      </c>
      <c r="E184" s="407">
        <v>387.53</v>
      </c>
      <c r="F184" s="403">
        <v>0</v>
      </c>
      <c r="G184" s="447"/>
      <c r="H184" s="448"/>
      <c r="I184" s="406">
        <v>0</v>
      </c>
      <c r="J184" s="447"/>
      <c r="K184" s="449"/>
    </row>
    <row r="185" spans="1:11" ht="15" customHeight="1" x14ac:dyDescent="0.25">
      <c r="A185" s="219"/>
      <c r="B185" s="246">
        <v>1671</v>
      </c>
      <c r="C185" s="400">
        <v>7147224.6699999999</v>
      </c>
      <c r="D185" s="401">
        <v>513432.18</v>
      </c>
      <c r="E185" s="407">
        <v>387.52</v>
      </c>
      <c r="F185" s="403">
        <v>0.06</v>
      </c>
      <c r="G185" s="404">
        <v>0.06</v>
      </c>
      <c r="H185" s="405">
        <v>0.06</v>
      </c>
      <c r="I185" s="406">
        <v>-0.01</v>
      </c>
      <c r="J185" s="404">
        <v>-0.01</v>
      </c>
      <c r="K185" s="407">
        <v>-0.01</v>
      </c>
    </row>
    <row r="186" spans="1:11" ht="15" customHeight="1" x14ac:dyDescent="0.25">
      <c r="A186" s="219"/>
      <c r="B186" s="246">
        <v>2401</v>
      </c>
      <c r="C186" s="400">
        <v>7147224.6600000001</v>
      </c>
      <c r="D186" s="401">
        <v>513432.16</v>
      </c>
      <c r="E186" s="407">
        <v>387.59</v>
      </c>
      <c r="F186" s="403">
        <v>7.0000000000000007E-2</v>
      </c>
      <c r="G186" s="404">
        <v>0.01</v>
      </c>
      <c r="H186" s="405">
        <v>0.01</v>
      </c>
      <c r="I186" s="406">
        <v>0.06</v>
      </c>
      <c r="J186" s="404">
        <v>7.0000000000000007E-2</v>
      </c>
      <c r="K186" s="407">
        <v>0.04</v>
      </c>
    </row>
    <row r="187" spans="1:11" ht="15" customHeight="1" x14ac:dyDescent="0.25">
      <c r="A187" s="219"/>
      <c r="B187" s="246">
        <v>3113</v>
      </c>
      <c r="C187" s="400">
        <v>7147224.6699999999</v>
      </c>
      <c r="D187" s="401">
        <v>513432.16</v>
      </c>
      <c r="E187" s="407">
        <v>387.53</v>
      </c>
      <c r="F187" s="403">
        <v>7.0000000000000007E-2</v>
      </c>
      <c r="G187" s="404">
        <v>0.01</v>
      </c>
      <c r="H187" s="405">
        <v>0</v>
      </c>
      <c r="I187" s="406">
        <v>0</v>
      </c>
      <c r="J187" s="404">
        <v>-0.06</v>
      </c>
      <c r="K187" s="407">
        <v>-0.03</v>
      </c>
    </row>
    <row r="188" spans="1:11" ht="15" customHeight="1" x14ac:dyDescent="0.25">
      <c r="A188" s="219"/>
      <c r="B188" s="246">
        <v>3854</v>
      </c>
      <c r="C188" s="400">
        <v>7147224.6799999997</v>
      </c>
      <c r="D188" s="401">
        <v>513432.16</v>
      </c>
      <c r="E188" s="407">
        <v>387.54</v>
      </c>
      <c r="F188" s="403">
        <v>0.06</v>
      </c>
      <c r="G188" s="404">
        <v>0.02</v>
      </c>
      <c r="H188" s="405">
        <v>0.01</v>
      </c>
      <c r="I188" s="406">
        <v>0.01</v>
      </c>
      <c r="J188" s="404">
        <v>0.01</v>
      </c>
      <c r="K188" s="407">
        <v>0.01</v>
      </c>
    </row>
    <row r="189" spans="1:11" ht="15" customHeight="1" x14ac:dyDescent="0.25">
      <c r="A189" s="222"/>
      <c r="B189" s="251">
        <v>3921</v>
      </c>
      <c r="C189" s="504" t="s">
        <v>112</v>
      </c>
      <c r="D189" s="469"/>
      <c r="E189" s="470"/>
      <c r="F189" s="471"/>
      <c r="G189" s="472"/>
      <c r="H189" s="473"/>
      <c r="I189" s="474"/>
      <c r="J189" s="472"/>
      <c r="K189" s="475"/>
    </row>
    <row r="190" spans="1:11" ht="15" customHeight="1" x14ac:dyDescent="0.25">
      <c r="A190" s="227">
        <v>989</v>
      </c>
      <c r="B190" s="235">
        <v>41127</v>
      </c>
      <c r="C190" s="476">
        <v>7147209.0199999996</v>
      </c>
      <c r="D190" s="477">
        <v>513433.4</v>
      </c>
      <c r="E190" s="478">
        <v>388.67</v>
      </c>
      <c r="F190" s="479">
        <v>0</v>
      </c>
      <c r="G190" s="480">
        <v>0</v>
      </c>
      <c r="H190" s="481">
        <v>0</v>
      </c>
      <c r="I190" s="482">
        <v>0</v>
      </c>
      <c r="J190" s="480">
        <v>0</v>
      </c>
      <c r="K190" s="483">
        <v>0</v>
      </c>
    </row>
    <row r="191" spans="1:11" ht="15" customHeight="1" x14ac:dyDescent="0.25">
      <c r="A191" s="228"/>
      <c r="B191" s="236">
        <v>41893</v>
      </c>
      <c r="C191" s="484">
        <v>7147209.0389999999</v>
      </c>
      <c r="D191" s="485">
        <v>513433.41399999999</v>
      </c>
      <c r="E191" s="486">
        <v>388.68200000000002</v>
      </c>
      <c r="F191" s="286">
        <f>F190+G191</f>
        <v>2.3600847680443082E-2</v>
      </c>
      <c r="G191" s="287">
        <f>SQRT(((C191-C190)^2)+((D191-D190)^2))</f>
        <v>2.3600847680443082E-2</v>
      </c>
      <c r="H191" s="288">
        <f>G191/((B191-B190)/365)</f>
        <v>1.1245834730237238E-2</v>
      </c>
      <c r="I191" s="286">
        <f>I190+J191</f>
        <v>1.2000000000000455E-2</v>
      </c>
      <c r="J191" s="287">
        <f>E191-E190</f>
        <v>1.2000000000000455E-2</v>
      </c>
      <c r="K191" s="288">
        <f>J191/((B191-B190)/365)</f>
        <v>5.718015665796561E-3</v>
      </c>
    </row>
    <row r="192" spans="1:11" ht="15" customHeight="1" x14ac:dyDescent="0.25">
      <c r="A192" s="221" t="s">
        <v>75</v>
      </c>
      <c r="B192" s="247">
        <v>536</v>
      </c>
      <c r="C192" s="420">
        <v>7147355.9400000004</v>
      </c>
      <c r="D192" s="421">
        <v>513038.74</v>
      </c>
      <c r="E192" s="422">
        <v>416.55</v>
      </c>
      <c r="F192" s="423">
        <v>0</v>
      </c>
      <c r="G192" s="424">
        <v>0.19</v>
      </c>
      <c r="H192" s="425">
        <v>0.1</v>
      </c>
      <c r="I192" s="426">
        <v>0</v>
      </c>
      <c r="J192" s="424">
        <v>-0.12</v>
      </c>
      <c r="K192" s="422">
        <v>-0.06</v>
      </c>
    </row>
    <row r="193" spans="1:11" ht="15" customHeight="1" x14ac:dyDescent="0.25">
      <c r="A193" s="219"/>
      <c r="B193" s="246">
        <v>1328</v>
      </c>
      <c r="C193" s="400">
        <v>7147356.1100000003</v>
      </c>
      <c r="D193" s="401">
        <v>513038.84</v>
      </c>
      <c r="E193" s="407">
        <v>416.54</v>
      </c>
      <c r="F193" s="403">
        <v>0.2</v>
      </c>
      <c r="G193" s="404">
        <v>0.2</v>
      </c>
      <c r="H193" s="405">
        <v>0.09</v>
      </c>
      <c r="I193" s="406">
        <v>-0.01</v>
      </c>
      <c r="J193" s="404">
        <v>-0.01</v>
      </c>
      <c r="K193" s="407">
        <v>0</v>
      </c>
    </row>
    <row r="194" spans="1:11" ht="15" customHeight="1" x14ac:dyDescent="0.25">
      <c r="A194" s="222"/>
      <c r="B194" s="251">
        <v>2401</v>
      </c>
      <c r="C194" s="504" t="s">
        <v>113</v>
      </c>
      <c r="D194" s="469"/>
      <c r="E194" s="470"/>
      <c r="F194" s="471"/>
      <c r="G194" s="472"/>
      <c r="H194" s="473"/>
      <c r="I194" s="474"/>
      <c r="J194" s="472"/>
      <c r="K194" s="475"/>
    </row>
    <row r="195" spans="1:11" ht="15" customHeight="1" x14ac:dyDescent="0.25">
      <c r="A195" s="227">
        <v>994</v>
      </c>
      <c r="B195" s="235">
        <v>41127</v>
      </c>
      <c r="C195" s="476">
        <v>7147353.7199999997</v>
      </c>
      <c r="D195" s="477">
        <v>513040.01</v>
      </c>
      <c r="E195" s="478">
        <v>416.13</v>
      </c>
      <c r="F195" s="479">
        <v>0</v>
      </c>
      <c r="G195" s="480">
        <v>0</v>
      </c>
      <c r="H195" s="481">
        <v>0</v>
      </c>
      <c r="I195" s="482">
        <v>0</v>
      </c>
      <c r="J195" s="480">
        <v>0</v>
      </c>
      <c r="K195" s="483">
        <v>0</v>
      </c>
    </row>
    <row r="196" spans="1:11" ht="15" customHeight="1" x14ac:dyDescent="0.25">
      <c r="A196" s="228"/>
      <c r="B196" s="236">
        <v>41893</v>
      </c>
      <c r="C196" s="487">
        <v>7147353.8459999999</v>
      </c>
      <c r="D196" s="485">
        <v>513040.05300000001</v>
      </c>
      <c r="E196" s="486">
        <v>416.00700000000001</v>
      </c>
      <c r="F196" s="286">
        <f>F195+G196</f>
        <v>0.13313526971372588</v>
      </c>
      <c r="G196" s="287">
        <f>SQRT(((C196-C195)^2)+((D196-D195)^2))</f>
        <v>0.13313526971372588</v>
      </c>
      <c r="H196" s="288">
        <f>G196/((B196-B195)/365)</f>
        <v>6.3439129824425525E-2</v>
      </c>
      <c r="I196" s="286">
        <f>I195+J196</f>
        <v>-0.12299999999999045</v>
      </c>
      <c r="J196" s="287">
        <f>E196-E195</f>
        <v>-0.12299999999999045</v>
      </c>
      <c r="K196" s="288">
        <f>J196/((B196-B195)/365)</f>
        <v>-5.860966057440798E-2</v>
      </c>
    </row>
    <row r="197" spans="1:11" ht="15" customHeight="1" x14ac:dyDescent="0.25">
      <c r="A197" s="229">
        <v>1824</v>
      </c>
      <c r="B197" s="248">
        <v>4241</v>
      </c>
      <c r="C197" s="437">
        <v>7147343.2400000002</v>
      </c>
      <c r="D197" s="438">
        <v>513082.29</v>
      </c>
      <c r="E197" s="488">
        <v>415.91</v>
      </c>
      <c r="F197" s="489">
        <v>0</v>
      </c>
      <c r="G197" s="490">
        <v>0</v>
      </c>
      <c r="H197" s="491">
        <v>0</v>
      </c>
      <c r="I197" s="492">
        <v>0</v>
      </c>
      <c r="J197" s="490">
        <v>0</v>
      </c>
      <c r="K197" s="439">
        <v>0</v>
      </c>
    </row>
    <row r="198" spans="1:11" ht="15" customHeight="1" x14ac:dyDescent="0.25">
      <c r="A198" s="219"/>
      <c r="B198" s="235">
        <v>41127</v>
      </c>
      <c r="C198" s="410">
        <v>7147343.3399999999</v>
      </c>
      <c r="D198" s="411">
        <v>513082.32</v>
      </c>
      <c r="E198" s="493">
        <v>415.86</v>
      </c>
      <c r="F198" s="413">
        <v>0.1</v>
      </c>
      <c r="G198" s="414">
        <v>0.1</v>
      </c>
      <c r="H198" s="415">
        <v>0.11</v>
      </c>
      <c r="I198" s="416">
        <v>-0.05</v>
      </c>
      <c r="J198" s="414">
        <v>-0.05</v>
      </c>
      <c r="K198" s="412">
        <v>-0.05</v>
      </c>
    </row>
    <row r="199" spans="1:11" ht="15" customHeight="1" x14ac:dyDescent="0.25">
      <c r="A199" s="230"/>
      <c r="B199" s="236">
        <v>41893</v>
      </c>
      <c r="C199" s="494">
        <v>7147343.3899999997</v>
      </c>
      <c r="D199" s="495">
        <v>513082.35100000002</v>
      </c>
      <c r="E199" s="496">
        <v>415.72300000000001</v>
      </c>
      <c r="F199" s="286">
        <f>F198+G199</f>
        <v>0.1588302641711031</v>
      </c>
      <c r="G199" s="287">
        <f>SQRT(((C199-C198)^2)+((D199-D198)^2))</f>
        <v>5.883026417110309E-2</v>
      </c>
      <c r="H199" s="288">
        <f>G199/((B199-B198)/365)</f>
        <v>2.8032697679442071E-2</v>
      </c>
      <c r="I199" s="286">
        <f>I198+J199</f>
        <v>-0.18700000000000044</v>
      </c>
      <c r="J199" s="287">
        <f>E199-E198</f>
        <v>-0.13700000000000045</v>
      </c>
      <c r="K199" s="288">
        <f>J199/((B199-B198)/365)</f>
        <v>-6.5280678851175153E-2</v>
      </c>
    </row>
    <row r="200" spans="1:11" ht="15" customHeight="1" x14ac:dyDescent="0.25">
      <c r="A200" s="231">
        <v>187</v>
      </c>
      <c r="B200" s="252">
        <v>41893</v>
      </c>
      <c r="C200" s="497">
        <v>7147292.2149999999</v>
      </c>
      <c r="D200" s="498">
        <v>513274.66499999998</v>
      </c>
      <c r="E200" s="499">
        <v>404.58</v>
      </c>
      <c r="F200" s="500"/>
      <c r="G200" s="498"/>
      <c r="H200" s="501"/>
      <c r="I200" s="497"/>
      <c r="J200" s="498"/>
      <c r="K200" s="499"/>
    </row>
  </sheetData>
  <mergeCells count="6"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88"/>
  <sheetViews>
    <sheetView workbookViewId="0">
      <selection activeCell="M37" sqref="M37"/>
    </sheetView>
  </sheetViews>
  <sheetFormatPr defaultRowHeight="15" x14ac:dyDescent="0.25"/>
  <cols>
    <col min="1" max="1" width="11.5703125" style="12" customWidth="1"/>
    <col min="2" max="2" width="20.140625" style="12" customWidth="1"/>
    <col min="3" max="3" width="11.28515625" style="12" customWidth="1"/>
    <col min="4" max="4" width="10.42578125" style="12" customWidth="1"/>
    <col min="5" max="5" width="10.85546875" style="12" customWidth="1"/>
    <col min="6" max="6" width="11.28515625" style="12" customWidth="1"/>
    <col min="7" max="7" width="9.42578125" style="12" customWidth="1"/>
    <col min="8" max="8" width="11.140625" style="12" customWidth="1"/>
    <col min="9" max="9" width="8.28515625" style="12" customWidth="1"/>
    <col min="10" max="10" width="9.42578125" style="12" customWidth="1"/>
    <col min="11" max="11" width="11.140625" style="12" customWidth="1"/>
    <col min="12" max="16384" width="9.140625" style="12"/>
  </cols>
  <sheetData>
    <row r="1" spans="1:11" ht="47.1" customHeight="1" x14ac:dyDescent="0.25">
      <c r="A1" s="46" t="s">
        <v>62</v>
      </c>
      <c r="B1" s="46" t="s">
        <v>61</v>
      </c>
      <c r="C1" s="45" t="s">
        <v>60</v>
      </c>
      <c r="D1" s="45" t="s">
        <v>59</v>
      </c>
      <c r="E1" s="44" t="s">
        <v>58</v>
      </c>
      <c r="F1" s="41" t="s">
        <v>56</v>
      </c>
      <c r="G1" s="43" t="s">
        <v>57</v>
      </c>
      <c r="H1" s="41" t="s">
        <v>54</v>
      </c>
      <c r="I1" s="41" t="s">
        <v>56</v>
      </c>
      <c r="J1" s="42" t="s">
        <v>55</v>
      </c>
      <c r="K1" s="41" t="s">
        <v>54</v>
      </c>
    </row>
    <row r="2" spans="1:11" ht="9.9499999999999993" customHeight="1" x14ac:dyDescent="0.25">
      <c r="A2" s="40">
        <v>1493</v>
      </c>
      <c r="B2" s="39">
        <v>536</v>
      </c>
      <c r="C2" s="38" t="s">
        <v>47</v>
      </c>
      <c r="D2" s="15"/>
      <c r="E2" s="15"/>
      <c r="F2" s="15"/>
      <c r="G2" s="15"/>
      <c r="H2" s="15"/>
      <c r="I2" s="15"/>
      <c r="J2" s="15"/>
      <c r="K2" s="15"/>
    </row>
    <row r="3" spans="1:11" ht="11.1" customHeight="1" x14ac:dyDescent="0.25">
      <c r="A3" s="13"/>
      <c r="B3" s="27">
        <v>1328</v>
      </c>
      <c r="C3" s="26">
        <v>7146801.5599999996</v>
      </c>
      <c r="D3" s="26">
        <v>513576.66</v>
      </c>
      <c r="E3" s="29">
        <v>453</v>
      </c>
      <c r="F3" s="18">
        <v>0</v>
      </c>
      <c r="G3" s="13"/>
      <c r="H3" s="13"/>
      <c r="I3" s="18">
        <v>0</v>
      </c>
      <c r="J3" s="13"/>
      <c r="K3" s="13"/>
    </row>
    <row r="4" spans="1:11" ht="9.9499999999999993" customHeight="1" x14ac:dyDescent="0.25">
      <c r="A4" s="13"/>
      <c r="B4" s="27">
        <v>1671</v>
      </c>
      <c r="C4" s="26">
        <v>7146801.6500000004</v>
      </c>
      <c r="D4" s="26">
        <v>513576.65</v>
      </c>
      <c r="E4" s="18">
        <v>452.96</v>
      </c>
      <c r="F4" s="18">
        <v>0.08</v>
      </c>
      <c r="G4" s="18">
        <v>0.08</v>
      </c>
      <c r="H4" s="18">
        <v>0.09</v>
      </c>
      <c r="I4" s="18">
        <v>-0.04</v>
      </c>
      <c r="J4" s="18">
        <v>-0.04</v>
      </c>
      <c r="K4" s="18">
        <v>-0.04</v>
      </c>
    </row>
    <row r="5" spans="1:11" ht="11.1" customHeight="1" x14ac:dyDescent="0.25">
      <c r="A5" s="13"/>
      <c r="B5" s="27">
        <v>2401</v>
      </c>
      <c r="C5" s="26">
        <v>7146801.8499999996</v>
      </c>
      <c r="D5" s="30">
        <v>513576.6</v>
      </c>
      <c r="E5" s="18">
        <v>452.89</v>
      </c>
      <c r="F5" s="18">
        <v>0.28999999999999998</v>
      </c>
      <c r="G5" s="18">
        <v>0.21</v>
      </c>
      <c r="H5" s="18">
        <v>0.1</v>
      </c>
      <c r="I5" s="18">
        <v>-0.11</v>
      </c>
      <c r="J5" s="18">
        <v>-7.0000000000000007E-2</v>
      </c>
      <c r="K5" s="18">
        <v>-0.03</v>
      </c>
    </row>
    <row r="6" spans="1:11" ht="9.9499999999999993" customHeight="1" x14ac:dyDescent="0.25">
      <c r="A6" s="13"/>
      <c r="B6" s="27">
        <v>3113</v>
      </c>
      <c r="C6" s="31">
        <v>7146802</v>
      </c>
      <c r="D6" s="30">
        <v>513576.6</v>
      </c>
      <c r="E6" s="18">
        <v>452.79</v>
      </c>
      <c r="F6" s="18">
        <v>0.44</v>
      </c>
      <c r="G6" s="18">
        <v>0.15</v>
      </c>
      <c r="H6" s="18">
        <v>0.08</v>
      </c>
      <c r="I6" s="18">
        <v>-0.21</v>
      </c>
      <c r="J6" s="28">
        <v>-0.1</v>
      </c>
      <c r="K6" s="18">
        <v>-0.05</v>
      </c>
    </row>
    <row r="7" spans="1:11" ht="11.1" customHeight="1" x14ac:dyDescent="0.25">
      <c r="A7" s="13"/>
      <c r="B7" s="27">
        <v>3854</v>
      </c>
      <c r="C7" s="26">
        <v>7146802.1200000001</v>
      </c>
      <c r="D7" s="26">
        <v>513576.56</v>
      </c>
      <c r="E7" s="18">
        <v>452.72</v>
      </c>
      <c r="F7" s="18">
        <v>0.56999999999999995</v>
      </c>
      <c r="G7" s="18">
        <v>0.13</v>
      </c>
      <c r="H7" s="18">
        <v>0.06</v>
      </c>
      <c r="I7" s="18">
        <v>-0.28000000000000003</v>
      </c>
      <c r="J7" s="18">
        <v>-7.0000000000000007E-2</v>
      </c>
      <c r="K7" s="18">
        <v>-0.03</v>
      </c>
    </row>
    <row r="8" spans="1:11" ht="9.9499999999999993" customHeight="1" x14ac:dyDescent="0.25">
      <c r="A8" s="13"/>
      <c r="B8" s="27">
        <v>3921</v>
      </c>
      <c r="C8" s="26">
        <v>7146802.1200000001</v>
      </c>
      <c r="D8" s="26">
        <v>513576.55</v>
      </c>
      <c r="E8" s="18">
        <v>452.67</v>
      </c>
      <c r="F8" s="18">
        <v>0.56999999999999995</v>
      </c>
      <c r="G8" s="18">
        <v>0</v>
      </c>
      <c r="H8" s="18">
        <v>0.01</v>
      </c>
      <c r="I8" s="18">
        <v>-0.33</v>
      </c>
      <c r="J8" s="18">
        <v>-0.05</v>
      </c>
      <c r="K8" s="18">
        <v>-0.28000000000000003</v>
      </c>
    </row>
    <row r="9" spans="1:11" ht="9.9499999999999993" customHeight="1" x14ac:dyDescent="0.25">
      <c r="A9" s="13"/>
      <c r="B9" s="27">
        <v>4241</v>
      </c>
      <c r="C9" s="26">
        <v>7146802.2199999997</v>
      </c>
      <c r="D9" s="26">
        <v>513576.52</v>
      </c>
      <c r="E9" s="18">
        <v>452.66</v>
      </c>
      <c r="F9" s="18">
        <v>0.67</v>
      </c>
      <c r="G9" s="18">
        <v>0.11</v>
      </c>
      <c r="H9" s="18">
        <v>0.12</v>
      </c>
      <c r="I9" s="18">
        <v>-0.34</v>
      </c>
      <c r="J9" s="18">
        <v>-0.02</v>
      </c>
      <c r="K9" s="18">
        <v>-0.02</v>
      </c>
    </row>
    <row r="10" spans="1:11" ht="15.95" customHeight="1" x14ac:dyDescent="0.25">
      <c r="A10" s="13"/>
      <c r="B10" s="37">
        <v>4602</v>
      </c>
      <c r="C10" s="36">
        <v>7146802.29</v>
      </c>
      <c r="D10" s="36">
        <v>513576.56</v>
      </c>
      <c r="E10" s="34">
        <v>452.64</v>
      </c>
      <c r="F10" s="34">
        <v>0.74</v>
      </c>
      <c r="G10" s="34">
        <v>0.09</v>
      </c>
      <c r="H10" s="34">
        <v>0.09</v>
      </c>
      <c r="I10" s="34">
        <v>-0.36</v>
      </c>
      <c r="J10" s="34">
        <v>-0.02</v>
      </c>
      <c r="K10" s="34">
        <v>-0.02</v>
      </c>
    </row>
    <row r="11" spans="1:11" ht="15.95" customHeight="1" x14ac:dyDescent="0.25">
      <c r="A11" s="33">
        <v>1830</v>
      </c>
      <c r="B11" s="27">
        <v>536</v>
      </c>
      <c r="C11" s="32" t="s">
        <v>47</v>
      </c>
      <c r="D11" s="13"/>
      <c r="E11" s="13"/>
      <c r="F11" s="13"/>
      <c r="G11" s="13"/>
      <c r="H11" s="13"/>
      <c r="I11" s="13"/>
      <c r="J11" s="13"/>
      <c r="K11" s="13"/>
    </row>
    <row r="12" spans="1:11" ht="11.1" customHeight="1" x14ac:dyDescent="0.25">
      <c r="A12" s="13"/>
      <c r="B12" s="27">
        <v>1328</v>
      </c>
      <c r="C12" s="26">
        <v>7146523.7699999996</v>
      </c>
      <c r="D12" s="26">
        <v>513455.68</v>
      </c>
      <c r="E12" s="18">
        <v>471.67</v>
      </c>
      <c r="F12" s="18">
        <v>0</v>
      </c>
      <c r="G12" s="13"/>
      <c r="H12" s="13"/>
      <c r="I12" s="18">
        <v>0</v>
      </c>
      <c r="J12" s="13"/>
      <c r="K12" s="13"/>
    </row>
    <row r="13" spans="1:11" ht="9.9499999999999993" customHeight="1" x14ac:dyDescent="0.25">
      <c r="A13" s="13"/>
      <c r="B13" s="27">
        <v>1671</v>
      </c>
      <c r="C13" s="26">
        <v>7146523.79</v>
      </c>
      <c r="D13" s="26">
        <v>513455.68</v>
      </c>
      <c r="E13" s="18">
        <v>471.68</v>
      </c>
      <c r="F13" s="18">
        <v>0.02</v>
      </c>
      <c r="G13" s="18">
        <v>0.02</v>
      </c>
      <c r="H13" s="18">
        <v>0.02</v>
      </c>
      <c r="I13" s="18">
        <v>0.01</v>
      </c>
      <c r="J13" s="18">
        <v>0.01</v>
      </c>
      <c r="K13" s="18">
        <v>0.01</v>
      </c>
    </row>
    <row r="14" spans="1:11" ht="11.1" customHeight="1" x14ac:dyDescent="0.25">
      <c r="A14" s="13"/>
      <c r="B14" s="27">
        <v>2401</v>
      </c>
      <c r="C14" s="26">
        <v>7146523.79</v>
      </c>
      <c r="D14" s="26">
        <v>513455.68</v>
      </c>
      <c r="E14" s="18">
        <v>471.73</v>
      </c>
      <c r="F14" s="18">
        <v>0.02</v>
      </c>
      <c r="G14" s="18">
        <v>0.01</v>
      </c>
      <c r="H14" s="18">
        <v>0</v>
      </c>
      <c r="I14" s="18">
        <v>0.06</v>
      </c>
      <c r="J14" s="18">
        <v>0.05</v>
      </c>
      <c r="K14" s="18">
        <v>0.03</v>
      </c>
    </row>
    <row r="15" spans="1:11" ht="9.9499999999999993" customHeight="1" x14ac:dyDescent="0.25">
      <c r="A15" s="13"/>
      <c r="B15" s="27">
        <v>3113</v>
      </c>
      <c r="C15" s="26">
        <v>7146523.7800000003</v>
      </c>
      <c r="D15" s="26">
        <v>513455.68</v>
      </c>
      <c r="E15" s="29">
        <v>471.7</v>
      </c>
      <c r="F15" s="18">
        <v>0.02</v>
      </c>
      <c r="G15" s="18">
        <v>0.01</v>
      </c>
      <c r="H15" s="18">
        <v>0</v>
      </c>
      <c r="I15" s="18">
        <v>0.03</v>
      </c>
      <c r="J15" s="18">
        <v>-0.03</v>
      </c>
      <c r="K15" s="18">
        <v>-0.02</v>
      </c>
    </row>
    <row r="16" spans="1:11" ht="9.9499999999999993" customHeight="1" x14ac:dyDescent="0.25">
      <c r="A16" s="13"/>
      <c r="B16" s="27">
        <v>3854</v>
      </c>
      <c r="C16" s="31">
        <v>7146523.7999999998</v>
      </c>
      <c r="D16" s="26">
        <v>513455.68</v>
      </c>
      <c r="E16" s="18">
        <v>471.71</v>
      </c>
      <c r="F16" s="18">
        <v>0.03</v>
      </c>
      <c r="G16" s="18">
        <v>0.02</v>
      </c>
      <c r="H16" s="18">
        <v>0.01</v>
      </c>
      <c r="I16" s="18">
        <v>0.04</v>
      </c>
      <c r="J16" s="18">
        <v>0.01</v>
      </c>
      <c r="K16" s="18">
        <v>0.01</v>
      </c>
    </row>
    <row r="17" spans="1:11" ht="11.1" customHeight="1" x14ac:dyDescent="0.25">
      <c r="A17" s="13"/>
      <c r="B17" s="27">
        <v>3921</v>
      </c>
      <c r="C17" s="26">
        <v>7146523.8099999996</v>
      </c>
      <c r="D17" s="26">
        <v>513455.69</v>
      </c>
      <c r="E17" s="18">
        <v>471.69</v>
      </c>
      <c r="F17" s="18">
        <v>0.04</v>
      </c>
      <c r="G17" s="18">
        <v>0.01</v>
      </c>
      <c r="H17" s="18">
        <v>0.06</v>
      </c>
      <c r="I17" s="18">
        <v>0.02</v>
      </c>
      <c r="J17" s="18">
        <v>-0.02</v>
      </c>
      <c r="K17" s="18">
        <v>-0.12</v>
      </c>
    </row>
    <row r="18" spans="1:11" ht="11.1" customHeight="1" x14ac:dyDescent="0.25">
      <c r="A18" s="13"/>
      <c r="B18" s="27">
        <v>4241</v>
      </c>
      <c r="C18" s="31">
        <v>7146523.7999999998</v>
      </c>
      <c r="D18" s="26">
        <v>513455.67</v>
      </c>
      <c r="E18" s="18">
        <v>471.69</v>
      </c>
      <c r="F18" s="18">
        <v>0.03</v>
      </c>
      <c r="G18" s="18">
        <v>0.02</v>
      </c>
      <c r="H18" s="18">
        <v>0.02</v>
      </c>
      <c r="I18" s="18">
        <v>0.02</v>
      </c>
      <c r="J18" s="18">
        <v>0</v>
      </c>
      <c r="K18" s="18">
        <v>0</v>
      </c>
    </row>
    <row r="19" spans="1:11" ht="15.95" customHeight="1" x14ac:dyDescent="0.25">
      <c r="A19" s="13"/>
      <c r="B19" s="37">
        <v>4602</v>
      </c>
      <c r="C19" s="36">
        <v>7146523.8300000001</v>
      </c>
      <c r="D19" s="36">
        <v>513455.65</v>
      </c>
      <c r="E19" s="34">
        <v>471.67</v>
      </c>
      <c r="F19" s="34">
        <v>7.0000000000000007E-2</v>
      </c>
      <c r="G19" s="34">
        <v>0.04</v>
      </c>
      <c r="H19" s="34">
        <v>0.04</v>
      </c>
      <c r="I19" s="34">
        <v>0</v>
      </c>
      <c r="J19" s="34">
        <v>-0.02</v>
      </c>
      <c r="K19" s="34">
        <v>-0.02</v>
      </c>
    </row>
    <row r="20" spans="1:11" ht="15.95" customHeight="1" x14ac:dyDescent="0.25">
      <c r="A20" s="33">
        <v>1832</v>
      </c>
      <c r="B20" s="27">
        <v>536</v>
      </c>
      <c r="C20" s="32" t="s">
        <v>47</v>
      </c>
      <c r="D20" s="13"/>
      <c r="E20" s="13"/>
      <c r="F20" s="13"/>
      <c r="G20" s="13"/>
      <c r="H20" s="13"/>
      <c r="I20" s="13"/>
      <c r="J20" s="13"/>
      <c r="K20" s="13"/>
    </row>
    <row r="21" spans="1:11" ht="11.1" customHeight="1" x14ac:dyDescent="0.25">
      <c r="A21" s="13"/>
      <c r="B21" s="27">
        <v>1328</v>
      </c>
      <c r="C21" s="26">
        <v>7146537.0599999996</v>
      </c>
      <c r="D21" s="26">
        <v>513483.13</v>
      </c>
      <c r="E21" s="18">
        <v>473.62</v>
      </c>
      <c r="F21" s="18">
        <v>0</v>
      </c>
      <c r="G21" s="13"/>
      <c r="H21" s="13"/>
      <c r="I21" s="18">
        <v>0</v>
      </c>
      <c r="J21" s="13"/>
      <c r="K21" s="13"/>
    </row>
    <row r="22" spans="1:11" ht="9.9499999999999993" customHeight="1" x14ac:dyDescent="0.25">
      <c r="A22" s="13"/>
      <c r="B22" s="27">
        <v>1671</v>
      </c>
      <c r="C22" s="26">
        <v>7146537.0599999996</v>
      </c>
      <c r="D22" s="26">
        <v>513483.16</v>
      </c>
      <c r="E22" s="18">
        <v>473.58</v>
      </c>
      <c r="F22" s="18">
        <v>0.03</v>
      </c>
      <c r="G22" s="18">
        <v>0.03</v>
      </c>
      <c r="H22" s="18">
        <v>0.03</v>
      </c>
      <c r="I22" s="18">
        <v>-0.04</v>
      </c>
      <c r="J22" s="18">
        <v>-0.04</v>
      </c>
      <c r="K22" s="18">
        <v>-0.05</v>
      </c>
    </row>
    <row r="23" spans="1:11" ht="11.1" customHeight="1" x14ac:dyDescent="0.25">
      <c r="A23" s="13"/>
      <c r="B23" s="27">
        <v>2401</v>
      </c>
      <c r="C23" s="26">
        <v>7146537.04</v>
      </c>
      <c r="D23" s="26">
        <v>513483.16</v>
      </c>
      <c r="E23" s="18">
        <v>473.68</v>
      </c>
      <c r="F23" s="18">
        <v>0.04</v>
      </c>
      <c r="G23" s="18">
        <v>0.02</v>
      </c>
      <c r="H23" s="18">
        <v>0.01</v>
      </c>
      <c r="I23" s="18">
        <v>0.06</v>
      </c>
      <c r="J23" s="18">
        <v>0.1</v>
      </c>
      <c r="K23" s="18">
        <v>0.05</v>
      </c>
    </row>
    <row r="24" spans="1:11" ht="9.9499999999999993" customHeight="1" x14ac:dyDescent="0.25">
      <c r="A24" s="13"/>
      <c r="B24" s="27">
        <v>3113</v>
      </c>
      <c r="C24" s="26">
        <v>7146537.0700000003</v>
      </c>
      <c r="D24" s="26">
        <v>513483.17</v>
      </c>
      <c r="E24" s="18">
        <v>473.65</v>
      </c>
      <c r="F24" s="18">
        <v>0.03</v>
      </c>
      <c r="G24" s="18">
        <v>0.03</v>
      </c>
      <c r="H24" s="18">
        <v>0.02</v>
      </c>
      <c r="I24" s="18">
        <v>0.02</v>
      </c>
      <c r="J24" s="18">
        <v>-0.04</v>
      </c>
      <c r="K24" s="18">
        <v>-0.02</v>
      </c>
    </row>
    <row r="25" spans="1:11" ht="11.1" customHeight="1" x14ac:dyDescent="0.25">
      <c r="A25" s="13"/>
      <c r="B25" s="27">
        <v>3854</v>
      </c>
      <c r="C25" s="26">
        <v>7146537.0800000001</v>
      </c>
      <c r="D25" s="26">
        <v>513483.16</v>
      </c>
      <c r="E25" s="18">
        <v>473.65</v>
      </c>
      <c r="F25" s="18">
        <v>0.03</v>
      </c>
      <c r="G25" s="18">
        <v>0.01</v>
      </c>
      <c r="H25" s="18">
        <v>0.01</v>
      </c>
      <c r="I25" s="18">
        <v>0.03</v>
      </c>
      <c r="J25" s="18">
        <v>0</v>
      </c>
      <c r="K25" s="18">
        <v>0</v>
      </c>
    </row>
    <row r="26" spans="1:11" ht="9.9499999999999993" customHeight="1" x14ac:dyDescent="0.25">
      <c r="A26" s="13"/>
      <c r="B26" s="27">
        <v>3921</v>
      </c>
      <c r="C26" s="26">
        <v>7146537.0899999999</v>
      </c>
      <c r="D26" s="26">
        <v>513483.17</v>
      </c>
      <c r="E26" s="18">
        <v>473.65</v>
      </c>
      <c r="F26" s="18">
        <v>0.05</v>
      </c>
      <c r="G26" s="18">
        <v>0.02</v>
      </c>
      <c r="H26" s="18">
        <v>0.12</v>
      </c>
      <c r="I26" s="18">
        <v>0.03</v>
      </c>
      <c r="J26" s="18">
        <v>0</v>
      </c>
      <c r="K26" s="18">
        <v>0.01</v>
      </c>
    </row>
    <row r="27" spans="1:11" ht="11.1" customHeight="1" x14ac:dyDescent="0.25">
      <c r="A27" s="13"/>
      <c r="B27" s="27">
        <v>4241</v>
      </c>
      <c r="C27" s="26">
        <v>7146537.0700000003</v>
      </c>
      <c r="D27" s="26">
        <v>513483.16</v>
      </c>
      <c r="E27" s="18">
        <v>473.63</v>
      </c>
      <c r="F27" s="18">
        <v>0.03</v>
      </c>
      <c r="G27" s="18">
        <v>0.03</v>
      </c>
      <c r="H27" s="18">
        <v>0.03</v>
      </c>
      <c r="I27" s="18">
        <v>0.01</v>
      </c>
      <c r="J27" s="18">
        <v>-0.02</v>
      </c>
      <c r="K27" s="18">
        <v>-0.02</v>
      </c>
    </row>
    <row r="28" spans="1:11" ht="15.95" customHeight="1" x14ac:dyDescent="0.25">
      <c r="A28" s="13"/>
      <c r="B28" s="37">
        <v>4602</v>
      </c>
      <c r="C28" s="36">
        <v>7146537.0700000003</v>
      </c>
      <c r="D28" s="36">
        <v>513483.13</v>
      </c>
      <c r="E28" s="34">
        <v>473.63</v>
      </c>
      <c r="F28" s="34">
        <v>0.01</v>
      </c>
      <c r="G28" s="34">
        <v>0.04</v>
      </c>
      <c r="H28" s="34">
        <v>0.04</v>
      </c>
      <c r="I28" s="34">
        <v>0.01</v>
      </c>
      <c r="J28" s="34">
        <v>0</v>
      </c>
      <c r="K28" s="34">
        <v>0</v>
      </c>
    </row>
    <row r="29" spans="1:11" ht="15.95" customHeight="1" x14ac:dyDescent="0.25">
      <c r="A29" s="33">
        <v>1837</v>
      </c>
      <c r="B29" s="27">
        <v>536</v>
      </c>
      <c r="C29" s="32" t="s">
        <v>47</v>
      </c>
      <c r="D29" s="13"/>
      <c r="E29" s="13"/>
      <c r="F29" s="13"/>
      <c r="G29" s="13"/>
      <c r="H29" s="13"/>
      <c r="I29" s="13"/>
      <c r="J29" s="13"/>
      <c r="K29" s="13"/>
    </row>
    <row r="30" spans="1:11" ht="11.1" customHeight="1" x14ac:dyDescent="0.25">
      <c r="A30" s="13"/>
      <c r="B30" s="27">
        <v>1328</v>
      </c>
      <c r="C30" s="26">
        <v>7146502.8700000001</v>
      </c>
      <c r="D30" s="26">
        <v>513411.47</v>
      </c>
      <c r="E30" s="18">
        <v>470.22</v>
      </c>
      <c r="F30" s="18">
        <v>0</v>
      </c>
      <c r="G30" s="13"/>
      <c r="H30" s="13"/>
      <c r="I30" s="18">
        <v>0</v>
      </c>
      <c r="J30" s="13"/>
      <c r="K30" s="13"/>
    </row>
    <row r="31" spans="1:11" ht="9.9499999999999993" customHeight="1" x14ac:dyDescent="0.25">
      <c r="A31" s="13"/>
      <c r="B31" s="27">
        <v>1671</v>
      </c>
      <c r="C31" s="26">
        <v>7146502.8899999997</v>
      </c>
      <c r="D31" s="26">
        <v>513411.46</v>
      </c>
      <c r="E31" s="29">
        <v>470.2</v>
      </c>
      <c r="F31" s="18">
        <v>0.02</v>
      </c>
      <c r="G31" s="18">
        <v>0.02</v>
      </c>
      <c r="H31" s="18">
        <v>0.02</v>
      </c>
      <c r="I31" s="18">
        <v>-0.02</v>
      </c>
      <c r="J31" s="18">
        <v>-0.02</v>
      </c>
      <c r="K31" s="18">
        <v>-0.02</v>
      </c>
    </row>
    <row r="32" spans="1:11" ht="9.9499999999999993" customHeight="1" x14ac:dyDescent="0.25">
      <c r="A32" s="13"/>
      <c r="B32" s="27">
        <v>2401</v>
      </c>
      <c r="C32" s="26">
        <v>7146502.8799999999</v>
      </c>
      <c r="D32" s="26">
        <v>513411.44</v>
      </c>
      <c r="E32" s="18">
        <v>470.24</v>
      </c>
      <c r="F32" s="18">
        <v>0.02</v>
      </c>
      <c r="G32" s="18">
        <v>0.02</v>
      </c>
      <c r="H32" s="18">
        <v>0.01</v>
      </c>
      <c r="I32" s="18">
        <v>0.02</v>
      </c>
      <c r="J32" s="18">
        <v>0.03</v>
      </c>
      <c r="K32" s="18">
        <v>0.02</v>
      </c>
    </row>
    <row r="33" spans="1:11" ht="11.1" customHeight="1" x14ac:dyDescent="0.25">
      <c r="A33" s="13"/>
      <c r="B33" s="27">
        <v>3113</v>
      </c>
      <c r="C33" s="26">
        <v>7146502.8899999997</v>
      </c>
      <c r="D33" s="26">
        <v>513411.44</v>
      </c>
      <c r="E33" s="18">
        <v>470.25</v>
      </c>
      <c r="F33" s="18">
        <v>0.03</v>
      </c>
      <c r="G33" s="18">
        <v>0.01</v>
      </c>
      <c r="H33" s="18">
        <v>0.01</v>
      </c>
      <c r="I33" s="18">
        <v>0.03</v>
      </c>
      <c r="J33" s="18">
        <v>0.01</v>
      </c>
      <c r="K33" s="18">
        <v>0.01</v>
      </c>
    </row>
    <row r="34" spans="1:11" ht="9.9499999999999993" customHeight="1" x14ac:dyDescent="0.25">
      <c r="A34" s="13"/>
      <c r="B34" s="27">
        <v>3854</v>
      </c>
      <c r="C34" s="26">
        <v>7146502.9100000001</v>
      </c>
      <c r="D34" s="26">
        <v>513411.47</v>
      </c>
      <c r="E34" s="18">
        <v>470.26</v>
      </c>
      <c r="F34" s="18">
        <v>0.04</v>
      </c>
      <c r="G34" s="18">
        <v>0.04</v>
      </c>
      <c r="H34" s="18">
        <v>0.02</v>
      </c>
      <c r="I34" s="18">
        <v>0.04</v>
      </c>
      <c r="J34" s="18">
        <v>0.01</v>
      </c>
      <c r="K34" s="18">
        <v>0.01</v>
      </c>
    </row>
    <row r="35" spans="1:11" ht="11.1" customHeight="1" x14ac:dyDescent="0.25">
      <c r="A35" s="13"/>
      <c r="B35" s="27">
        <v>3921</v>
      </c>
      <c r="C35" s="31">
        <v>7146502.9000000004</v>
      </c>
      <c r="D35" s="26">
        <v>513411.47</v>
      </c>
      <c r="E35" s="18">
        <v>470.22</v>
      </c>
      <c r="F35" s="18">
        <v>0.03</v>
      </c>
      <c r="G35" s="18">
        <v>0.01</v>
      </c>
      <c r="H35" s="18">
        <v>0.04</v>
      </c>
      <c r="I35" s="18">
        <v>0</v>
      </c>
      <c r="J35" s="18">
        <v>-0.05</v>
      </c>
      <c r="K35" s="18">
        <v>-0.25</v>
      </c>
    </row>
    <row r="36" spans="1:11" ht="11.1" customHeight="1" x14ac:dyDescent="0.25">
      <c r="A36" s="13"/>
      <c r="B36" s="27">
        <v>4241</v>
      </c>
      <c r="C36" s="31">
        <v>7146502.9000000004</v>
      </c>
      <c r="D36" s="26">
        <v>513411.46</v>
      </c>
      <c r="E36" s="18">
        <v>470.25</v>
      </c>
      <c r="F36" s="18">
        <v>0.03</v>
      </c>
      <c r="G36" s="18">
        <v>0.01</v>
      </c>
      <c r="H36" s="18">
        <v>0.02</v>
      </c>
      <c r="I36" s="18">
        <v>0.03</v>
      </c>
      <c r="J36" s="18">
        <v>0.03</v>
      </c>
      <c r="K36" s="18">
        <v>0.03</v>
      </c>
    </row>
    <row r="37" spans="1:11" ht="15.95" customHeight="1" x14ac:dyDescent="0.25">
      <c r="A37" s="13"/>
      <c r="B37" s="37">
        <v>4602</v>
      </c>
      <c r="C37" s="36">
        <v>7146502.9299999997</v>
      </c>
      <c r="D37" s="36">
        <v>513411.43</v>
      </c>
      <c r="E37" s="34">
        <v>470.24</v>
      </c>
      <c r="F37" s="34">
        <v>7.0000000000000007E-2</v>
      </c>
      <c r="G37" s="34">
        <v>0.04</v>
      </c>
      <c r="H37" s="34">
        <v>0.04</v>
      </c>
      <c r="I37" s="34">
        <v>0.02</v>
      </c>
      <c r="J37" s="34">
        <v>-0.01</v>
      </c>
      <c r="K37" s="34">
        <v>-0.01</v>
      </c>
    </row>
    <row r="38" spans="1:11" ht="15.95" customHeight="1" x14ac:dyDescent="0.25">
      <c r="A38" s="33">
        <v>1838</v>
      </c>
      <c r="B38" s="27">
        <v>536</v>
      </c>
      <c r="C38" s="32" t="s">
        <v>47</v>
      </c>
      <c r="D38" s="13"/>
      <c r="E38" s="13"/>
      <c r="F38" s="13"/>
      <c r="G38" s="13"/>
      <c r="H38" s="13"/>
      <c r="I38" s="13"/>
      <c r="J38" s="13"/>
      <c r="K38" s="13"/>
    </row>
    <row r="39" spans="1:11" ht="11.1" customHeight="1" x14ac:dyDescent="0.25">
      <c r="A39" s="13"/>
      <c r="B39" s="27">
        <v>1328</v>
      </c>
      <c r="C39" s="26">
        <v>7146491.9100000001</v>
      </c>
      <c r="D39" s="26">
        <v>513380.52</v>
      </c>
      <c r="E39" s="18">
        <v>468.34</v>
      </c>
      <c r="F39" s="18">
        <v>0</v>
      </c>
      <c r="G39" s="13"/>
      <c r="H39" s="13"/>
      <c r="I39" s="18">
        <v>0</v>
      </c>
      <c r="J39" s="13"/>
      <c r="K39" s="13"/>
    </row>
    <row r="40" spans="1:11" ht="9.9499999999999993" customHeight="1" x14ac:dyDescent="0.25">
      <c r="A40" s="13"/>
      <c r="B40" s="27">
        <v>1671</v>
      </c>
      <c r="C40" s="26">
        <v>7146491.8899999997</v>
      </c>
      <c r="D40" s="26">
        <v>513380.52</v>
      </c>
      <c r="E40" s="18">
        <v>468.33</v>
      </c>
      <c r="F40" s="18">
        <v>0.02</v>
      </c>
      <c r="G40" s="18">
        <v>0.02</v>
      </c>
      <c r="H40" s="18">
        <v>0.02</v>
      </c>
      <c r="I40" s="18">
        <v>-0.01</v>
      </c>
      <c r="J40" s="18">
        <v>-0.01</v>
      </c>
      <c r="K40" s="18">
        <v>-0.01</v>
      </c>
    </row>
    <row r="41" spans="1:11" ht="11.1" customHeight="1" x14ac:dyDescent="0.25">
      <c r="A41" s="13"/>
      <c r="B41" s="27">
        <v>2401</v>
      </c>
      <c r="C41" s="26">
        <v>7146491.8700000001</v>
      </c>
      <c r="D41" s="26">
        <v>513380.53</v>
      </c>
      <c r="E41" s="18">
        <v>468.38</v>
      </c>
      <c r="F41" s="18">
        <v>0.04</v>
      </c>
      <c r="G41" s="18">
        <v>0.02</v>
      </c>
      <c r="H41" s="18">
        <v>0.01</v>
      </c>
      <c r="I41" s="18">
        <v>0.04</v>
      </c>
      <c r="J41" s="18">
        <v>0.05</v>
      </c>
      <c r="K41" s="18">
        <v>0.03</v>
      </c>
    </row>
    <row r="42" spans="1:11" ht="9.9499999999999993" customHeight="1" x14ac:dyDescent="0.25">
      <c r="A42" s="13"/>
      <c r="B42" s="27">
        <v>3113</v>
      </c>
      <c r="C42" s="26">
        <v>7146491.8899999997</v>
      </c>
      <c r="D42" s="26">
        <v>513380.52</v>
      </c>
      <c r="E42" s="18">
        <v>468.38</v>
      </c>
      <c r="F42" s="18">
        <v>0.02</v>
      </c>
      <c r="G42" s="18">
        <v>0.01</v>
      </c>
      <c r="H42" s="18">
        <v>0.01</v>
      </c>
      <c r="I42" s="18">
        <v>0.04</v>
      </c>
      <c r="J42" s="18">
        <v>0</v>
      </c>
      <c r="K42" s="18">
        <v>0</v>
      </c>
    </row>
    <row r="43" spans="1:11" ht="11.1" customHeight="1" x14ac:dyDescent="0.25">
      <c r="A43" s="13"/>
      <c r="B43" s="27">
        <v>3854</v>
      </c>
      <c r="C43" s="26">
        <v>7146491.8899999997</v>
      </c>
      <c r="D43" s="26">
        <v>513380.53</v>
      </c>
      <c r="E43" s="18">
        <v>468.39</v>
      </c>
      <c r="F43" s="18">
        <v>0.02</v>
      </c>
      <c r="G43" s="18">
        <v>0.01</v>
      </c>
      <c r="H43" s="18">
        <v>0</v>
      </c>
      <c r="I43" s="18">
        <v>0.05</v>
      </c>
      <c r="J43" s="18">
        <v>0</v>
      </c>
      <c r="K43" s="18">
        <v>0</v>
      </c>
    </row>
    <row r="44" spans="1:11" ht="9.9499999999999993" customHeight="1" x14ac:dyDescent="0.25">
      <c r="A44" s="13"/>
      <c r="B44" s="27">
        <v>3921</v>
      </c>
      <c r="C44" s="26">
        <v>7146491.8799999999</v>
      </c>
      <c r="D44" s="26">
        <v>513380.53</v>
      </c>
      <c r="E44" s="18">
        <v>468.36</v>
      </c>
      <c r="F44" s="18">
        <v>0.03</v>
      </c>
      <c r="G44" s="18">
        <v>0.01</v>
      </c>
      <c r="H44" s="18">
        <v>0.04</v>
      </c>
      <c r="I44" s="18">
        <v>0.02</v>
      </c>
      <c r="J44" s="18">
        <v>-0.02</v>
      </c>
      <c r="K44" s="18">
        <v>-0.13</v>
      </c>
    </row>
    <row r="45" spans="1:11" ht="9.9499999999999993" customHeight="1" x14ac:dyDescent="0.25">
      <c r="A45" s="13"/>
      <c r="B45" s="27">
        <v>4241</v>
      </c>
      <c r="C45" s="26">
        <v>7146491.8899999997</v>
      </c>
      <c r="D45" s="26">
        <v>513380.52</v>
      </c>
      <c r="E45" s="18">
        <v>468.37</v>
      </c>
      <c r="F45" s="18">
        <v>0.02</v>
      </c>
      <c r="G45" s="18">
        <v>0.01</v>
      </c>
      <c r="H45" s="18">
        <v>0.01</v>
      </c>
      <c r="I45" s="18">
        <v>0.03</v>
      </c>
      <c r="J45" s="18">
        <v>0.01</v>
      </c>
      <c r="K45" s="18">
        <v>0.01</v>
      </c>
    </row>
    <row r="46" spans="1:11" ht="15.95" customHeight="1" x14ac:dyDescent="0.25">
      <c r="A46" s="13"/>
      <c r="B46" s="37">
        <v>4602</v>
      </c>
      <c r="C46" s="36">
        <v>7146491.9299999997</v>
      </c>
      <c r="D46" s="35">
        <v>513380.5</v>
      </c>
      <c r="E46" s="34">
        <v>468.35</v>
      </c>
      <c r="F46" s="34">
        <v>0.03</v>
      </c>
      <c r="G46" s="34">
        <v>0.04</v>
      </c>
      <c r="H46" s="34">
        <v>0.05</v>
      </c>
      <c r="I46" s="34">
        <v>0.01</v>
      </c>
      <c r="J46" s="34">
        <v>-0.02</v>
      </c>
      <c r="K46" s="34">
        <v>-0.02</v>
      </c>
    </row>
    <row r="47" spans="1:11" ht="15.95" customHeight="1" x14ac:dyDescent="0.25">
      <c r="A47" s="33">
        <v>1839</v>
      </c>
      <c r="B47" s="27">
        <v>536</v>
      </c>
      <c r="C47" s="32" t="s">
        <v>47</v>
      </c>
      <c r="D47" s="13"/>
      <c r="E47" s="13"/>
      <c r="F47" s="13"/>
      <c r="G47" s="13"/>
      <c r="H47" s="13"/>
      <c r="I47" s="13"/>
      <c r="J47" s="13"/>
      <c r="K47" s="13"/>
    </row>
    <row r="48" spans="1:11" ht="11.1" customHeight="1" x14ac:dyDescent="0.25">
      <c r="A48" s="13"/>
      <c r="B48" s="27">
        <v>1328</v>
      </c>
      <c r="C48" s="26">
        <v>7146861.3499999996</v>
      </c>
      <c r="D48" s="26">
        <v>513285.18</v>
      </c>
      <c r="E48" s="18">
        <v>428.66</v>
      </c>
      <c r="F48" s="18">
        <v>0</v>
      </c>
      <c r="G48" s="13"/>
      <c r="H48" s="13"/>
      <c r="I48" s="18">
        <v>0</v>
      </c>
      <c r="J48" s="13"/>
      <c r="K48" s="13"/>
    </row>
    <row r="49" spans="1:11" ht="9.9499999999999993" customHeight="1" x14ac:dyDescent="0.25">
      <c r="A49" s="13"/>
      <c r="B49" s="27">
        <v>1671</v>
      </c>
      <c r="C49" s="26">
        <v>7146861.3399999999</v>
      </c>
      <c r="D49" s="26">
        <v>513285.17</v>
      </c>
      <c r="E49" s="18">
        <v>428.61</v>
      </c>
      <c r="F49" s="18">
        <v>0.02</v>
      </c>
      <c r="G49" s="18">
        <v>0.02</v>
      </c>
      <c r="H49" s="18">
        <v>0.02</v>
      </c>
      <c r="I49" s="18">
        <v>-0.05</v>
      </c>
      <c r="J49" s="18">
        <v>-0.05</v>
      </c>
      <c r="K49" s="18">
        <v>-0.05</v>
      </c>
    </row>
    <row r="50" spans="1:11" ht="9.9499999999999993" customHeight="1" x14ac:dyDescent="0.25">
      <c r="A50" s="13"/>
      <c r="B50" s="27">
        <v>2401</v>
      </c>
      <c r="C50" s="31">
        <v>7146861.4000000004</v>
      </c>
      <c r="D50" s="30">
        <v>513285.2</v>
      </c>
      <c r="E50" s="29">
        <v>428.6</v>
      </c>
      <c r="F50" s="18">
        <v>0.05</v>
      </c>
      <c r="G50" s="18">
        <v>7.0000000000000007E-2</v>
      </c>
      <c r="H50" s="18">
        <v>0.03</v>
      </c>
      <c r="I50" s="18">
        <v>-0.06</v>
      </c>
      <c r="J50" s="18">
        <v>-0.01</v>
      </c>
      <c r="K50" s="18">
        <v>-0.01</v>
      </c>
    </row>
    <row r="51" spans="1:11" ht="11.1" customHeight="1" x14ac:dyDescent="0.25">
      <c r="A51" s="13"/>
      <c r="B51" s="27">
        <v>3113</v>
      </c>
      <c r="C51" s="26">
        <v>7146861.3600000003</v>
      </c>
      <c r="D51" s="26">
        <v>513285.15</v>
      </c>
      <c r="E51" s="18">
        <v>428.39</v>
      </c>
      <c r="F51" s="18">
        <v>0.03</v>
      </c>
      <c r="G51" s="18">
        <v>0.06</v>
      </c>
      <c r="H51" s="18">
        <v>0.03</v>
      </c>
      <c r="I51" s="18">
        <v>-0.28000000000000003</v>
      </c>
      <c r="J51" s="18">
        <v>-0.21</v>
      </c>
      <c r="K51" s="18">
        <v>-0.11</v>
      </c>
    </row>
    <row r="52" spans="1:11" ht="11.1" customHeight="1" x14ac:dyDescent="0.25">
      <c r="A52" s="13"/>
      <c r="B52" s="27">
        <v>3854</v>
      </c>
      <c r="C52" s="26">
        <v>7146861.4299999997</v>
      </c>
      <c r="D52" s="26">
        <v>513285.17</v>
      </c>
      <c r="E52" s="18">
        <v>428.32</v>
      </c>
      <c r="F52" s="18">
        <v>0.08</v>
      </c>
      <c r="G52" s="18">
        <v>7.0000000000000007E-2</v>
      </c>
      <c r="H52" s="18">
        <v>0.04</v>
      </c>
      <c r="I52" s="18">
        <v>-0.34</v>
      </c>
      <c r="J52" s="18">
        <v>-0.06</v>
      </c>
      <c r="K52" s="18">
        <v>-0.03</v>
      </c>
    </row>
    <row r="53" spans="1:11" ht="9.9499999999999993" customHeight="1" x14ac:dyDescent="0.25">
      <c r="A53" s="13"/>
      <c r="B53" s="27">
        <v>3921</v>
      </c>
      <c r="C53" s="26">
        <v>7146861.4100000001</v>
      </c>
      <c r="D53" s="26">
        <v>513285.16</v>
      </c>
      <c r="E53" s="18">
        <v>428.29</v>
      </c>
      <c r="F53" s="18">
        <v>0.06</v>
      </c>
      <c r="G53" s="18">
        <v>0.02</v>
      </c>
      <c r="H53" s="18">
        <v>0.11</v>
      </c>
      <c r="I53" s="18">
        <v>-0.37</v>
      </c>
      <c r="J53" s="18">
        <v>-0.04</v>
      </c>
      <c r="K53" s="28">
        <v>-0.2</v>
      </c>
    </row>
    <row r="54" spans="1:11" ht="11.1" customHeight="1" x14ac:dyDescent="0.25">
      <c r="A54" s="13"/>
      <c r="B54" s="27">
        <v>4241</v>
      </c>
      <c r="C54" s="26">
        <v>7146861.4100000001</v>
      </c>
      <c r="D54" s="26">
        <v>513285.14</v>
      </c>
      <c r="E54" s="18">
        <v>428.23</v>
      </c>
      <c r="F54" s="18">
        <v>7.0000000000000007E-2</v>
      </c>
      <c r="G54" s="18">
        <v>0.01</v>
      </c>
      <c r="H54" s="18">
        <v>0.02</v>
      </c>
      <c r="I54" s="18">
        <v>-0.43</v>
      </c>
      <c r="J54" s="18">
        <v>-0.06</v>
      </c>
      <c r="K54" s="18">
        <v>-7.0000000000000007E-2</v>
      </c>
    </row>
    <row r="55" spans="1:11" ht="24" customHeight="1" x14ac:dyDescent="0.25">
      <c r="A55" s="14"/>
      <c r="B55" s="25">
        <v>4602</v>
      </c>
      <c r="C55" s="24">
        <v>7146861.4000000004</v>
      </c>
      <c r="D55" s="23">
        <v>513285.14</v>
      </c>
      <c r="E55" s="22">
        <v>428.16</v>
      </c>
      <c r="F55" s="22">
        <v>7.0000000000000007E-2</v>
      </c>
      <c r="G55" s="22">
        <v>0.01</v>
      </c>
      <c r="H55" s="22">
        <v>0.01</v>
      </c>
      <c r="I55" s="22">
        <v>-0.51</v>
      </c>
      <c r="J55" s="22">
        <v>-0.08</v>
      </c>
      <c r="K55" s="22">
        <v>-0.08</v>
      </c>
    </row>
    <row r="58" spans="1:11" ht="23.1" customHeight="1" x14ac:dyDescent="0.25">
      <c r="B58" s="15"/>
      <c r="C58" s="21" t="s">
        <v>53</v>
      </c>
      <c r="D58" s="21" t="s">
        <v>52</v>
      </c>
      <c r="E58" s="21" t="s">
        <v>52</v>
      </c>
      <c r="F58" s="21" t="s">
        <v>52</v>
      </c>
      <c r="G58" s="21" t="s">
        <v>52</v>
      </c>
      <c r="H58" s="21" t="s">
        <v>52</v>
      </c>
      <c r="I58" s="21" t="s">
        <v>52</v>
      </c>
    </row>
    <row r="59" spans="1:11" ht="9.9499999999999993" customHeight="1" x14ac:dyDescent="0.25">
      <c r="B59" s="13"/>
      <c r="C59" s="19" t="s">
        <v>46</v>
      </c>
      <c r="D59" s="18">
        <v>0.03</v>
      </c>
      <c r="E59" s="18">
        <v>0.03</v>
      </c>
      <c r="F59" s="18">
        <v>0.03</v>
      </c>
      <c r="G59" s="18">
        <v>-0.03</v>
      </c>
      <c r="H59" s="18">
        <v>-0.03</v>
      </c>
      <c r="I59" s="18">
        <v>-0.03</v>
      </c>
    </row>
    <row r="60" spans="1:11" ht="11.1" customHeight="1" x14ac:dyDescent="0.25">
      <c r="B60" s="13"/>
      <c r="C60" s="19" t="s">
        <v>45</v>
      </c>
      <c r="D60" s="18">
        <v>0.08</v>
      </c>
      <c r="E60" s="18">
        <v>0.06</v>
      </c>
      <c r="F60" s="18">
        <v>0.03</v>
      </c>
      <c r="G60" s="18">
        <v>0</v>
      </c>
      <c r="H60" s="18">
        <v>0.03</v>
      </c>
      <c r="I60" s="18">
        <v>0.01</v>
      </c>
    </row>
    <row r="61" spans="1:11" ht="9" customHeight="1" x14ac:dyDescent="0.25">
      <c r="B61" s="13"/>
      <c r="C61" s="19" t="s">
        <v>44</v>
      </c>
      <c r="D61" s="18">
        <v>0.1</v>
      </c>
      <c r="E61" s="18">
        <v>0.05</v>
      </c>
      <c r="F61" s="18">
        <v>0.02</v>
      </c>
      <c r="G61" s="18">
        <v>-0.06</v>
      </c>
      <c r="H61" s="18">
        <v>-0.06</v>
      </c>
      <c r="I61" s="18">
        <v>-0.03</v>
      </c>
    </row>
    <row r="62" spans="1:11" ht="12" customHeight="1" x14ac:dyDescent="0.25">
      <c r="B62" s="20" t="s">
        <v>51</v>
      </c>
      <c r="C62" s="19" t="s">
        <v>42</v>
      </c>
      <c r="D62" s="18">
        <v>0.13</v>
      </c>
      <c r="E62" s="18">
        <v>0.05</v>
      </c>
      <c r="F62" s="18">
        <v>0.02</v>
      </c>
      <c r="G62" s="18">
        <v>-0.08</v>
      </c>
      <c r="H62" s="18">
        <v>-0.02</v>
      </c>
      <c r="I62" s="18">
        <v>-0.01</v>
      </c>
    </row>
    <row r="63" spans="1:11" ht="11.1" customHeight="1" x14ac:dyDescent="0.25">
      <c r="B63" s="13"/>
      <c r="C63" s="19" t="s">
        <v>41</v>
      </c>
      <c r="D63" s="18">
        <v>0.13</v>
      </c>
      <c r="E63" s="18">
        <v>0.01</v>
      </c>
      <c r="F63" s="18">
        <v>0.06</v>
      </c>
      <c r="G63" s="18">
        <v>-0.11</v>
      </c>
      <c r="H63" s="18">
        <v>-0.03</v>
      </c>
      <c r="I63" s="18">
        <v>-0.16</v>
      </c>
    </row>
    <row r="64" spans="1:11" ht="11.1" customHeight="1" x14ac:dyDescent="0.25">
      <c r="B64" s="13"/>
      <c r="C64" s="19" t="s">
        <v>40</v>
      </c>
      <c r="D64" s="13"/>
      <c r="E64" s="18">
        <v>0.03</v>
      </c>
      <c r="F64" s="18">
        <v>0.03</v>
      </c>
      <c r="G64" s="13"/>
      <c r="H64" s="18">
        <v>-0.04</v>
      </c>
      <c r="I64" s="18">
        <v>-0.04</v>
      </c>
    </row>
    <row r="65" spans="2:9" ht="9.9499999999999993" customHeight="1" x14ac:dyDescent="0.25">
      <c r="B65" s="13"/>
      <c r="C65" s="19" t="s">
        <v>39</v>
      </c>
      <c r="D65" s="18">
        <v>0.14000000000000001</v>
      </c>
      <c r="E65" s="18">
        <v>0.03</v>
      </c>
      <c r="F65" s="18">
        <v>0.04</v>
      </c>
      <c r="G65" s="18">
        <v>-0.11</v>
      </c>
      <c r="H65" s="18">
        <v>-0.01</v>
      </c>
      <c r="I65" s="18">
        <v>-0.01</v>
      </c>
    </row>
    <row r="66" spans="2:9" ht="11.1" customHeight="1" x14ac:dyDescent="0.25">
      <c r="B66" s="14"/>
      <c r="C66" s="17" t="s">
        <v>38</v>
      </c>
      <c r="D66" s="16">
        <v>0.16</v>
      </c>
      <c r="E66" s="16">
        <v>0.04</v>
      </c>
      <c r="F66" s="16">
        <v>0.04</v>
      </c>
      <c r="G66" s="16">
        <v>-0.14000000000000001</v>
      </c>
      <c r="H66" s="16">
        <v>-0.02</v>
      </c>
      <c r="I66" s="16">
        <v>-0.02</v>
      </c>
    </row>
    <row r="67" spans="2:9" ht="11.1" customHeight="1" x14ac:dyDescent="0.25">
      <c r="B67" s="281"/>
      <c r="C67" s="281"/>
      <c r="D67" s="281"/>
      <c r="E67" s="281"/>
      <c r="F67" s="281"/>
      <c r="G67" s="281"/>
      <c r="H67" s="281"/>
      <c r="I67" s="281"/>
    </row>
    <row r="68" spans="2:9" ht="9.9499999999999993" customHeight="1" x14ac:dyDescent="0.25">
      <c r="B68" s="15"/>
      <c r="C68" s="21" t="s">
        <v>49</v>
      </c>
      <c r="D68" s="21" t="s">
        <v>47</v>
      </c>
      <c r="E68" s="21" t="s">
        <v>47</v>
      </c>
      <c r="F68" s="21" t="s">
        <v>47</v>
      </c>
      <c r="G68" s="21" t="s">
        <v>47</v>
      </c>
      <c r="H68" s="21" t="s">
        <v>47</v>
      </c>
      <c r="I68" s="21" t="s">
        <v>47</v>
      </c>
    </row>
    <row r="69" spans="2:9" ht="9.9499999999999993" customHeight="1" x14ac:dyDescent="0.25">
      <c r="B69" s="13"/>
      <c r="C69" s="19" t="s">
        <v>48</v>
      </c>
      <c r="D69" s="19" t="s">
        <v>47</v>
      </c>
      <c r="E69" s="19" t="s">
        <v>47</v>
      </c>
      <c r="F69" s="19" t="s">
        <v>47</v>
      </c>
      <c r="G69" s="19" t="s">
        <v>47</v>
      </c>
      <c r="H69" s="19" t="s">
        <v>47</v>
      </c>
      <c r="I69" s="19" t="s">
        <v>47</v>
      </c>
    </row>
    <row r="70" spans="2:9" ht="11.1" customHeight="1" x14ac:dyDescent="0.25">
      <c r="B70" s="13"/>
      <c r="C70" s="19" t="s">
        <v>46</v>
      </c>
      <c r="D70" s="18">
        <v>0.08</v>
      </c>
      <c r="E70" s="18">
        <v>0.08</v>
      </c>
      <c r="F70" s="18">
        <v>0.09</v>
      </c>
      <c r="G70" s="18">
        <v>0.01</v>
      </c>
      <c r="H70" s="18">
        <v>0.01</v>
      </c>
      <c r="I70" s="18">
        <v>0.01</v>
      </c>
    </row>
    <row r="71" spans="2:9" ht="9.9499999999999993" customHeight="1" x14ac:dyDescent="0.25">
      <c r="B71" s="13"/>
      <c r="C71" s="19" t="s">
        <v>45</v>
      </c>
      <c r="D71" s="18">
        <v>0.28999999999999998</v>
      </c>
      <c r="E71" s="18">
        <v>0.21</v>
      </c>
      <c r="F71" s="18">
        <v>0.1</v>
      </c>
      <c r="G71" s="18">
        <v>0.06</v>
      </c>
      <c r="H71" s="18">
        <v>0.1</v>
      </c>
      <c r="I71" s="18">
        <v>0.05</v>
      </c>
    </row>
    <row r="72" spans="2:9" ht="9" customHeight="1" x14ac:dyDescent="0.25">
      <c r="B72" s="13"/>
      <c r="C72" s="19" t="s">
        <v>44</v>
      </c>
      <c r="D72" s="18">
        <v>0.44</v>
      </c>
      <c r="E72" s="18">
        <v>0.15</v>
      </c>
      <c r="F72" s="18">
        <v>0.08</v>
      </c>
      <c r="G72" s="18">
        <v>0.04</v>
      </c>
      <c r="H72" s="18">
        <v>0.01</v>
      </c>
      <c r="I72" s="18">
        <v>0.01</v>
      </c>
    </row>
    <row r="73" spans="2:9" ht="12" customHeight="1" x14ac:dyDescent="0.25">
      <c r="B73" s="20" t="s">
        <v>50</v>
      </c>
      <c r="C73" s="19" t="s">
        <v>42</v>
      </c>
      <c r="D73" s="18">
        <v>0.56999999999999995</v>
      </c>
      <c r="E73" s="18">
        <v>0.13</v>
      </c>
      <c r="F73" s="18">
        <v>0.06</v>
      </c>
      <c r="G73" s="18">
        <v>0.05</v>
      </c>
      <c r="H73" s="18">
        <v>0.01</v>
      </c>
      <c r="I73" s="18">
        <v>0.01</v>
      </c>
    </row>
    <row r="74" spans="2:9" ht="11.1" customHeight="1" x14ac:dyDescent="0.25">
      <c r="B74" s="13"/>
      <c r="C74" s="19" t="s">
        <v>41</v>
      </c>
      <c r="D74" s="18">
        <v>0.56999999999999995</v>
      </c>
      <c r="E74" s="18">
        <v>0.02</v>
      </c>
      <c r="F74" s="18">
        <v>0.12</v>
      </c>
      <c r="G74" s="18">
        <v>0.03</v>
      </c>
      <c r="H74" s="18">
        <v>0</v>
      </c>
      <c r="I74" s="18">
        <v>0.01</v>
      </c>
    </row>
    <row r="75" spans="2:9" ht="11.1" customHeight="1" x14ac:dyDescent="0.25">
      <c r="B75" s="13"/>
      <c r="C75" s="19" t="s">
        <v>40</v>
      </c>
      <c r="D75" s="13"/>
      <c r="E75" s="18">
        <v>0.11</v>
      </c>
      <c r="F75" s="18">
        <v>0.1</v>
      </c>
      <c r="G75" s="13"/>
      <c r="H75" s="18">
        <v>-0.01</v>
      </c>
      <c r="I75" s="18">
        <v>-0.01</v>
      </c>
    </row>
    <row r="76" spans="2:9" ht="9.9499999999999993" customHeight="1" x14ac:dyDescent="0.25">
      <c r="B76" s="13"/>
      <c r="C76" s="19" t="s">
        <v>39</v>
      </c>
      <c r="D76" s="18">
        <v>0.67</v>
      </c>
      <c r="E76" s="18">
        <v>0.11</v>
      </c>
      <c r="F76" s="18">
        <v>0.12</v>
      </c>
      <c r="G76" s="18">
        <v>0.03</v>
      </c>
      <c r="H76" s="18">
        <v>0.03</v>
      </c>
      <c r="I76" s="18">
        <v>0.03</v>
      </c>
    </row>
    <row r="77" spans="2:9" ht="11.1" customHeight="1" x14ac:dyDescent="0.25">
      <c r="B77" s="14"/>
      <c r="C77" s="17" t="s">
        <v>38</v>
      </c>
      <c r="D77" s="16">
        <v>0.74</v>
      </c>
      <c r="E77" s="16">
        <v>0.09</v>
      </c>
      <c r="F77" s="16">
        <v>0.09</v>
      </c>
      <c r="G77" s="16">
        <v>0.02</v>
      </c>
      <c r="H77" s="16">
        <v>0</v>
      </c>
      <c r="I77" s="16">
        <v>0</v>
      </c>
    </row>
    <row r="78" spans="2:9" ht="9.9499999999999993" customHeight="1" x14ac:dyDescent="0.25">
      <c r="B78" s="281"/>
      <c r="C78" s="281"/>
      <c r="D78" s="281"/>
      <c r="E78" s="281"/>
      <c r="F78" s="281"/>
      <c r="G78" s="281"/>
      <c r="H78" s="281"/>
      <c r="I78" s="281"/>
    </row>
    <row r="79" spans="2:9" ht="9.9499999999999993" customHeight="1" x14ac:dyDescent="0.25">
      <c r="B79" s="15"/>
      <c r="C79" s="21" t="s">
        <v>49</v>
      </c>
      <c r="D79" s="21" t="s">
        <v>47</v>
      </c>
      <c r="E79" s="21" t="s">
        <v>47</v>
      </c>
      <c r="F79" s="21" t="s">
        <v>47</v>
      </c>
      <c r="G79" s="21" t="s">
        <v>47</v>
      </c>
      <c r="H79" s="21" t="s">
        <v>47</v>
      </c>
      <c r="I79" s="21" t="s">
        <v>47</v>
      </c>
    </row>
    <row r="80" spans="2:9" ht="9.9499999999999993" customHeight="1" x14ac:dyDescent="0.25">
      <c r="B80" s="13"/>
      <c r="C80" s="19" t="s">
        <v>48</v>
      </c>
      <c r="D80" s="19" t="s">
        <v>47</v>
      </c>
      <c r="E80" s="19" t="s">
        <v>47</v>
      </c>
      <c r="F80" s="19" t="s">
        <v>47</v>
      </c>
      <c r="G80" s="19" t="s">
        <v>47</v>
      </c>
      <c r="H80" s="19" t="s">
        <v>47</v>
      </c>
      <c r="I80" s="19" t="s">
        <v>47</v>
      </c>
    </row>
    <row r="81" spans="2:9" ht="11.1" customHeight="1" x14ac:dyDescent="0.25">
      <c r="B81" s="13"/>
      <c r="C81" s="19" t="s">
        <v>46</v>
      </c>
      <c r="D81" s="18">
        <v>0.02</v>
      </c>
      <c r="E81" s="18">
        <v>0.02</v>
      </c>
      <c r="F81" s="18">
        <v>0.02</v>
      </c>
      <c r="G81" s="18">
        <v>-0.05</v>
      </c>
      <c r="H81" s="18">
        <v>-0.05</v>
      </c>
      <c r="I81" s="18">
        <v>-0.05</v>
      </c>
    </row>
    <row r="82" spans="2:9" ht="9.9499999999999993" customHeight="1" x14ac:dyDescent="0.25">
      <c r="B82" s="13"/>
      <c r="C82" s="19" t="s">
        <v>45</v>
      </c>
      <c r="D82" s="18">
        <v>0.02</v>
      </c>
      <c r="E82" s="18">
        <v>0.01</v>
      </c>
      <c r="F82" s="18">
        <v>0</v>
      </c>
      <c r="G82" s="18">
        <v>-0.11</v>
      </c>
      <c r="H82" s="18">
        <v>-7.0000000000000007E-2</v>
      </c>
      <c r="I82" s="18">
        <v>-0.03</v>
      </c>
    </row>
    <row r="83" spans="2:9" ht="9" customHeight="1" x14ac:dyDescent="0.25">
      <c r="B83" s="13"/>
      <c r="C83" s="19" t="s">
        <v>44</v>
      </c>
      <c r="D83" s="18">
        <v>0.02</v>
      </c>
      <c r="E83" s="18">
        <v>0.01</v>
      </c>
      <c r="F83" s="18">
        <v>0</v>
      </c>
      <c r="G83" s="18">
        <v>-0.28000000000000003</v>
      </c>
      <c r="H83" s="18">
        <v>-0.21</v>
      </c>
      <c r="I83" s="18">
        <v>-0.11</v>
      </c>
    </row>
    <row r="84" spans="2:9" ht="12" customHeight="1" x14ac:dyDescent="0.25">
      <c r="B84" s="20" t="s">
        <v>43</v>
      </c>
      <c r="C84" s="19" t="s">
        <v>42</v>
      </c>
      <c r="D84" s="18">
        <v>0.02</v>
      </c>
      <c r="E84" s="18">
        <v>0.01</v>
      </c>
      <c r="F84" s="18">
        <v>0</v>
      </c>
      <c r="G84" s="18">
        <v>-0.34</v>
      </c>
      <c r="H84" s="18">
        <v>-7.0000000000000007E-2</v>
      </c>
      <c r="I84" s="18">
        <v>-0.03</v>
      </c>
    </row>
    <row r="85" spans="2:9" ht="11.1" customHeight="1" x14ac:dyDescent="0.25">
      <c r="B85" s="13"/>
      <c r="C85" s="19" t="s">
        <v>41</v>
      </c>
      <c r="D85" s="18">
        <v>0.03</v>
      </c>
      <c r="E85" s="18">
        <v>0</v>
      </c>
      <c r="F85" s="18">
        <v>0.01</v>
      </c>
      <c r="G85" s="18">
        <v>-0.37</v>
      </c>
      <c r="H85" s="18">
        <v>-0.05</v>
      </c>
      <c r="I85" s="18">
        <v>-0.28000000000000003</v>
      </c>
    </row>
    <row r="86" spans="2:9" ht="9.9499999999999993" customHeight="1" x14ac:dyDescent="0.25">
      <c r="B86" s="13"/>
      <c r="C86" s="19" t="s">
        <v>40</v>
      </c>
      <c r="D86" s="13"/>
      <c r="E86" s="18">
        <v>0.01</v>
      </c>
      <c r="F86" s="18">
        <v>0.01</v>
      </c>
      <c r="G86" s="13"/>
      <c r="H86" s="18">
        <v>-0.09</v>
      </c>
      <c r="I86" s="18">
        <v>-0.09</v>
      </c>
    </row>
    <row r="87" spans="2:9" ht="9.9499999999999993" customHeight="1" x14ac:dyDescent="0.25">
      <c r="B87" s="13"/>
      <c r="C87" s="19" t="s">
        <v>39</v>
      </c>
      <c r="D87" s="18">
        <v>0.02</v>
      </c>
      <c r="E87" s="18">
        <v>0.01</v>
      </c>
      <c r="F87" s="18">
        <v>0.01</v>
      </c>
      <c r="G87" s="18">
        <v>-0.43</v>
      </c>
      <c r="H87" s="18">
        <v>-0.06</v>
      </c>
      <c r="I87" s="18">
        <v>-7.0000000000000007E-2</v>
      </c>
    </row>
    <row r="88" spans="2:9" ht="12.95" customHeight="1" x14ac:dyDescent="0.25">
      <c r="B88" s="14"/>
      <c r="C88" s="17" t="s">
        <v>38</v>
      </c>
      <c r="D88" s="16">
        <v>0.01</v>
      </c>
      <c r="E88" s="16">
        <v>0.01</v>
      </c>
      <c r="F88" s="16">
        <v>0.01</v>
      </c>
      <c r="G88" s="16">
        <v>-0.51</v>
      </c>
      <c r="H88" s="16">
        <v>-0.08</v>
      </c>
      <c r="I88" s="16">
        <v>-0.08</v>
      </c>
    </row>
  </sheetData>
  <mergeCells count="2">
    <mergeCell ref="B67:I67"/>
    <mergeCell ref="B78:I78"/>
  </mergeCells>
  <pageMargins left="1.25" right="1.25" top="1" bottom="0.74583333333333302" header="0.25" footer="0.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3"/>
  <sheetViews>
    <sheetView workbookViewId="0">
      <selection activeCell="J8" sqref="J8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2.140625" customWidth="1"/>
    <col min="11" max="11" width="11.7109375" bestFit="1" customWidth="1"/>
  </cols>
  <sheetData>
    <row r="1" spans="1:12" x14ac:dyDescent="0.25">
      <c r="A1" s="259" t="s">
        <v>36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s="1" customForma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G2" s="259" t="s">
        <v>6</v>
      </c>
      <c r="H2" s="259"/>
      <c r="I2" s="259"/>
      <c r="J2" s="259" t="s">
        <v>5</v>
      </c>
      <c r="K2" s="259"/>
      <c r="L2" s="259"/>
    </row>
    <row r="3" spans="1:12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28088</v>
      </c>
      <c r="B5" s="4">
        <v>110480.08</v>
      </c>
      <c r="C5" s="4">
        <v>107803.92</v>
      </c>
      <c r="E5">
        <v>0</v>
      </c>
    </row>
    <row r="6" spans="1:12" x14ac:dyDescent="0.25">
      <c r="A6" s="2">
        <v>28150</v>
      </c>
      <c r="B6" s="4">
        <v>110480.44</v>
      </c>
      <c r="C6" s="4">
        <v>107804.44</v>
      </c>
      <c r="E6">
        <f>(A6-A5)+E5</f>
        <v>62</v>
      </c>
      <c r="F6">
        <f>E6-E5</f>
        <v>62</v>
      </c>
      <c r="G6" s="4">
        <f>SQRT((B6-B5)^2+(C6-C5)^2)</f>
        <v>0.63245553203735727</v>
      </c>
      <c r="H6" s="4">
        <f>G6+G5</f>
        <v>0.63245553203735727</v>
      </c>
      <c r="I6" s="3">
        <f>G6/F6*365</f>
        <v>3.7233269224779906</v>
      </c>
      <c r="J6">
        <v>0.04</v>
      </c>
      <c r="K6">
        <v>0.04</v>
      </c>
      <c r="L6" s="4">
        <f>J6/F6*365</f>
        <v>0.23548387096774193</v>
      </c>
    </row>
    <row r="7" spans="1:12" x14ac:dyDescent="0.25">
      <c r="A7" s="2">
        <v>28180</v>
      </c>
      <c r="B7" s="4">
        <v>110480.68</v>
      </c>
      <c r="C7" s="4">
        <v>107804.52</v>
      </c>
      <c r="E7">
        <f t="shared" ref="E7:E33" si="0">(A7-A6)+E6</f>
        <v>92</v>
      </c>
      <c r="F7">
        <f t="shared" ref="F7:F33" si="1">E7-E6</f>
        <v>30</v>
      </c>
      <c r="G7" s="4">
        <f t="shared" ref="G7:G33" si="2">SQRT((B7-B6)^2+(C7-C6)^2)</f>
        <v>0.25298221280518723</v>
      </c>
      <c r="H7" s="4">
        <v>0.85</v>
      </c>
      <c r="I7" s="3">
        <f>G7/F7*365</f>
        <v>3.0779502557964449</v>
      </c>
    </row>
    <row r="8" spans="1:12" x14ac:dyDescent="0.25">
      <c r="A8" s="2">
        <v>28207</v>
      </c>
      <c r="B8" s="4">
        <v>110480.8</v>
      </c>
      <c r="C8" s="4">
        <v>107804.84</v>
      </c>
      <c r="E8">
        <f t="shared" si="0"/>
        <v>119</v>
      </c>
      <c r="F8">
        <f t="shared" si="1"/>
        <v>27</v>
      </c>
      <c r="G8" s="4">
        <f t="shared" si="2"/>
        <v>0.34176014980909053</v>
      </c>
      <c r="H8" s="4">
        <v>1.17</v>
      </c>
      <c r="I8" s="3">
        <f t="shared" ref="I8:I33" si="3">G8/F8*365</f>
        <v>4.6200909140858535</v>
      </c>
    </row>
    <row r="9" spans="1:12" x14ac:dyDescent="0.25">
      <c r="A9" s="2">
        <v>28255</v>
      </c>
      <c r="B9" s="4">
        <v>110481.06</v>
      </c>
      <c r="C9" s="4">
        <v>107805.04</v>
      </c>
      <c r="E9">
        <f t="shared" si="0"/>
        <v>167</v>
      </c>
      <c r="F9">
        <f t="shared" si="1"/>
        <v>48</v>
      </c>
      <c r="G9" s="4">
        <f t="shared" si="2"/>
        <v>0.3280243893312077</v>
      </c>
      <c r="H9" s="4">
        <v>1.49</v>
      </c>
      <c r="I9" s="3">
        <f t="shared" si="3"/>
        <v>2.4943521272060583</v>
      </c>
    </row>
    <row r="10" spans="1:12" x14ac:dyDescent="0.25">
      <c r="A10" s="2">
        <v>28269</v>
      </c>
      <c r="B10" s="4">
        <v>110481.06</v>
      </c>
      <c r="C10" s="4">
        <v>107805.24</v>
      </c>
      <c r="E10">
        <f t="shared" si="0"/>
        <v>181</v>
      </c>
      <c r="F10">
        <f t="shared" si="1"/>
        <v>14</v>
      </c>
      <c r="G10" s="4">
        <f t="shared" si="2"/>
        <v>0.20000000001164153</v>
      </c>
      <c r="H10" s="4">
        <v>1.64</v>
      </c>
      <c r="I10" s="3">
        <f t="shared" si="3"/>
        <v>5.2142857145892254</v>
      </c>
    </row>
    <row r="11" spans="1:12" x14ac:dyDescent="0.25">
      <c r="A11" s="2">
        <v>28325</v>
      </c>
      <c r="B11" s="4">
        <v>110481.48</v>
      </c>
      <c r="C11" s="4">
        <v>107805.56</v>
      </c>
      <c r="E11">
        <f t="shared" si="0"/>
        <v>237</v>
      </c>
      <c r="F11">
        <f t="shared" si="1"/>
        <v>56</v>
      </c>
      <c r="G11" s="4">
        <f t="shared" si="2"/>
        <v>0.52801515129178855</v>
      </c>
      <c r="H11" s="4">
        <v>2.16</v>
      </c>
      <c r="I11" s="3">
        <f t="shared" si="3"/>
        <v>3.4415273253839791</v>
      </c>
    </row>
    <row r="12" spans="1:12" x14ac:dyDescent="0.25">
      <c r="A12" s="2">
        <v>28447</v>
      </c>
      <c r="B12" s="4">
        <v>110482.6</v>
      </c>
      <c r="C12" s="4">
        <v>107807.25</v>
      </c>
      <c r="E12">
        <f t="shared" si="0"/>
        <v>359</v>
      </c>
      <c r="F12">
        <f t="shared" si="1"/>
        <v>122</v>
      </c>
      <c r="G12" s="4">
        <f t="shared" si="2"/>
        <v>2.0274368054343976</v>
      </c>
      <c r="H12" s="4">
        <v>4.18</v>
      </c>
      <c r="I12" s="3">
        <f t="shared" si="3"/>
        <v>6.0656920818324194</v>
      </c>
    </row>
    <row r="13" spans="1:12" x14ac:dyDescent="0.25">
      <c r="A13" s="2">
        <v>28510</v>
      </c>
      <c r="B13" s="4">
        <v>110483.12</v>
      </c>
      <c r="C13" s="4">
        <v>107807.5</v>
      </c>
      <c r="E13">
        <f t="shared" si="0"/>
        <v>422</v>
      </c>
      <c r="F13">
        <f t="shared" si="1"/>
        <v>63</v>
      </c>
      <c r="G13" s="4">
        <f t="shared" si="2"/>
        <v>0.57697486946062349</v>
      </c>
      <c r="H13" s="4">
        <v>4.7</v>
      </c>
      <c r="I13" s="3">
        <f t="shared" si="3"/>
        <v>3.3427909103671043</v>
      </c>
    </row>
    <row r="14" spans="1:12" x14ac:dyDescent="0.25">
      <c r="A14" s="2">
        <v>28600</v>
      </c>
      <c r="B14" s="4">
        <v>110483.48</v>
      </c>
      <c r="C14" s="4">
        <v>107808.32000000001</v>
      </c>
      <c r="E14">
        <f t="shared" si="0"/>
        <v>512</v>
      </c>
      <c r="F14">
        <f t="shared" si="1"/>
        <v>90</v>
      </c>
      <c r="G14" s="4">
        <f t="shared" si="2"/>
        <v>0.89554452709615417</v>
      </c>
      <c r="H14" s="4">
        <v>5.56</v>
      </c>
      <c r="I14" s="3">
        <f t="shared" si="3"/>
        <v>3.6319305821121808</v>
      </c>
    </row>
    <row r="15" spans="1:12" x14ac:dyDescent="0.25">
      <c r="A15" s="2">
        <v>28636</v>
      </c>
      <c r="B15" s="4">
        <v>110483.64</v>
      </c>
      <c r="C15" s="4">
        <v>107808.52</v>
      </c>
      <c r="E15">
        <f t="shared" si="0"/>
        <v>548</v>
      </c>
      <c r="F15">
        <f t="shared" si="1"/>
        <v>36</v>
      </c>
      <c r="G15" s="4">
        <f t="shared" si="2"/>
        <v>0.25612496949722302</v>
      </c>
      <c r="H15" s="4">
        <v>5.82</v>
      </c>
      <c r="I15" s="3">
        <f t="shared" si="3"/>
        <v>2.5968226074024003</v>
      </c>
    </row>
    <row r="16" spans="1:12" x14ac:dyDescent="0.25">
      <c r="A16" s="2">
        <v>28647</v>
      </c>
      <c r="B16" s="4">
        <v>110483.48</v>
      </c>
      <c r="C16" s="4">
        <v>107808.44</v>
      </c>
      <c r="E16">
        <f t="shared" si="0"/>
        <v>559</v>
      </c>
      <c r="F16">
        <f t="shared" si="1"/>
        <v>11</v>
      </c>
      <c r="G16" s="4">
        <f t="shared" si="2"/>
        <v>0.17888543820388786</v>
      </c>
      <c r="H16" s="4">
        <v>5.66</v>
      </c>
      <c r="I16" s="3">
        <f t="shared" si="3"/>
        <v>5.9357440858562782</v>
      </c>
    </row>
    <row r="17" spans="1:12" x14ac:dyDescent="0.25">
      <c r="A17" s="2">
        <v>28698</v>
      </c>
      <c r="B17" s="4">
        <v>110483.88</v>
      </c>
      <c r="C17" s="4">
        <v>107808.82</v>
      </c>
      <c r="E17">
        <f t="shared" si="0"/>
        <v>610</v>
      </c>
      <c r="F17">
        <f t="shared" si="1"/>
        <v>51</v>
      </c>
      <c r="G17" s="4">
        <f t="shared" si="2"/>
        <v>0.5517245689748862</v>
      </c>
      <c r="H17" s="4">
        <v>6.2</v>
      </c>
      <c r="I17" s="3">
        <f t="shared" si="3"/>
        <v>3.9486170132516363</v>
      </c>
    </row>
    <row r="18" spans="1:12" x14ac:dyDescent="0.25">
      <c r="A18" s="2">
        <v>28755</v>
      </c>
      <c r="B18" s="4">
        <v>110484.16</v>
      </c>
      <c r="C18" s="4">
        <v>107809.02</v>
      </c>
      <c r="E18">
        <f t="shared" si="0"/>
        <v>667</v>
      </c>
      <c r="F18">
        <f t="shared" si="1"/>
        <v>57</v>
      </c>
      <c r="G18" s="4">
        <f t="shared" si="2"/>
        <v>0.34409301067906617</v>
      </c>
      <c r="H18" s="4">
        <v>6.53</v>
      </c>
      <c r="I18" s="3">
        <f t="shared" si="3"/>
        <v>2.2034026122431429</v>
      </c>
    </row>
    <row r="19" spans="1:12" x14ac:dyDescent="0.25">
      <c r="A19" s="2">
        <v>28782</v>
      </c>
      <c r="B19" s="4">
        <v>110484.31</v>
      </c>
      <c r="C19" s="4">
        <v>107809.22</v>
      </c>
      <c r="E19">
        <f t="shared" si="0"/>
        <v>694</v>
      </c>
      <c r="F19">
        <f t="shared" si="1"/>
        <v>27</v>
      </c>
      <c r="G19" s="4">
        <f t="shared" si="2"/>
        <v>0.24999999999417924</v>
      </c>
      <c r="H19" s="4">
        <v>6.78</v>
      </c>
      <c r="I19" s="3">
        <f t="shared" si="3"/>
        <v>3.3796296295509416</v>
      </c>
    </row>
    <row r="20" spans="1:12" x14ac:dyDescent="0.25">
      <c r="A20" s="2">
        <v>28887</v>
      </c>
      <c r="B20" s="4">
        <v>110484.75</v>
      </c>
      <c r="C20" s="4">
        <v>107809.65</v>
      </c>
      <c r="E20">
        <f t="shared" si="0"/>
        <v>799</v>
      </c>
      <c r="F20">
        <f t="shared" si="1"/>
        <v>105</v>
      </c>
      <c r="G20" s="4">
        <f t="shared" si="2"/>
        <v>0.61522353660766416</v>
      </c>
      <c r="H20" s="4">
        <v>7.39</v>
      </c>
      <c r="I20" s="3">
        <f t="shared" si="3"/>
        <v>2.1386341986837851</v>
      </c>
    </row>
    <row r="21" spans="1:12" x14ac:dyDescent="0.25">
      <c r="A21" s="2">
        <v>28967</v>
      </c>
      <c r="B21" s="4">
        <v>110484.98</v>
      </c>
      <c r="C21" s="4">
        <v>107809.96</v>
      </c>
      <c r="E21">
        <f t="shared" si="0"/>
        <v>879</v>
      </c>
      <c r="F21">
        <f t="shared" si="1"/>
        <v>80</v>
      </c>
      <c r="G21" s="4">
        <f t="shared" si="2"/>
        <v>0.38600518131976458</v>
      </c>
      <c r="H21" s="4">
        <v>7.78</v>
      </c>
      <c r="I21" s="3">
        <f t="shared" si="3"/>
        <v>1.761148639771426</v>
      </c>
    </row>
    <row r="22" spans="1:12" x14ac:dyDescent="0.25">
      <c r="A22" s="2">
        <v>28991</v>
      </c>
      <c r="B22" s="4">
        <v>110485.57</v>
      </c>
      <c r="C22" s="4">
        <v>107810.08</v>
      </c>
      <c r="E22">
        <f t="shared" si="0"/>
        <v>903</v>
      </c>
      <c r="F22">
        <f t="shared" si="1"/>
        <v>24</v>
      </c>
      <c r="G22" s="4">
        <f t="shared" si="2"/>
        <v>0.60207972894952422</v>
      </c>
      <c r="H22" s="4">
        <v>8.25</v>
      </c>
      <c r="I22" s="3">
        <f t="shared" si="3"/>
        <v>9.1566292111073473</v>
      </c>
    </row>
    <row r="23" spans="1:12" x14ac:dyDescent="0.25">
      <c r="A23" s="2">
        <v>29024</v>
      </c>
      <c r="B23" s="4">
        <v>110485.61</v>
      </c>
      <c r="C23" s="4">
        <v>107810.2</v>
      </c>
      <c r="E23">
        <f t="shared" si="0"/>
        <v>936</v>
      </c>
      <c r="F23">
        <f t="shared" si="1"/>
        <v>33</v>
      </c>
      <c r="G23" s="4">
        <f t="shared" si="2"/>
        <v>0.12649110640029276</v>
      </c>
      <c r="H23" s="4">
        <v>8.3699999999999992</v>
      </c>
      <c r="I23" s="3">
        <f t="shared" si="3"/>
        <v>1.3990682980638443</v>
      </c>
    </row>
    <row r="24" spans="1:12" x14ac:dyDescent="0.25">
      <c r="A24" s="2">
        <v>29068</v>
      </c>
      <c r="B24" s="4">
        <v>110485.45</v>
      </c>
      <c r="C24" s="4">
        <v>107810.35</v>
      </c>
      <c r="E24">
        <f t="shared" si="0"/>
        <v>980</v>
      </c>
      <c r="F24">
        <f t="shared" si="1"/>
        <v>44</v>
      </c>
      <c r="G24" s="4">
        <f t="shared" si="2"/>
        <v>0.21931712200313255</v>
      </c>
      <c r="H24" s="4">
        <v>8.3800000000000008</v>
      </c>
      <c r="I24" s="3">
        <f t="shared" si="3"/>
        <v>1.819335216616895</v>
      </c>
    </row>
    <row r="25" spans="1:12" x14ac:dyDescent="0.25">
      <c r="A25" s="2">
        <v>29105</v>
      </c>
      <c r="B25" s="4">
        <v>110485.69</v>
      </c>
      <c r="C25" s="4">
        <v>107810.51</v>
      </c>
      <c r="E25">
        <f t="shared" si="0"/>
        <v>1017</v>
      </c>
      <c r="F25">
        <f t="shared" si="1"/>
        <v>37</v>
      </c>
      <c r="G25" s="4">
        <f t="shared" si="2"/>
        <v>0.28844410203534332</v>
      </c>
      <c r="H25" s="4">
        <v>8.65</v>
      </c>
      <c r="I25" s="3">
        <f t="shared" si="3"/>
        <v>2.8454620876459544</v>
      </c>
    </row>
    <row r="26" spans="1:12" x14ac:dyDescent="0.25">
      <c r="A26" s="2">
        <v>29169</v>
      </c>
      <c r="B26" s="4">
        <v>110486</v>
      </c>
      <c r="C26" s="4">
        <v>107810.78</v>
      </c>
      <c r="E26">
        <f t="shared" si="0"/>
        <v>1081</v>
      </c>
      <c r="F26">
        <f t="shared" si="1"/>
        <v>64</v>
      </c>
      <c r="G26" s="4">
        <f t="shared" si="2"/>
        <v>0.41109609582280965</v>
      </c>
      <c r="H26" s="4">
        <v>9.06</v>
      </c>
      <c r="I26" s="3">
        <f t="shared" si="3"/>
        <v>2.3445324214894612</v>
      </c>
    </row>
    <row r="27" spans="1:12" x14ac:dyDescent="0.25">
      <c r="A27" s="2">
        <v>29315</v>
      </c>
      <c r="B27" s="4">
        <v>110486.67</v>
      </c>
      <c r="C27" s="4">
        <v>107811.26</v>
      </c>
      <c r="E27">
        <f t="shared" si="0"/>
        <v>1227</v>
      </c>
      <c r="F27">
        <f t="shared" si="1"/>
        <v>146</v>
      </c>
      <c r="G27" s="4">
        <f t="shared" si="2"/>
        <v>0.8241965784894697</v>
      </c>
      <c r="H27" s="4">
        <v>9.86</v>
      </c>
      <c r="I27" s="3">
        <f t="shared" si="3"/>
        <v>2.0604914462236743</v>
      </c>
    </row>
    <row r="28" spans="1:12" x14ac:dyDescent="0.25">
      <c r="A28" s="2">
        <v>29365</v>
      </c>
      <c r="B28" s="4">
        <v>110486.86</v>
      </c>
      <c r="C28" s="4">
        <v>107811.65</v>
      </c>
      <c r="E28">
        <f t="shared" si="0"/>
        <v>1277</v>
      </c>
      <c r="F28">
        <f t="shared" si="1"/>
        <v>50</v>
      </c>
      <c r="G28" s="4">
        <f t="shared" si="2"/>
        <v>0.43382023927017366</v>
      </c>
      <c r="H28" s="4">
        <v>10.28</v>
      </c>
      <c r="I28" s="3">
        <f t="shared" si="3"/>
        <v>3.166887746672268</v>
      </c>
    </row>
    <row r="29" spans="1:12" x14ac:dyDescent="0.25">
      <c r="A29" s="2">
        <v>29419</v>
      </c>
      <c r="B29" s="4">
        <v>110486.98</v>
      </c>
      <c r="C29" s="4">
        <v>107811.88</v>
      </c>
      <c r="E29">
        <f t="shared" si="0"/>
        <v>1331</v>
      </c>
      <c r="F29">
        <f t="shared" si="1"/>
        <v>54</v>
      </c>
      <c r="G29" s="4">
        <f t="shared" si="2"/>
        <v>0.25942243542859206</v>
      </c>
      <c r="H29" s="4">
        <v>10.53</v>
      </c>
      <c r="I29" s="3">
        <f t="shared" si="3"/>
        <v>1.753503498730298</v>
      </c>
    </row>
    <row r="30" spans="1:12" x14ac:dyDescent="0.25">
      <c r="A30" s="2">
        <v>30560</v>
      </c>
      <c r="B30" s="4">
        <v>110490.61</v>
      </c>
      <c r="C30" s="4">
        <v>107815.43</v>
      </c>
      <c r="D30">
        <v>1422.64</v>
      </c>
      <c r="E30">
        <f t="shared" si="0"/>
        <v>2472</v>
      </c>
      <c r="F30">
        <f t="shared" si="1"/>
        <v>1141</v>
      </c>
      <c r="G30" s="4">
        <f t="shared" si="2"/>
        <v>5.0773418242177817</v>
      </c>
      <c r="H30" s="4">
        <v>15.6</v>
      </c>
      <c r="I30" s="3">
        <f t="shared" si="3"/>
        <v>1.6242153951266347</v>
      </c>
    </row>
    <row r="31" spans="1:12" x14ac:dyDescent="0.25">
      <c r="A31" s="2">
        <v>30847</v>
      </c>
      <c r="B31" s="4">
        <v>110491.69</v>
      </c>
      <c r="C31" s="4">
        <v>107816.61</v>
      </c>
      <c r="D31">
        <v>1422.09</v>
      </c>
      <c r="E31">
        <f t="shared" si="0"/>
        <v>2759</v>
      </c>
      <c r="F31">
        <f t="shared" si="1"/>
        <v>287</v>
      </c>
      <c r="G31" s="4">
        <f t="shared" si="2"/>
        <v>1.5996249560511455</v>
      </c>
      <c r="H31" s="4">
        <v>17.2</v>
      </c>
      <c r="I31" s="3">
        <f t="shared" si="3"/>
        <v>2.0343662333054637</v>
      </c>
      <c r="K31">
        <v>-0.55000000000000004</v>
      </c>
      <c r="L31">
        <v>-0.7</v>
      </c>
    </row>
    <row r="32" spans="1:12" x14ac:dyDescent="0.25">
      <c r="A32" s="2">
        <v>31608</v>
      </c>
      <c r="B32" s="4">
        <v>110492.77</v>
      </c>
      <c r="C32" s="4">
        <v>107817.78</v>
      </c>
      <c r="D32">
        <v>1420.69</v>
      </c>
      <c r="E32">
        <f t="shared" si="0"/>
        <v>3520</v>
      </c>
      <c r="F32">
        <f t="shared" si="1"/>
        <v>761</v>
      </c>
      <c r="G32" s="4">
        <f t="shared" si="2"/>
        <v>1.5922625411657731</v>
      </c>
      <c r="H32" s="4">
        <v>18.79</v>
      </c>
      <c r="I32" s="3">
        <f t="shared" si="3"/>
        <v>0.76370016757622494</v>
      </c>
      <c r="K32">
        <v>-1.4</v>
      </c>
      <c r="L32">
        <v>-0.67</v>
      </c>
    </row>
    <row r="33" spans="1:12" x14ac:dyDescent="0.25">
      <c r="A33" s="2">
        <v>36357</v>
      </c>
      <c r="B33" s="4">
        <v>110496.77</v>
      </c>
      <c r="C33" s="4">
        <v>107822.52</v>
      </c>
      <c r="D33">
        <v>1414.6</v>
      </c>
      <c r="E33">
        <f t="shared" si="0"/>
        <v>8269</v>
      </c>
      <c r="F33">
        <f t="shared" si="1"/>
        <v>4749</v>
      </c>
      <c r="G33" s="4">
        <f t="shared" si="2"/>
        <v>6.2022254070655691</v>
      </c>
      <c r="H33" s="4">
        <v>24.99</v>
      </c>
      <c r="I33" s="3">
        <f t="shared" si="3"/>
        <v>0.47669241389322647</v>
      </c>
      <c r="K33">
        <v>-6.09</v>
      </c>
      <c r="L33">
        <v>-0.47</v>
      </c>
    </row>
  </sheetData>
  <mergeCells count="8">
    <mergeCell ref="A1:L1"/>
    <mergeCell ref="J2:L2"/>
    <mergeCell ref="G2:I2"/>
    <mergeCell ref="E2:F2"/>
    <mergeCell ref="A2:A3"/>
    <mergeCell ref="D2:D3"/>
    <mergeCell ref="C2:C3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39"/>
  <sheetViews>
    <sheetView topLeftCell="M1" workbookViewId="0">
      <pane ySplit="4" topLeftCell="A18" activePane="bottomLeft" state="frozen"/>
      <selection pane="bottomLeft" activeCell="A40" sqref="A40"/>
    </sheetView>
  </sheetViews>
  <sheetFormatPr defaultRowHeight="15" x14ac:dyDescent="0.25"/>
  <cols>
    <col min="1" max="1" width="12.140625" customWidth="1"/>
    <col min="2" max="3" width="9.5703125" bestFit="1" customWidth="1"/>
    <col min="6" max="7" width="11.7109375" bestFit="1" customWidth="1"/>
    <col min="10" max="10" width="12.42578125" customWidth="1"/>
    <col min="14" max="14" width="12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259" t="s">
        <v>18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N1" s="259" t="s">
        <v>19</v>
      </c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</row>
    <row r="2" spans="1:25" s="1" customFormat="1" ht="15" customHeigh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H2" s="1" t="s">
        <v>6</v>
      </c>
      <c r="J2" s="259" t="s">
        <v>5</v>
      </c>
      <c r="K2" s="259"/>
      <c r="L2" s="259"/>
      <c r="N2" s="260" t="s">
        <v>7</v>
      </c>
      <c r="O2" s="261" t="s">
        <v>8</v>
      </c>
      <c r="P2" s="261" t="s">
        <v>9</v>
      </c>
      <c r="Q2" s="261" t="s">
        <v>10</v>
      </c>
      <c r="R2" s="259" t="s">
        <v>11</v>
      </c>
      <c r="S2" s="259"/>
      <c r="U2" s="1" t="s">
        <v>6</v>
      </c>
      <c r="W2" s="259" t="s">
        <v>5</v>
      </c>
      <c r="X2" s="259"/>
      <c r="Y2" s="259"/>
    </row>
    <row r="3" spans="1:25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260"/>
      <c r="O3" s="261"/>
      <c r="P3" s="261"/>
      <c r="Q3" s="261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262" t="s">
        <v>21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N5" s="2">
        <v>28088</v>
      </c>
      <c r="O5" s="4">
        <v>110693.6</v>
      </c>
      <c r="P5" s="4">
        <v>106806.55</v>
      </c>
      <c r="R5">
        <v>0</v>
      </c>
    </row>
    <row r="6" spans="1:25" x14ac:dyDescent="0.25">
      <c r="A6" s="2">
        <v>28088</v>
      </c>
      <c r="B6" s="4">
        <v>110693.6</v>
      </c>
      <c r="C6" s="4">
        <v>106806.55</v>
      </c>
      <c r="E6">
        <v>0</v>
      </c>
      <c r="N6" s="2">
        <v>28123</v>
      </c>
      <c r="O6" s="4">
        <v>110694.25</v>
      </c>
      <c r="P6" s="4">
        <v>106806.9</v>
      </c>
      <c r="R6">
        <f t="shared" ref="R6:R12" si="0">(N6-N5)+R5</f>
        <v>35</v>
      </c>
      <c r="S6">
        <f>R6-R5</f>
        <v>35</v>
      </c>
      <c r="T6" s="4">
        <f t="shared" ref="T6:T12" si="1">SQRT((O6-O5)^2+(P6-P5)^2)</f>
        <v>0.73824115300240556</v>
      </c>
      <c r="U6" s="4">
        <f>T6+T5</f>
        <v>0.73824115300240556</v>
      </c>
      <c r="V6" s="3">
        <f t="shared" ref="V6:V12" si="2">T6/S6*365</f>
        <v>7.6988005955965155</v>
      </c>
      <c r="Y6" s="4"/>
    </row>
    <row r="7" spans="1:25" x14ac:dyDescent="0.25">
      <c r="A7" s="2">
        <v>28123</v>
      </c>
      <c r="B7" s="4">
        <v>110694.25</v>
      </c>
      <c r="C7" s="4">
        <v>106806.9</v>
      </c>
      <c r="E7">
        <f t="shared" ref="E7:E13" si="3">(A7-A6)+E6</f>
        <v>35</v>
      </c>
      <c r="F7">
        <f t="shared" ref="F7:F13" si="4">E7-E6</f>
        <v>35</v>
      </c>
      <c r="G7" s="4">
        <f t="shared" ref="G7:G13" si="5">SQRT((B7-B6)^2+(C7-C6)^2)</f>
        <v>0.73824115300240556</v>
      </c>
      <c r="H7" s="4">
        <f>G7+G6</f>
        <v>0.73824115300240556</v>
      </c>
      <c r="I7" s="3">
        <f>G7/F7*365</f>
        <v>7.6988005955965155</v>
      </c>
      <c r="L7" s="4"/>
      <c r="N7" s="2">
        <v>28150</v>
      </c>
      <c r="O7" s="4">
        <v>110694.73</v>
      </c>
      <c r="P7" s="4">
        <v>106807.18</v>
      </c>
      <c r="R7">
        <f t="shared" si="0"/>
        <v>62</v>
      </c>
      <c r="S7">
        <f>R7-R6</f>
        <v>27</v>
      </c>
      <c r="T7" s="4">
        <f t="shared" si="1"/>
        <v>0.55569775957388612</v>
      </c>
      <c r="U7" s="4">
        <f>T7+T6</f>
        <v>1.2939389125762917</v>
      </c>
      <c r="V7" s="3">
        <f t="shared" si="2"/>
        <v>7.512210453498831</v>
      </c>
      <c r="W7">
        <v>0.22</v>
      </c>
      <c r="Y7" s="8">
        <v>-1.3</v>
      </c>
    </row>
    <row r="8" spans="1:25" x14ac:dyDescent="0.25">
      <c r="A8" s="2">
        <v>28150</v>
      </c>
      <c r="B8" s="4">
        <v>110694.73</v>
      </c>
      <c r="C8" s="4">
        <v>106807.18</v>
      </c>
      <c r="E8">
        <f t="shared" si="3"/>
        <v>62</v>
      </c>
      <c r="F8">
        <f t="shared" si="4"/>
        <v>27</v>
      </c>
      <c r="G8" s="4">
        <f t="shared" si="5"/>
        <v>0.55569775957388612</v>
      </c>
      <c r="H8" s="4">
        <f>G8+G7</f>
        <v>1.2939389125762917</v>
      </c>
      <c r="I8" s="3">
        <f t="shared" ref="I8:I13" si="6">G8/F8*365</f>
        <v>7.512210453498831</v>
      </c>
      <c r="J8">
        <v>0.22</v>
      </c>
      <c r="L8" s="4"/>
      <c r="N8" s="2">
        <v>28180</v>
      </c>
      <c r="O8" s="4">
        <v>110695.2</v>
      </c>
      <c r="P8" s="4">
        <v>106807.35</v>
      </c>
      <c r="R8">
        <f t="shared" si="0"/>
        <v>92</v>
      </c>
      <c r="S8">
        <f>R8-R7</f>
        <v>30</v>
      </c>
      <c r="T8" s="4">
        <f t="shared" si="1"/>
        <v>0.49979995998944243</v>
      </c>
      <c r="U8" s="4">
        <f>T8+U7</f>
        <v>1.7937388725657342</v>
      </c>
      <c r="V8" s="3">
        <f t="shared" si="2"/>
        <v>6.0808995132048835</v>
      </c>
    </row>
    <row r="9" spans="1:25" x14ac:dyDescent="0.25">
      <c r="A9" s="2">
        <v>28180</v>
      </c>
      <c r="B9" s="4">
        <v>110695.2</v>
      </c>
      <c r="C9" s="4">
        <v>106807.35</v>
      </c>
      <c r="E9">
        <f t="shared" si="3"/>
        <v>92</v>
      </c>
      <c r="F9">
        <f t="shared" si="4"/>
        <v>30</v>
      </c>
      <c r="G9" s="4">
        <f t="shared" si="5"/>
        <v>0.49979995998944243</v>
      </c>
      <c r="H9" s="4">
        <f>G9+H8</f>
        <v>1.7937388725657342</v>
      </c>
      <c r="I9" s="3">
        <f t="shared" si="6"/>
        <v>6.0808995132048835</v>
      </c>
      <c r="N9" s="2">
        <v>28207</v>
      </c>
      <c r="O9" s="4">
        <v>110695.65</v>
      </c>
      <c r="P9" s="4">
        <v>106807.53</v>
      </c>
      <c r="R9">
        <f t="shared" si="0"/>
        <v>119</v>
      </c>
      <c r="S9">
        <f t="shared" ref="S9:S37" si="7">R9-R8</f>
        <v>27</v>
      </c>
      <c r="T9" s="4">
        <f t="shared" si="1"/>
        <v>0.48466483263680904</v>
      </c>
      <c r="U9" s="4">
        <v>2.27</v>
      </c>
      <c r="V9" s="3">
        <f t="shared" si="2"/>
        <v>6.5519505152753812</v>
      </c>
    </row>
    <row r="10" spans="1:25" x14ac:dyDescent="0.25">
      <c r="A10" s="2">
        <v>28207</v>
      </c>
      <c r="B10" s="4">
        <v>110695.65</v>
      </c>
      <c r="C10" s="4">
        <v>106807.53</v>
      </c>
      <c r="E10">
        <f t="shared" si="3"/>
        <v>119</v>
      </c>
      <c r="F10">
        <f t="shared" si="4"/>
        <v>27</v>
      </c>
      <c r="G10" s="4">
        <f t="shared" si="5"/>
        <v>0.48466483263680904</v>
      </c>
      <c r="H10" s="4">
        <v>2.27</v>
      </c>
      <c r="I10" s="3">
        <f t="shared" si="6"/>
        <v>6.5519505152753812</v>
      </c>
      <c r="N10" s="2">
        <v>28255</v>
      </c>
      <c r="O10" s="4">
        <v>110696.3</v>
      </c>
      <c r="P10" s="4">
        <v>106807.95</v>
      </c>
      <c r="R10">
        <f t="shared" si="0"/>
        <v>167</v>
      </c>
      <c r="S10">
        <f t="shared" si="7"/>
        <v>48</v>
      </c>
      <c r="T10" s="4">
        <f t="shared" si="1"/>
        <v>0.77388629656421981</v>
      </c>
      <c r="U10" s="4">
        <f>T10+U9</f>
        <v>3.0438862965642199</v>
      </c>
      <c r="V10" s="3">
        <f t="shared" si="2"/>
        <v>5.8847603801237547</v>
      </c>
    </row>
    <row r="11" spans="1:25" x14ac:dyDescent="0.25">
      <c r="A11" s="2">
        <v>28255</v>
      </c>
      <c r="B11" s="4">
        <v>110696.3</v>
      </c>
      <c r="C11" s="4">
        <v>106807.95</v>
      </c>
      <c r="E11">
        <f t="shared" si="3"/>
        <v>167</v>
      </c>
      <c r="F11">
        <f t="shared" si="4"/>
        <v>48</v>
      </c>
      <c r="G11" s="4">
        <f t="shared" si="5"/>
        <v>0.77388629656421981</v>
      </c>
      <c r="H11" s="4">
        <f>G11+H10</f>
        <v>3.0438862965642199</v>
      </c>
      <c r="I11" s="3">
        <f t="shared" si="6"/>
        <v>5.8847603801237547</v>
      </c>
      <c r="N11" s="2">
        <v>28269</v>
      </c>
      <c r="O11" s="4">
        <v>110696.55</v>
      </c>
      <c r="P11" s="4">
        <v>106808.17</v>
      </c>
      <c r="R11">
        <f t="shared" si="0"/>
        <v>181</v>
      </c>
      <c r="S11">
        <f t="shared" si="7"/>
        <v>14</v>
      </c>
      <c r="T11" s="4">
        <f t="shared" si="1"/>
        <v>0.33301651610770333</v>
      </c>
      <c r="U11" s="4">
        <v>3.37</v>
      </c>
      <c r="V11" s="3">
        <f t="shared" si="2"/>
        <v>8.682216312807979</v>
      </c>
    </row>
    <row r="12" spans="1:25" x14ac:dyDescent="0.25">
      <c r="A12" s="2">
        <v>28269</v>
      </c>
      <c r="B12" s="4">
        <v>110696.55</v>
      </c>
      <c r="C12" s="4">
        <v>106808.17</v>
      </c>
      <c r="E12">
        <f t="shared" si="3"/>
        <v>181</v>
      </c>
      <c r="F12">
        <f t="shared" si="4"/>
        <v>14</v>
      </c>
      <c r="G12" s="4">
        <f t="shared" si="5"/>
        <v>0.33301651610770333</v>
      </c>
      <c r="H12" s="4">
        <v>3.37</v>
      </c>
      <c r="I12" s="3">
        <f t="shared" si="6"/>
        <v>8.682216312807979</v>
      </c>
      <c r="N12" s="2">
        <v>28325</v>
      </c>
      <c r="O12" s="5">
        <v>110697.5</v>
      </c>
      <c r="P12" s="5">
        <v>106808.63</v>
      </c>
      <c r="Q12" s="6"/>
      <c r="R12" s="6">
        <f t="shared" si="0"/>
        <v>237</v>
      </c>
      <c r="S12" s="6">
        <f t="shared" si="7"/>
        <v>56</v>
      </c>
      <c r="T12" s="5">
        <f t="shared" si="1"/>
        <v>1.0555093557142736</v>
      </c>
      <c r="U12" s="5">
        <v>4.42</v>
      </c>
      <c r="V12" s="7">
        <f t="shared" si="2"/>
        <v>6.8796591934948186</v>
      </c>
    </row>
    <row r="13" spans="1:25" x14ac:dyDescent="0.25">
      <c r="A13" s="2">
        <v>28325</v>
      </c>
      <c r="B13" s="4">
        <v>110697.5</v>
      </c>
      <c r="C13" s="4">
        <v>106808.63</v>
      </c>
      <c r="E13">
        <f t="shared" si="3"/>
        <v>237</v>
      </c>
      <c r="F13">
        <f t="shared" si="4"/>
        <v>56</v>
      </c>
      <c r="G13" s="4">
        <f t="shared" si="5"/>
        <v>1.0555093557142736</v>
      </c>
      <c r="H13" s="4">
        <v>4.42</v>
      </c>
      <c r="I13" s="3">
        <f t="shared" si="6"/>
        <v>6.8796591934948186</v>
      </c>
      <c r="N13" s="2">
        <v>28447</v>
      </c>
      <c r="O13" s="4">
        <v>110754.71</v>
      </c>
      <c r="P13" s="4">
        <v>106798.99</v>
      </c>
      <c r="R13">
        <f t="shared" ref="R13:R36" si="8">(N13-N12)+R12</f>
        <v>359</v>
      </c>
      <c r="T13" s="4"/>
      <c r="U13" s="4"/>
      <c r="V13" s="3"/>
    </row>
    <row r="14" spans="1:25" x14ac:dyDescent="0.25">
      <c r="A14" s="262" t="s">
        <v>20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N14" s="2">
        <v>28510</v>
      </c>
      <c r="O14" s="4">
        <v>110755.53</v>
      </c>
      <c r="P14" s="4">
        <v>106799.5</v>
      </c>
      <c r="R14">
        <f t="shared" si="8"/>
        <v>422</v>
      </c>
      <c r="S14">
        <f t="shared" si="7"/>
        <v>63</v>
      </c>
      <c r="T14" s="4"/>
      <c r="U14" s="4">
        <v>5.39</v>
      </c>
      <c r="V14" s="3"/>
    </row>
    <row r="15" spans="1:25" x14ac:dyDescent="0.25">
      <c r="A15" s="2">
        <v>28447</v>
      </c>
      <c r="B15" s="4">
        <v>110754.71</v>
      </c>
      <c r="C15" s="4">
        <v>106798.99</v>
      </c>
      <c r="E15">
        <v>0</v>
      </c>
      <c r="N15" s="2">
        <v>28600</v>
      </c>
      <c r="O15" s="4">
        <v>110756.63</v>
      </c>
      <c r="P15" s="4">
        <v>106800.21</v>
      </c>
      <c r="R15">
        <f t="shared" si="8"/>
        <v>512</v>
      </c>
      <c r="S15">
        <f t="shared" si="7"/>
        <v>90</v>
      </c>
      <c r="T15" s="4">
        <f t="shared" ref="T15:T36" si="9">SQRT((O15-O14)^2+(P15-P14)^2)</f>
        <v>1.3092364186891143</v>
      </c>
      <c r="U15" s="4">
        <v>6.69</v>
      </c>
      <c r="V15" s="3">
        <v>5.3090000000000002</v>
      </c>
    </row>
    <row r="16" spans="1:25" x14ac:dyDescent="0.25">
      <c r="A16" s="2">
        <v>28510</v>
      </c>
      <c r="B16" s="4">
        <v>110755.53</v>
      </c>
      <c r="C16" s="4">
        <v>106799.5</v>
      </c>
      <c r="E16">
        <f>(A16-A15)+E15</f>
        <v>63</v>
      </c>
      <c r="F16">
        <f>E16-E15</f>
        <v>63</v>
      </c>
      <c r="G16" s="4">
        <f>SQRT((B16-B15)^2+(C16-C15)^2)</f>
        <v>0.96566039578220597</v>
      </c>
      <c r="H16" s="4">
        <f>G16+G15</f>
        <v>0.96566039578220597</v>
      </c>
      <c r="I16" s="3">
        <f>G16/F16*365</f>
        <v>5.5946991184207171</v>
      </c>
      <c r="N16" s="2">
        <v>28636</v>
      </c>
      <c r="O16" s="4">
        <v>110756.94</v>
      </c>
      <c r="P16" s="4">
        <v>106800.41</v>
      </c>
      <c r="R16">
        <f t="shared" si="8"/>
        <v>548</v>
      </c>
      <c r="S16">
        <f t="shared" si="7"/>
        <v>36</v>
      </c>
      <c r="T16" s="4">
        <f t="shared" si="9"/>
        <v>0.36891733491040007</v>
      </c>
      <c r="U16" s="4">
        <f t="shared" ref="U16:U31" si="10">T16+U15</f>
        <v>7.0589173349104009</v>
      </c>
      <c r="V16" s="3">
        <f>T16/S16*365</f>
        <v>3.7404118678415559</v>
      </c>
    </row>
    <row r="17" spans="1:25" x14ac:dyDescent="0.25">
      <c r="A17" s="2">
        <v>28600</v>
      </c>
      <c r="B17" s="4">
        <v>110756.63</v>
      </c>
      <c r="C17" s="4">
        <v>106800.21</v>
      </c>
      <c r="E17">
        <f>(A17-A16)+E16</f>
        <v>153</v>
      </c>
      <c r="F17">
        <f t="shared" ref="F17:F38" si="11">E17-E16</f>
        <v>90</v>
      </c>
      <c r="G17" s="4">
        <f>SQRT((B17-B16)^2+(C17-C16)^2)</f>
        <v>1.3092364186891143</v>
      </c>
      <c r="H17" s="4">
        <f>G17+H16</f>
        <v>2.2748968144713202</v>
      </c>
      <c r="I17" s="3">
        <f>G17/F17*365</f>
        <v>5.3096810313502969</v>
      </c>
      <c r="N17" s="2">
        <v>28647</v>
      </c>
      <c r="O17" s="4">
        <v>110757.02</v>
      </c>
      <c r="P17" s="4">
        <v>106800.5</v>
      </c>
      <c r="R17">
        <f t="shared" si="8"/>
        <v>559</v>
      </c>
      <c r="S17">
        <f t="shared" si="7"/>
        <v>11</v>
      </c>
      <c r="T17" s="4">
        <f t="shared" si="9"/>
        <v>0.12041594578647279</v>
      </c>
      <c r="U17" s="4">
        <f t="shared" si="10"/>
        <v>7.1793332806968735</v>
      </c>
      <c r="V17" s="3">
        <v>3.85</v>
      </c>
    </row>
    <row r="18" spans="1:25" x14ac:dyDescent="0.25">
      <c r="A18" s="2">
        <v>28636</v>
      </c>
      <c r="B18" s="4">
        <v>110756.94</v>
      </c>
      <c r="C18" s="4">
        <v>106800.41</v>
      </c>
      <c r="E18">
        <f>(A18-A17)+E17</f>
        <v>189</v>
      </c>
      <c r="F18">
        <f t="shared" si="11"/>
        <v>36</v>
      </c>
      <c r="G18" s="4">
        <f>SQRT((B18-B17)^2+(C18-C17)^2)</f>
        <v>0.36891733491040007</v>
      </c>
      <c r="H18" s="4">
        <f>G18+H17</f>
        <v>2.6438141493817202</v>
      </c>
      <c r="I18" s="3">
        <f>G18/F18*365</f>
        <v>3.7404118678415559</v>
      </c>
      <c r="N18" s="2">
        <v>28698</v>
      </c>
      <c r="O18" s="4">
        <v>110757.49</v>
      </c>
      <c r="P18" s="4">
        <v>106800.49</v>
      </c>
      <c r="R18">
        <f t="shared" si="8"/>
        <v>610</v>
      </c>
      <c r="S18">
        <f t="shared" si="7"/>
        <v>51</v>
      </c>
      <c r="T18" s="4">
        <v>0.4</v>
      </c>
      <c r="U18" s="4">
        <f t="shared" si="10"/>
        <v>7.5793332806968738</v>
      </c>
      <c r="V18" s="3">
        <v>2.8559999999999999</v>
      </c>
    </row>
    <row r="19" spans="1:25" x14ac:dyDescent="0.25">
      <c r="A19" s="2">
        <v>28647</v>
      </c>
      <c r="B19" s="4">
        <v>110757.02</v>
      </c>
      <c r="C19" s="4">
        <v>106800.5</v>
      </c>
      <c r="E19">
        <f t="shared" ref="E19:E38" si="12">(A19-A18)+E18</f>
        <v>200</v>
      </c>
      <c r="F19">
        <f t="shared" si="11"/>
        <v>11</v>
      </c>
      <c r="G19" s="4">
        <f t="shared" ref="G19:G39" si="13">SQRT((B19-B18)^2+(C19-C18)^2)</f>
        <v>0.12041594578647279</v>
      </c>
      <c r="H19" s="4">
        <f t="shared" ref="H19:H38" si="14">G19+H18</f>
        <v>2.7642300951681928</v>
      </c>
      <c r="I19" s="3">
        <f t="shared" ref="I19:I39" si="15">G19/F19*365</f>
        <v>3.995620019278415</v>
      </c>
      <c r="N19" s="2">
        <v>28755</v>
      </c>
      <c r="O19" s="4">
        <v>110758.27</v>
      </c>
      <c r="P19" s="4">
        <v>106801.16</v>
      </c>
      <c r="R19">
        <f t="shared" si="8"/>
        <v>667</v>
      </c>
      <c r="S19">
        <f t="shared" si="7"/>
        <v>57</v>
      </c>
      <c r="T19" s="4">
        <v>1.01</v>
      </c>
      <c r="U19" s="4">
        <f t="shared" si="10"/>
        <v>8.5893332806968736</v>
      </c>
      <c r="V19" s="3">
        <v>6.47</v>
      </c>
    </row>
    <row r="20" spans="1:25" x14ac:dyDescent="0.25">
      <c r="A20" s="2">
        <v>28698</v>
      </c>
      <c r="B20" s="4">
        <v>110757.49</v>
      </c>
      <c r="C20" s="4">
        <v>106800.49</v>
      </c>
      <c r="E20">
        <f t="shared" si="12"/>
        <v>251</v>
      </c>
      <c r="F20">
        <f t="shared" si="11"/>
        <v>51</v>
      </c>
      <c r="G20" s="4">
        <f t="shared" si="13"/>
        <v>0.4701063709427788</v>
      </c>
      <c r="H20" s="4">
        <v>3.16</v>
      </c>
      <c r="I20" s="3">
        <f t="shared" si="15"/>
        <v>3.3644867724336134</v>
      </c>
      <c r="N20" s="2">
        <v>28782</v>
      </c>
      <c r="O20" s="4">
        <v>110758.51</v>
      </c>
      <c r="P20" s="4">
        <v>106801.31</v>
      </c>
      <c r="R20">
        <f t="shared" si="8"/>
        <v>694</v>
      </c>
      <c r="S20">
        <f t="shared" si="7"/>
        <v>27</v>
      </c>
      <c r="T20" s="4">
        <f t="shared" si="9"/>
        <v>0.28301943395071549</v>
      </c>
      <c r="U20" s="4">
        <f t="shared" si="10"/>
        <v>8.8723527146475885</v>
      </c>
      <c r="V20" s="3">
        <f>T20/S20*365</f>
        <v>3.8260034589633762</v>
      </c>
    </row>
    <row r="21" spans="1:25" x14ac:dyDescent="0.25">
      <c r="A21" s="2">
        <v>28755</v>
      </c>
      <c r="B21" s="4">
        <v>110758.27</v>
      </c>
      <c r="C21" s="4">
        <v>106801.16</v>
      </c>
      <c r="E21">
        <f t="shared" si="12"/>
        <v>308</v>
      </c>
      <c r="F21">
        <f t="shared" si="11"/>
        <v>57</v>
      </c>
      <c r="G21" s="4">
        <f t="shared" si="13"/>
        <v>1.0282509421322423</v>
      </c>
      <c r="H21" s="4">
        <v>4.17</v>
      </c>
      <c r="I21" s="3">
        <f t="shared" si="15"/>
        <v>6.58441392768892</v>
      </c>
      <c r="N21" s="2">
        <v>28887</v>
      </c>
      <c r="O21" s="4">
        <v>110759.61</v>
      </c>
      <c r="P21" s="4">
        <v>106801.83</v>
      </c>
      <c r="R21">
        <f t="shared" si="8"/>
        <v>799</v>
      </c>
      <c r="S21">
        <f t="shared" si="7"/>
        <v>105</v>
      </c>
      <c r="T21" s="4">
        <v>1.21</v>
      </c>
      <c r="U21" s="4">
        <f t="shared" si="10"/>
        <v>10.082352714647588</v>
      </c>
      <c r="V21" s="3">
        <v>4.2110000000000003</v>
      </c>
    </row>
    <row r="22" spans="1:25" x14ac:dyDescent="0.25">
      <c r="A22" s="2">
        <v>28782</v>
      </c>
      <c r="B22" s="4">
        <v>110758.51</v>
      </c>
      <c r="C22" s="4">
        <v>106801.31</v>
      </c>
      <c r="E22">
        <f t="shared" si="12"/>
        <v>335</v>
      </c>
      <c r="F22">
        <f t="shared" si="11"/>
        <v>27</v>
      </c>
      <c r="G22" s="4">
        <f t="shared" si="13"/>
        <v>0.28301943395071549</v>
      </c>
      <c r="H22" s="4">
        <f t="shared" si="14"/>
        <v>4.4530194339507156</v>
      </c>
      <c r="I22" s="3">
        <f t="shared" si="15"/>
        <v>3.8260034589633762</v>
      </c>
      <c r="N22" s="2">
        <v>28967</v>
      </c>
      <c r="O22" s="4">
        <v>110760.36</v>
      </c>
      <c r="P22" s="4">
        <v>106802.37</v>
      </c>
      <c r="R22">
        <f t="shared" si="8"/>
        <v>879</v>
      </c>
      <c r="S22">
        <f t="shared" si="7"/>
        <v>80</v>
      </c>
      <c r="T22" s="4">
        <f t="shared" si="9"/>
        <v>0.92417530804122061</v>
      </c>
      <c r="U22" s="4">
        <v>11</v>
      </c>
      <c r="V22" s="3">
        <v>4.1989999999999998</v>
      </c>
    </row>
    <row r="23" spans="1:25" x14ac:dyDescent="0.25">
      <c r="A23" s="2">
        <v>28887</v>
      </c>
      <c r="B23" s="4">
        <v>110759.61</v>
      </c>
      <c r="C23" s="4">
        <v>106801.83</v>
      </c>
      <c r="E23">
        <f t="shared" si="12"/>
        <v>440</v>
      </c>
      <c r="F23">
        <f t="shared" si="11"/>
        <v>105</v>
      </c>
      <c r="G23" s="4">
        <f t="shared" si="13"/>
        <v>1.2167168939474142</v>
      </c>
      <c r="H23" s="4">
        <v>5.66</v>
      </c>
      <c r="I23" s="3">
        <f t="shared" si="15"/>
        <v>4.2295396789600588</v>
      </c>
      <c r="N23" s="2">
        <v>28991</v>
      </c>
      <c r="O23" s="4">
        <v>110760.55</v>
      </c>
      <c r="P23" s="4">
        <v>106802.42</v>
      </c>
      <c r="R23">
        <f t="shared" si="8"/>
        <v>903</v>
      </c>
      <c r="S23">
        <f t="shared" si="7"/>
        <v>24</v>
      </c>
      <c r="T23" s="4">
        <v>0.19</v>
      </c>
      <c r="U23" s="4">
        <v>11.19</v>
      </c>
      <c r="V23" s="3">
        <v>2.8730000000000002</v>
      </c>
    </row>
    <row r="24" spans="1:25" x14ac:dyDescent="0.25">
      <c r="A24" s="2">
        <v>28967</v>
      </c>
      <c r="B24" s="4">
        <v>110760.36</v>
      </c>
      <c r="C24" s="4">
        <v>106802.37</v>
      </c>
      <c r="E24">
        <f t="shared" si="12"/>
        <v>520</v>
      </c>
      <c r="F24">
        <f t="shared" si="11"/>
        <v>80</v>
      </c>
      <c r="G24" s="4">
        <f t="shared" si="13"/>
        <v>0.92417530804122061</v>
      </c>
      <c r="H24" s="4">
        <f t="shared" si="14"/>
        <v>6.5841753080412211</v>
      </c>
      <c r="I24" s="3">
        <f t="shared" si="15"/>
        <v>4.2165498429380692</v>
      </c>
      <c r="N24" s="2">
        <v>29024</v>
      </c>
      <c r="O24" s="4">
        <v>110761.02</v>
      </c>
      <c r="P24" s="4">
        <v>106802.6</v>
      </c>
      <c r="R24">
        <f t="shared" si="8"/>
        <v>936</v>
      </c>
      <c r="S24">
        <f t="shared" si="7"/>
        <v>33</v>
      </c>
      <c r="T24" s="4">
        <f t="shared" si="9"/>
        <v>0.50328918129025824</v>
      </c>
      <c r="U24" s="4">
        <f t="shared" si="10"/>
        <v>11.693289181290258</v>
      </c>
      <c r="V24" s="3">
        <v>5.4960000000000004</v>
      </c>
    </row>
    <row r="25" spans="1:25" x14ac:dyDescent="0.25">
      <c r="A25" s="2">
        <v>28991</v>
      </c>
      <c r="B25" s="4">
        <v>110760.55</v>
      </c>
      <c r="C25" s="4">
        <v>106802.42</v>
      </c>
      <c r="E25">
        <f t="shared" si="12"/>
        <v>544</v>
      </c>
      <c r="F25">
        <f t="shared" si="11"/>
        <v>24</v>
      </c>
      <c r="G25" s="4">
        <f t="shared" si="13"/>
        <v>0.19646882704687732</v>
      </c>
      <c r="H25" s="4">
        <v>6.77</v>
      </c>
      <c r="I25" s="3">
        <f t="shared" si="15"/>
        <v>2.9879634113379256</v>
      </c>
      <c r="N25" s="2">
        <v>29068</v>
      </c>
      <c r="O25" s="4">
        <v>110761.41</v>
      </c>
      <c r="P25" s="4">
        <v>106802.84</v>
      </c>
      <c r="R25">
        <f t="shared" si="8"/>
        <v>980</v>
      </c>
      <c r="S25">
        <f t="shared" si="7"/>
        <v>44</v>
      </c>
      <c r="T25" s="4">
        <f t="shared" si="9"/>
        <v>0.45793012566883567</v>
      </c>
      <c r="U25" s="4">
        <f t="shared" si="10"/>
        <v>12.151219306959094</v>
      </c>
      <c r="V25" s="3">
        <v>3.7970000000000002</v>
      </c>
    </row>
    <row r="26" spans="1:25" x14ac:dyDescent="0.25">
      <c r="A26" s="2">
        <v>29024</v>
      </c>
      <c r="B26" s="4">
        <v>110761.02</v>
      </c>
      <c r="C26" s="4">
        <v>106802.6</v>
      </c>
      <c r="E26">
        <f t="shared" si="12"/>
        <v>577</v>
      </c>
      <c r="F26">
        <f t="shared" si="11"/>
        <v>33</v>
      </c>
      <c r="G26" s="4">
        <f t="shared" si="13"/>
        <v>0.50328918129025824</v>
      </c>
      <c r="H26" s="4">
        <f t="shared" si="14"/>
        <v>7.2732891812902576</v>
      </c>
      <c r="I26" s="3">
        <f t="shared" si="15"/>
        <v>5.5666833688164923</v>
      </c>
      <c r="N26" s="2">
        <v>29105</v>
      </c>
      <c r="O26" s="4">
        <v>110761.94</v>
      </c>
      <c r="P26" s="4">
        <v>106803.17</v>
      </c>
      <c r="R26">
        <f t="shared" si="8"/>
        <v>1017</v>
      </c>
      <c r="S26">
        <f t="shared" si="7"/>
        <v>37</v>
      </c>
      <c r="T26" s="4">
        <f t="shared" si="9"/>
        <v>0.6243396511514534</v>
      </c>
      <c r="U26" s="4">
        <v>12.77</v>
      </c>
      <c r="V26" s="3">
        <v>6.1550000000000002</v>
      </c>
    </row>
    <row r="27" spans="1:25" x14ac:dyDescent="0.25">
      <c r="A27" s="2">
        <v>29068</v>
      </c>
      <c r="B27" s="4">
        <v>110761.41</v>
      </c>
      <c r="C27" s="4">
        <v>106802.84</v>
      </c>
      <c r="E27">
        <f t="shared" si="12"/>
        <v>621</v>
      </c>
      <c r="F27">
        <f t="shared" si="11"/>
        <v>44</v>
      </c>
      <c r="G27" s="4">
        <f t="shared" si="13"/>
        <v>0.45793012566883567</v>
      </c>
      <c r="H27" s="4">
        <f t="shared" si="14"/>
        <v>7.7312193069590931</v>
      </c>
      <c r="I27" s="3">
        <f t="shared" si="15"/>
        <v>3.7987385424801143</v>
      </c>
      <c r="N27" s="2">
        <v>29169</v>
      </c>
      <c r="O27" s="4">
        <v>110762.35</v>
      </c>
      <c r="P27" s="4">
        <v>106803.33</v>
      </c>
      <c r="R27">
        <f t="shared" si="8"/>
        <v>1081</v>
      </c>
      <c r="S27">
        <f t="shared" si="7"/>
        <v>64</v>
      </c>
      <c r="T27" s="4">
        <f t="shared" si="9"/>
        <v>0.44011362169783091</v>
      </c>
      <c r="U27" s="4">
        <f t="shared" si="10"/>
        <v>13.210113621697831</v>
      </c>
      <c r="V27" s="3">
        <v>2.4820000000000002</v>
      </c>
    </row>
    <row r="28" spans="1:25" x14ac:dyDescent="0.25">
      <c r="A28" s="2">
        <v>29105</v>
      </c>
      <c r="B28" s="4">
        <v>110761.94</v>
      </c>
      <c r="C28" s="4">
        <v>106803.17</v>
      </c>
      <c r="E28">
        <f t="shared" si="12"/>
        <v>658</v>
      </c>
      <c r="F28">
        <f t="shared" si="11"/>
        <v>37</v>
      </c>
      <c r="G28" s="4">
        <f t="shared" si="13"/>
        <v>0.6243396511514534</v>
      </c>
      <c r="H28" s="4">
        <v>8.35</v>
      </c>
      <c r="I28" s="3">
        <f t="shared" si="15"/>
        <v>6.1590262883859594</v>
      </c>
      <c r="N28" s="2">
        <v>29315</v>
      </c>
      <c r="O28" s="4">
        <v>110763.73</v>
      </c>
      <c r="P28" s="4">
        <v>106804.13</v>
      </c>
      <c r="R28">
        <f t="shared" si="8"/>
        <v>1227</v>
      </c>
      <c r="S28">
        <f t="shared" si="7"/>
        <v>146</v>
      </c>
      <c r="T28" s="4">
        <f t="shared" si="9"/>
        <v>1.595117550520132</v>
      </c>
      <c r="U28" s="4">
        <v>14.8</v>
      </c>
      <c r="V28" s="3">
        <f>T28/S28*365</f>
        <v>3.98779387630033</v>
      </c>
    </row>
    <row r="29" spans="1:25" x14ac:dyDescent="0.25">
      <c r="A29" s="2">
        <v>29169</v>
      </c>
      <c r="B29" s="4">
        <v>110762.35</v>
      </c>
      <c r="C29" s="4">
        <v>106803.33</v>
      </c>
      <c r="E29">
        <f t="shared" si="12"/>
        <v>722</v>
      </c>
      <c r="F29">
        <f t="shared" si="11"/>
        <v>64</v>
      </c>
      <c r="G29" s="4">
        <f t="shared" si="13"/>
        <v>0.44011362169783091</v>
      </c>
      <c r="H29" s="4">
        <f t="shared" si="14"/>
        <v>8.7901136216978308</v>
      </c>
      <c r="I29" s="3">
        <f t="shared" si="15"/>
        <v>2.5100229987454421</v>
      </c>
      <c r="N29" s="2">
        <v>29365</v>
      </c>
      <c r="O29" s="4">
        <v>110764.2</v>
      </c>
      <c r="P29" s="4">
        <v>106804.4</v>
      </c>
      <c r="R29">
        <f t="shared" si="8"/>
        <v>1277</v>
      </c>
      <c r="S29">
        <f t="shared" si="7"/>
        <v>50</v>
      </c>
      <c r="T29" s="4">
        <f t="shared" si="9"/>
        <v>0.54203320931049648</v>
      </c>
      <c r="U29" s="4">
        <f t="shared" si="10"/>
        <v>15.342033209310497</v>
      </c>
      <c r="V29" s="3">
        <f>T29/S29*365</f>
        <v>3.9568424279666243</v>
      </c>
    </row>
    <row r="30" spans="1:25" x14ac:dyDescent="0.25">
      <c r="A30" s="2">
        <v>29315</v>
      </c>
      <c r="B30" s="4">
        <v>110763.73</v>
      </c>
      <c r="C30" s="4">
        <v>106804.13</v>
      </c>
      <c r="E30">
        <f t="shared" si="12"/>
        <v>868</v>
      </c>
      <c r="F30">
        <f t="shared" si="11"/>
        <v>146</v>
      </c>
      <c r="G30" s="4">
        <f t="shared" si="13"/>
        <v>1.595117550520132</v>
      </c>
      <c r="H30" s="4">
        <v>10.38</v>
      </c>
      <c r="I30" s="3">
        <f t="shared" si="15"/>
        <v>3.98779387630033</v>
      </c>
      <c r="N30" s="2">
        <v>29419</v>
      </c>
      <c r="O30" s="4">
        <v>110764.65</v>
      </c>
      <c r="P30" s="4">
        <v>106804.59</v>
      </c>
      <c r="Q30">
        <v>1473.76</v>
      </c>
      <c r="R30">
        <f t="shared" si="8"/>
        <v>1331</v>
      </c>
      <c r="S30">
        <f t="shared" si="7"/>
        <v>54</v>
      </c>
      <c r="T30" s="4">
        <f t="shared" si="9"/>
        <v>0.48846698967101698</v>
      </c>
      <c r="U30" s="4">
        <f t="shared" si="10"/>
        <v>15.830500198981515</v>
      </c>
      <c r="V30" s="3">
        <v>3.2789999999999999</v>
      </c>
    </row>
    <row r="31" spans="1:25" x14ac:dyDescent="0.25">
      <c r="A31" s="2">
        <v>29365</v>
      </c>
      <c r="B31" s="4">
        <v>110764.2</v>
      </c>
      <c r="C31" s="4">
        <v>106804.4</v>
      </c>
      <c r="E31">
        <f t="shared" si="12"/>
        <v>918</v>
      </c>
      <c r="F31">
        <f t="shared" si="11"/>
        <v>50</v>
      </c>
      <c r="G31" s="4">
        <f t="shared" si="13"/>
        <v>0.54203320931049648</v>
      </c>
      <c r="H31" s="4">
        <f t="shared" si="14"/>
        <v>10.922033209310497</v>
      </c>
      <c r="I31" s="3">
        <f t="shared" si="15"/>
        <v>3.9568424279666243</v>
      </c>
      <c r="N31" s="2">
        <v>29813</v>
      </c>
      <c r="O31" s="4">
        <v>110768.7</v>
      </c>
      <c r="P31" s="4">
        <v>106806.6</v>
      </c>
      <c r="Q31">
        <v>1472.96</v>
      </c>
      <c r="R31">
        <f t="shared" si="8"/>
        <v>1725</v>
      </c>
      <c r="S31">
        <f t="shared" si="7"/>
        <v>394</v>
      </c>
      <c r="T31" s="4">
        <f t="shared" si="9"/>
        <v>4.5213493561171552</v>
      </c>
      <c r="U31" s="4">
        <f t="shared" si="10"/>
        <v>20.351849555098671</v>
      </c>
      <c r="V31" s="3">
        <v>4.1840000000000002</v>
      </c>
      <c r="W31">
        <v>-0.8</v>
      </c>
      <c r="Y31">
        <v>-0.7</v>
      </c>
    </row>
    <row r="32" spans="1:25" x14ac:dyDescent="0.25">
      <c r="A32" s="2">
        <v>29419</v>
      </c>
      <c r="B32" s="4">
        <v>110764.65</v>
      </c>
      <c r="C32" s="4">
        <v>106804.59</v>
      </c>
      <c r="D32">
        <v>1473.76</v>
      </c>
      <c r="E32">
        <f t="shared" si="12"/>
        <v>972</v>
      </c>
      <c r="F32">
        <f t="shared" si="11"/>
        <v>54</v>
      </c>
      <c r="G32" s="4">
        <f t="shared" si="13"/>
        <v>0.48846698967101698</v>
      </c>
      <c r="H32" s="4">
        <f t="shared" si="14"/>
        <v>11.410500198981513</v>
      </c>
      <c r="I32" s="3">
        <f t="shared" si="15"/>
        <v>3.3016750227763185</v>
      </c>
      <c r="N32" s="2">
        <v>30117</v>
      </c>
      <c r="O32" s="4">
        <v>110769.8</v>
      </c>
      <c r="P32" s="4">
        <v>106807</v>
      </c>
      <c r="Q32">
        <v>1472.62</v>
      </c>
      <c r="R32">
        <f t="shared" si="8"/>
        <v>2029</v>
      </c>
      <c r="S32">
        <f t="shared" si="7"/>
        <v>304</v>
      </c>
      <c r="T32" s="4">
        <v>1.1599999999999999</v>
      </c>
      <c r="U32" s="4">
        <v>21.5</v>
      </c>
      <c r="V32" s="3">
        <v>1.391</v>
      </c>
      <c r="W32">
        <v>-0.34</v>
      </c>
      <c r="Y32">
        <v>-0.4</v>
      </c>
    </row>
    <row r="33" spans="1:25" x14ac:dyDescent="0.25">
      <c r="A33" s="2">
        <v>29813</v>
      </c>
      <c r="B33" s="4">
        <v>110768.7</v>
      </c>
      <c r="C33" s="4">
        <v>106806.6</v>
      </c>
      <c r="D33">
        <v>1472.96</v>
      </c>
      <c r="E33">
        <f t="shared" si="12"/>
        <v>1366</v>
      </c>
      <c r="F33">
        <f t="shared" si="11"/>
        <v>394</v>
      </c>
      <c r="G33" s="4">
        <f t="shared" si="13"/>
        <v>4.5213493561171552</v>
      </c>
      <c r="H33" s="4">
        <f t="shared" si="14"/>
        <v>15.931849555098669</v>
      </c>
      <c r="I33" s="3">
        <f t="shared" si="15"/>
        <v>4.188559682697365</v>
      </c>
      <c r="J33">
        <v>-0.8</v>
      </c>
      <c r="N33" s="2">
        <v>30476</v>
      </c>
      <c r="O33" s="4">
        <v>110772.19</v>
      </c>
      <c r="P33" s="4">
        <v>106808.08</v>
      </c>
      <c r="Q33">
        <v>1471.96</v>
      </c>
      <c r="R33">
        <f t="shared" si="8"/>
        <v>2388</v>
      </c>
      <c r="S33">
        <f t="shared" si="7"/>
        <v>359</v>
      </c>
      <c r="T33" s="4">
        <v>2.59</v>
      </c>
      <c r="U33" s="4">
        <v>24.09</v>
      </c>
      <c r="V33" s="3">
        <v>2.6339999999999999</v>
      </c>
      <c r="W33">
        <v>-0.66</v>
      </c>
      <c r="Y33">
        <v>-0.7</v>
      </c>
    </row>
    <row r="34" spans="1:25" x14ac:dyDescent="0.25">
      <c r="A34" s="2">
        <v>30117</v>
      </c>
      <c r="B34" s="4">
        <v>110769.8</v>
      </c>
      <c r="C34" s="4">
        <v>106807</v>
      </c>
      <c r="D34">
        <v>1472.62</v>
      </c>
      <c r="E34">
        <f t="shared" si="12"/>
        <v>1670</v>
      </c>
      <c r="F34">
        <f t="shared" si="11"/>
        <v>304</v>
      </c>
      <c r="G34" s="4">
        <f t="shared" si="13"/>
        <v>1.1704699910754437</v>
      </c>
      <c r="H34" s="4">
        <v>17.079999999999998</v>
      </c>
      <c r="I34" s="3">
        <f t="shared" si="15"/>
        <v>1.4053340353372925</v>
      </c>
      <c r="J34">
        <v>-0.34</v>
      </c>
      <c r="N34" s="2">
        <v>30582</v>
      </c>
      <c r="O34" s="4">
        <v>110772</v>
      </c>
      <c r="P34" s="4">
        <v>106808.03</v>
      </c>
      <c r="Q34">
        <v>1471.7</v>
      </c>
      <c r="R34">
        <f t="shared" si="8"/>
        <v>2494</v>
      </c>
      <c r="S34">
        <f t="shared" si="7"/>
        <v>106</v>
      </c>
      <c r="T34" s="4">
        <v>-0.16</v>
      </c>
      <c r="U34" s="4">
        <v>23.93</v>
      </c>
      <c r="V34" s="3">
        <v>0.56499999999999995</v>
      </c>
      <c r="W34">
        <v>-0.26</v>
      </c>
      <c r="Y34">
        <v>-0.9</v>
      </c>
    </row>
    <row r="35" spans="1:25" x14ac:dyDescent="0.25">
      <c r="A35" s="2">
        <v>30476</v>
      </c>
      <c r="B35" s="4">
        <v>110772.19</v>
      </c>
      <c r="C35" s="4">
        <v>106808.08</v>
      </c>
      <c r="D35">
        <v>1471.96</v>
      </c>
      <c r="E35">
        <f t="shared" si="12"/>
        <v>2029</v>
      </c>
      <c r="F35">
        <f t="shared" si="11"/>
        <v>359</v>
      </c>
      <c r="G35" s="4">
        <v>2.6</v>
      </c>
      <c r="H35" s="4">
        <v>19.670000000000002</v>
      </c>
      <c r="I35" s="3">
        <v>2.6419999999999999</v>
      </c>
      <c r="J35">
        <v>-0.66</v>
      </c>
      <c r="N35" s="2">
        <v>30847</v>
      </c>
      <c r="O35" s="4">
        <v>110773.22</v>
      </c>
      <c r="P35" s="4">
        <v>106808.46</v>
      </c>
      <c r="Q35">
        <v>1470.66</v>
      </c>
      <c r="R35">
        <f t="shared" si="8"/>
        <v>2759</v>
      </c>
      <c r="S35">
        <f t="shared" si="7"/>
        <v>265</v>
      </c>
      <c r="T35" s="4">
        <v>1.28</v>
      </c>
      <c r="U35" s="4">
        <v>25.21</v>
      </c>
      <c r="V35" s="3">
        <v>1.7649999999999999</v>
      </c>
      <c r="W35">
        <v>-1.04</v>
      </c>
      <c r="Y35">
        <v>-1.4</v>
      </c>
    </row>
    <row r="36" spans="1:25" x14ac:dyDescent="0.25">
      <c r="A36" s="2">
        <v>30582</v>
      </c>
      <c r="B36" s="4">
        <v>110772</v>
      </c>
      <c r="C36" s="4">
        <v>106808.03</v>
      </c>
      <c r="D36">
        <v>1471.7</v>
      </c>
      <c r="E36">
        <f t="shared" si="12"/>
        <v>2135</v>
      </c>
      <c r="F36">
        <f t="shared" si="11"/>
        <v>106</v>
      </c>
      <c r="G36" s="4">
        <v>0.19</v>
      </c>
      <c r="H36" s="4">
        <v>19.510000000000002</v>
      </c>
      <c r="I36" s="3">
        <v>0.65500000000000003</v>
      </c>
      <c r="J36">
        <v>-0.26</v>
      </c>
      <c r="N36" s="2">
        <v>31608</v>
      </c>
      <c r="O36" s="4">
        <v>110775.69</v>
      </c>
      <c r="P36" s="4">
        <v>106809.62</v>
      </c>
      <c r="Q36">
        <v>1470.07</v>
      </c>
      <c r="R36">
        <f t="shared" si="8"/>
        <v>3520</v>
      </c>
      <c r="S36">
        <f t="shared" si="7"/>
        <v>761</v>
      </c>
      <c r="T36" s="4">
        <f t="shared" si="9"/>
        <v>2.7288275870747301</v>
      </c>
      <c r="U36" s="4">
        <v>27.94</v>
      </c>
      <c r="V36" s="3">
        <v>1.3080000000000001</v>
      </c>
      <c r="W36">
        <v>-0.59</v>
      </c>
      <c r="Y36">
        <v>-0.3</v>
      </c>
    </row>
    <row r="37" spans="1:25" x14ac:dyDescent="0.25">
      <c r="A37" s="2">
        <v>30847</v>
      </c>
      <c r="B37" s="4">
        <v>110773.22</v>
      </c>
      <c r="C37" s="4">
        <v>106808.46</v>
      </c>
      <c r="D37">
        <v>1470.66</v>
      </c>
      <c r="E37">
        <f t="shared" si="12"/>
        <v>2400</v>
      </c>
      <c r="F37">
        <f t="shared" si="11"/>
        <v>265</v>
      </c>
      <c r="G37" s="4">
        <f t="shared" si="13"/>
        <v>1.2935609765331313</v>
      </c>
      <c r="H37" s="4">
        <v>20.79</v>
      </c>
      <c r="I37" s="3">
        <f t="shared" si="15"/>
        <v>1.7816971940928037</v>
      </c>
      <c r="J37">
        <v>-1.04</v>
      </c>
      <c r="N37" s="2">
        <v>36358</v>
      </c>
      <c r="O37" s="4">
        <v>110776</v>
      </c>
      <c r="P37" s="4">
        <v>106811.01</v>
      </c>
      <c r="Q37">
        <v>1466.34</v>
      </c>
      <c r="R37">
        <v>8270</v>
      </c>
      <c r="S37">
        <f t="shared" si="7"/>
        <v>4750</v>
      </c>
      <c r="T37" s="4">
        <v>0.93</v>
      </c>
      <c r="U37" s="4">
        <v>28.87</v>
      </c>
      <c r="V37" s="3">
        <f>T37/S37*365</f>
        <v>7.1463157894736853E-2</v>
      </c>
      <c r="W37">
        <v>-3.73</v>
      </c>
      <c r="Y37">
        <v>-0.3</v>
      </c>
    </row>
    <row r="38" spans="1:25" x14ac:dyDescent="0.25">
      <c r="A38" s="2">
        <v>31608</v>
      </c>
      <c r="B38" s="4">
        <v>110775.69</v>
      </c>
      <c r="C38" s="4">
        <v>106809.62</v>
      </c>
      <c r="D38">
        <v>1470.07</v>
      </c>
      <c r="E38">
        <f t="shared" si="12"/>
        <v>3161</v>
      </c>
      <c r="F38">
        <f t="shared" si="11"/>
        <v>761</v>
      </c>
      <c r="G38" s="4">
        <f t="shared" si="13"/>
        <v>2.7288275870747301</v>
      </c>
      <c r="H38" s="4">
        <f t="shared" si="14"/>
        <v>23.518827587074728</v>
      </c>
      <c r="I38" s="3">
        <f t="shared" si="15"/>
        <v>1.3088332053643581</v>
      </c>
      <c r="J38">
        <v>-0.59</v>
      </c>
    </row>
    <row r="39" spans="1:25" x14ac:dyDescent="0.25">
      <c r="A39" s="2">
        <v>36358</v>
      </c>
      <c r="B39" s="4">
        <v>110776</v>
      </c>
      <c r="C39" s="4">
        <v>106811.01</v>
      </c>
      <c r="D39">
        <v>1466.34</v>
      </c>
      <c r="E39">
        <v>7911</v>
      </c>
      <c r="F39">
        <v>4750</v>
      </c>
      <c r="G39" s="4">
        <f t="shared" si="13"/>
        <v>1.4241488686218651</v>
      </c>
      <c r="H39" s="4">
        <v>24.45</v>
      </c>
      <c r="I39" s="3">
        <f t="shared" si="15"/>
        <v>0.10943459727304858</v>
      </c>
      <c r="J39">
        <v>-3.73</v>
      </c>
    </row>
  </sheetData>
  <mergeCells count="16">
    <mergeCell ref="A14:L14"/>
    <mergeCell ref="A5:L5"/>
    <mergeCell ref="J2:L2"/>
    <mergeCell ref="O2:O3"/>
    <mergeCell ref="P2:P3"/>
    <mergeCell ref="Q2:Q3"/>
    <mergeCell ref="R2:S2"/>
    <mergeCell ref="A1:L1"/>
    <mergeCell ref="N1:Y1"/>
    <mergeCell ref="W2:Y2"/>
    <mergeCell ref="A2:A3"/>
    <mergeCell ref="B2:B3"/>
    <mergeCell ref="C2:C3"/>
    <mergeCell ref="D2:D3"/>
    <mergeCell ref="E2:F2"/>
    <mergeCell ref="N2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40"/>
  <sheetViews>
    <sheetView topLeftCell="M1" workbookViewId="0">
      <pane ySplit="5" topLeftCell="A22" activePane="bottomLeft" state="frozen"/>
      <selection activeCell="Q1" sqref="Q1"/>
      <selection pane="bottomLeft" activeCell="Z26" sqref="Z26"/>
    </sheetView>
  </sheetViews>
  <sheetFormatPr defaultRowHeight="15" x14ac:dyDescent="0.25"/>
  <cols>
    <col min="1" max="1" width="11.7109375" customWidth="1"/>
    <col min="2" max="3" width="9.5703125" bestFit="1" customWidth="1"/>
    <col min="6" max="7" width="11.7109375" bestFit="1" customWidth="1"/>
    <col min="10" max="11" width="11.7109375" bestFit="1" customWidth="1"/>
    <col min="14" max="14" width="10.85546875" customWidth="1"/>
    <col min="15" max="16" width="9.5703125" bestFit="1" customWidth="1"/>
    <col min="19" max="19" width="11.7109375" bestFit="1" customWidth="1"/>
    <col min="20" max="21" width="12.5703125" bestFit="1" customWidth="1"/>
    <col min="22" max="22" width="13.7109375" bestFit="1" customWidth="1"/>
    <col min="23" max="23" width="11.7109375" bestFit="1" customWidth="1"/>
  </cols>
  <sheetData>
    <row r="1" spans="1:25" x14ac:dyDescent="0.25">
      <c r="A1" s="259" t="s">
        <v>22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N1" s="259" t="s">
        <v>32</v>
      </c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</row>
    <row r="2" spans="1:25" s="1" customFormat="1" ht="15" customHeigh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H2" s="1" t="s">
        <v>6</v>
      </c>
      <c r="J2" s="259" t="s">
        <v>5</v>
      </c>
      <c r="K2" s="259"/>
      <c r="L2" s="259"/>
      <c r="N2" s="260" t="s">
        <v>7</v>
      </c>
      <c r="O2" s="261" t="s">
        <v>8</v>
      </c>
      <c r="P2" s="261" t="s">
        <v>9</v>
      </c>
      <c r="Q2" s="261" t="s">
        <v>10</v>
      </c>
      <c r="R2" s="259" t="s">
        <v>11</v>
      </c>
      <c r="S2" s="259"/>
      <c r="U2" s="1" t="s">
        <v>6</v>
      </c>
      <c r="W2" s="259" t="s">
        <v>5</v>
      </c>
      <c r="X2" s="259"/>
      <c r="Y2" s="259"/>
    </row>
    <row r="3" spans="1:25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260"/>
      <c r="O3" s="261"/>
      <c r="P3" s="261"/>
      <c r="Q3" s="261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262" t="s">
        <v>23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25" x14ac:dyDescent="0.25">
      <c r="A6" s="2">
        <v>28088</v>
      </c>
      <c r="B6" s="4">
        <v>110816.15</v>
      </c>
      <c r="C6" s="4">
        <v>106383.25</v>
      </c>
      <c r="E6">
        <v>0</v>
      </c>
      <c r="N6" s="2">
        <v>28088</v>
      </c>
      <c r="O6" s="4">
        <v>110816.15</v>
      </c>
      <c r="P6" s="4">
        <v>106383.25</v>
      </c>
      <c r="R6">
        <v>0</v>
      </c>
    </row>
    <row r="7" spans="1:25" x14ac:dyDescent="0.25">
      <c r="A7" s="2">
        <v>28123</v>
      </c>
      <c r="B7" s="4">
        <v>110816.86</v>
      </c>
      <c r="C7" s="4">
        <v>106383.51</v>
      </c>
      <c r="E7">
        <f>(A7-A6)+E6</f>
        <v>35</v>
      </c>
      <c r="F7">
        <f>E7-E6</f>
        <v>35</v>
      </c>
      <c r="G7" s="4">
        <f>SQRT((B7-B6)^2+(C7-C6)^2)</f>
        <v>0.75610845783284819</v>
      </c>
      <c r="H7" s="4">
        <f>G7+G6</f>
        <v>0.75610845783284819</v>
      </c>
      <c r="I7" s="3">
        <f>G7/F7*365</f>
        <v>7.8851310602568461</v>
      </c>
      <c r="L7" s="4"/>
      <c r="N7" s="2">
        <v>28123</v>
      </c>
      <c r="O7" s="4">
        <v>110816.86</v>
      </c>
      <c r="P7" s="4">
        <v>106383.51</v>
      </c>
      <c r="R7">
        <f>(N7-N6)+R6</f>
        <v>35</v>
      </c>
      <c r="S7">
        <f>R7-R6</f>
        <v>35</v>
      </c>
      <c r="T7" s="4">
        <f>SQRT((O7-O6)^2+(P7-P6)^2)</f>
        <v>0.75610845783284819</v>
      </c>
      <c r="U7" s="4">
        <f>T7+T6</f>
        <v>0.75610845783284819</v>
      </c>
      <c r="V7" s="3">
        <f t="shared" ref="V7:V14" si="0">T7/S7*365</f>
        <v>7.8851310602568461</v>
      </c>
    </row>
    <row r="8" spans="1:25" x14ac:dyDescent="0.25">
      <c r="A8" s="2">
        <v>28150</v>
      </c>
      <c r="B8" s="4">
        <v>110817.46</v>
      </c>
      <c r="C8" s="4">
        <v>106383.67999999999</v>
      </c>
      <c r="E8">
        <f t="shared" ref="E8:E40" si="1">(A8-A7)+E7</f>
        <v>62</v>
      </c>
      <c r="F8">
        <f t="shared" ref="F8:F40" si="2">E8-E7</f>
        <v>27</v>
      </c>
      <c r="G8" s="4">
        <f>SQRT((B8-B7)^2+(C8-C7)^2)</f>
        <v>0.6236184731118789</v>
      </c>
      <c r="H8" s="4">
        <f>G8+H7</f>
        <v>1.3797269309447271</v>
      </c>
      <c r="I8" s="3">
        <f>G8/F8*365</f>
        <v>8.4303978772531778</v>
      </c>
      <c r="K8">
        <v>0.45</v>
      </c>
      <c r="N8" s="2">
        <v>28150</v>
      </c>
      <c r="O8" s="4">
        <v>110817.46</v>
      </c>
      <c r="P8" s="4">
        <v>106383.67999999999</v>
      </c>
      <c r="R8">
        <f t="shared" ref="R8:R14" si="3">(N8-N7)+R7</f>
        <v>62</v>
      </c>
      <c r="S8">
        <f t="shared" ref="S8:S39" si="4">R8-R7</f>
        <v>27</v>
      </c>
      <c r="T8" s="4">
        <f>SQRT((O8-O7)^2+(P8-P7)^2)</f>
        <v>0.6236184731118789</v>
      </c>
      <c r="U8" s="4">
        <f t="shared" ref="U8:U13" si="5">T8+U7</f>
        <v>1.3797269309447271</v>
      </c>
      <c r="V8" s="3">
        <f t="shared" si="0"/>
        <v>8.4303978772531778</v>
      </c>
    </row>
    <row r="9" spans="1:25" x14ac:dyDescent="0.25">
      <c r="A9" s="2">
        <v>28180</v>
      </c>
      <c r="B9" s="4">
        <v>110818.06</v>
      </c>
      <c r="C9" s="4">
        <v>106383.76</v>
      </c>
      <c r="E9">
        <f t="shared" si="1"/>
        <v>92</v>
      </c>
      <c r="F9">
        <f t="shared" si="2"/>
        <v>30</v>
      </c>
      <c r="G9" s="4">
        <f t="shared" ref="G9:G14" si="6">SQRT((B9-B8)^2+(C9-C8)^2)</f>
        <v>0.60530983800843852</v>
      </c>
      <c r="H9" s="4">
        <f>G9+H8</f>
        <v>1.9850367689531656</v>
      </c>
      <c r="I9" s="3">
        <f t="shared" ref="I9:I14" si="7">G9/F9*365</f>
        <v>7.3646030291026685</v>
      </c>
      <c r="N9" s="2">
        <v>28180</v>
      </c>
      <c r="O9" s="4">
        <v>110818.06</v>
      </c>
      <c r="P9" s="4">
        <v>106383.76</v>
      </c>
      <c r="R9">
        <f t="shared" si="3"/>
        <v>92</v>
      </c>
      <c r="S9">
        <f t="shared" si="4"/>
        <v>30</v>
      </c>
      <c r="T9" s="4">
        <v>0.6</v>
      </c>
      <c r="U9" s="4">
        <f t="shared" si="5"/>
        <v>1.979726930944727</v>
      </c>
      <c r="V9" s="3">
        <f t="shared" si="0"/>
        <v>7.3</v>
      </c>
    </row>
    <row r="10" spans="1:25" x14ac:dyDescent="0.25">
      <c r="A10" s="2">
        <v>28207</v>
      </c>
      <c r="B10" s="4">
        <v>110818.69</v>
      </c>
      <c r="C10" s="4">
        <v>106383.97</v>
      </c>
      <c r="E10">
        <f t="shared" si="1"/>
        <v>119</v>
      </c>
      <c r="F10">
        <f t="shared" si="2"/>
        <v>27</v>
      </c>
      <c r="G10" s="4">
        <f t="shared" si="6"/>
        <v>0.66407830864180206</v>
      </c>
      <c r="H10" s="4">
        <f>G10+H9</f>
        <v>2.6491150775949679</v>
      </c>
      <c r="I10" s="3">
        <f t="shared" si="7"/>
        <v>8.9773549131206583</v>
      </c>
      <c r="N10" s="2">
        <v>28207</v>
      </c>
      <c r="O10" s="4">
        <v>110818.69</v>
      </c>
      <c r="P10" s="4">
        <v>106383.97</v>
      </c>
      <c r="R10">
        <f t="shared" si="3"/>
        <v>119</v>
      </c>
      <c r="S10">
        <f t="shared" si="4"/>
        <v>27</v>
      </c>
      <c r="T10" s="4">
        <v>0.66</v>
      </c>
      <c r="U10" s="4">
        <f t="shared" si="5"/>
        <v>2.6397269309447271</v>
      </c>
      <c r="V10" s="3">
        <f t="shared" si="0"/>
        <v>8.9222222222222225</v>
      </c>
    </row>
    <row r="11" spans="1:25" x14ac:dyDescent="0.25">
      <c r="A11" s="2">
        <v>28255</v>
      </c>
      <c r="B11" s="4">
        <v>110819.48</v>
      </c>
      <c r="C11" s="4">
        <v>106384.26</v>
      </c>
      <c r="E11">
        <f t="shared" si="1"/>
        <v>167</v>
      </c>
      <c r="F11">
        <f t="shared" si="2"/>
        <v>48</v>
      </c>
      <c r="G11" s="4">
        <f t="shared" si="6"/>
        <v>0.8415461959905528</v>
      </c>
      <c r="H11" s="4">
        <f>G11+H10</f>
        <v>3.4906612735855207</v>
      </c>
      <c r="I11" s="3">
        <f t="shared" si="7"/>
        <v>6.3992575320114948</v>
      </c>
      <c r="N11" s="2">
        <v>28255</v>
      </c>
      <c r="O11" s="4">
        <v>110819.48</v>
      </c>
      <c r="P11" s="4">
        <v>106384.26</v>
      </c>
      <c r="R11">
        <f t="shared" si="3"/>
        <v>167</v>
      </c>
      <c r="S11">
        <f t="shared" si="4"/>
        <v>48</v>
      </c>
      <c r="T11" s="4">
        <f>SQRT((O11-O10)^2+(P11-P10)^2)</f>
        <v>0.8415461959905528</v>
      </c>
      <c r="U11" s="4">
        <f t="shared" si="5"/>
        <v>3.4812731269352799</v>
      </c>
      <c r="V11" s="3">
        <f t="shared" si="0"/>
        <v>6.3992575320114948</v>
      </c>
    </row>
    <row r="12" spans="1:25" x14ac:dyDescent="0.25">
      <c r="A12" s="2">
        <v>28269</v>
      </c>
      <c r="B12" s="4">
        <v>110819.66</v>
      </c>
      <c r="C12" s="4">
        <v>106384.26</v>
      </c>
      <c r="E12">
        <f t="shared" si="1"/>
        <v>181</v>
      </c>
      <c r="F12">
        <f t="shared" si="2"/>
        <v>14</v>
      </c>
      <c r="G12" s="4">
        <f t="shared" si="6"/>
        <v>0.180000000007567</v>
      </c>
      <c r="H12" s="4">
        <v>3.64</v>
      </c>
      <c r="I12" s="3">
        <v>4.758</v>
      </c>
      <c r="N12" s="2">
        <v>28269</v>
      </c>
      <c r="O12" s="4">
        <v>110819.66</v>
      </c>
      <c r="P12" s="4">
        <v>106384.26</v>
      </c>
      <c r="R12">
        <f t="shared" si="3"/>
        <v>181</v>
      </c>
      <c r="S12">
        <f t="shared" si="4"/>
        <v>14</v>
      </c>
      <c r="T12" s="4">
        <v>0.16</v>
      </c>
      <c r="U12" s="4">
        <f t="shared" si="5"/>
        <v>3.64127312693528</v>
      </c>
      <c r="V12" s="3">
        <f t="shared" si="0"/>
        <v>4.1714285714285717</v>
      </c>
    </row>
    <row r="13" spans="1:25" x14ac:dyDescent="0.25">
      <c r="A13" s="2">
        <v>28279</v>
      </c>
      <c r="B13" s="4">
        <v>110820.02</v>
      </c>
      <c r="C13" s="4">
        <v>106384.73</v>
      </c>
      <c r="E13">
        <f t="shared" si="1"/>
        <v>191</v>
      </c>
      <c r="F13">
        <f t="shared" si="2"/>
        <v>10</v>
      </c>
      <c r="G13" s="4">
        <v>0.62</v>
      </c>
      <c r="H13" s="4">
        <v>4.1399999999999997</v>
      </c>
      <c r="I13" s="3">
        <v>22.488</v>
      </c>
      <c r="N13" s="2">
        <v>28279</v>
      </c>
      <c r="O13" s="4">
        <v>110820.02</v>
      </c>
      <c r="P13" s="4">
        <v>106384.73</v>
      </c>
      <c r="R13">
        <f t="shared" si="3"/>
        <v>191</v>
      </c>
      <c r="S13">
        <f t="shared" si="4"/>
        <v>10</v>
      </c>
      <c r="T13" s="4">
        <v>0.5</v>
      </c>
      <c r="U13" s="4">
        <f t="shared" si="5"/>
        <v>4.14127312693528</v>
      </c>
      <c r="V13" s="3">
        <f t="shared" si="0"/>
        <v>18.25</v>
      </c>
    </row>
    <row r="14" spans="1:25" x14ac:dyDescent="0.25">
      <c r="A14" s="2">
        <v>28325</v>
      </c>
      <c r="B14" s="4">
        <v>110820.73</v>
      </c>
      <c r="C14" s="4">
        <v>106384.68</v>
      </c>
      <c r="E14">
        <f t="shared" si="1"/>
        <v>237</v>
      </c>
      <c r="F14">
        <f t="shared" si="2"/>
        <v>46</v>
      </c>
      <c r="G14" s="4">
        <f t="shared" si="6"/>
        <v>0.7117583859630453</v>
      </c>
      <c r="H14" s="4">
        <v>4.8</v>
      </c>
      <c r="I14" s="3">
        <f t="shared" si="7"/>
        <v>5.64764806253286</v>
      </c>
      <c r="N14" s="9">
        <v>28325</v>
      </c>
      <c r="O14" s="5">
        <v>110820.73</v>
      </c>
      <c r="P14" s="5">
        <v>106384.68</v>
      </c>
      <c r="Q14" s="6"/>
      <c r="R14" s="6">
        <f t="shared" si="3"/>
        <v>237</v>
      </c>
      <c r="S14" s="6">
        <f t="shared" si="4"/>
        <v>46</v>
      </c>
      <c r="T14" s="5">
        <v>0.65</v>
      </c>
      <c r="U14" s="5">
        <v>4.8</v>
      </c>
      <c r="V14" s="7">
        <f t="shared" si="0"/>
        <v>5.1576086956521738</v>
      </c>
      <c r="W14" s="6"/>
      <c r="X14" s="6"/>
      <c r="Y14" s="6"/>
    </row>
    <row r="15" spans="1:25" x14ac:dyDescent="0.25">
      <c r="A15" t="s">
        <v>24</v>
      </c>
      <c r="B15" s="4"/>
      <c r="C15" s="4"/>
      <c r="N15" s="2">
        <v>28447</v>
      </c>
      <c r="O15" s="4">
        <v>110819.65</v>
      </c>
      <c r="P15" s="4">
        <v>106346.63</v>
      </c>
      <c r="R15">
        <f t="shared" ref="R15:R39" si="8">(N15-N14)+R14</f>
        <v>359</v>
      </c>
    </row>
    <row r="16" spans="1:25" x14ac:dyDescent="0.25">
      <c r="A16" s="2">
        <v>28447</v>
      </c>
      <c r="B16" s="4">
        <v>110819.65</v>
      </c>
      <c r="C16" s="4">
        <v>106346.63</v>
      </c>
      <c r="E16">
        <v>0</v>
      </c>
      <c r="F16">
        <f t="shared" si="2"/>
        <v>0</v>
      </c>
      <c r="N16" s="2">
        <v>28510</v>
      </c>
      <c r="O16" s="4">
        <v>110820.78</v>
      </c>
      <c r="P16" s="4">
        <v>106346.36</v>
      </c>
      <c r="R16">
        <f t="shared" si="8"/>
        <v>422</v>
      </c>
      <c r="S16">
        <f t="shared" si="4"/>
        <v>63</v>
      </c>
      <c r="T16" s="4">
        <f>SQRT((O16-O15)^2+(P16-P15)^2)</f>
        <v>1.1618089343832418</v>
      </c>
      <c r="U16" s="4">
        <f>T16+U14</f>
        <v>5.9618089343832414</v>
      </c>
      <c r="V16" s="10">
        <f>T16/S16*365</f>
        <v>6.7311152547600521</v>
      </c>
    </row>
    <row r="17" spans="1:22" x14ac:dyDescent="0.25">
      <c r="A17" s="2">
        <v>28510</v>
      </c>
      <c r="B17" s="4">
        <v>110820.78</v>
      </c>
      <c r="C17" s="4">
        <v>106346.36</v>
      </c>
      <c r="E17">
        <f t="shared" si="1"/>
        <v>63</v>
      </c>
      <c r="F17">
        <f t="shared" si="2"/>
        <v>63</v>
      </c>
      <c r="G17" s="4">
        <f>SQRT((B17-B16)^2+(C17-C16)^2)</f>
        <v>1.1618089343832418</v>
      </c>
      <c r="H17" s="4">
        <f>G17+H16</f>
        <v>1.1618089343832418</v>
      </c>
      <c r="I17" s="3">
        <f>G17/F17*365</f>
        <v>6.7311152547600521</v>
      </c>
      <c r="N17" s="2">
        <v>28600</v>
      </c>
      <c r="O17" s="4">
        <v>110822.12</v>
      </c>
      <c r="P17" s="4">
        <v>106346.59</v>
      </c>
      <c r="R17">
        <f t="shared" si="8"/>
        <v>512</v>
      </c>
      <c r="S17">
        <f t="shared" si="4"/>
        <v>90</v>
      </c>
      <c r="T17" s="4">
        <v>1.31</v>
      </c>
      <c r="U17" s="4">
        <f>T17+U16</f>
        <v>7.2718089343832411</v>
      </c>
      <c r="V17" s="10">
        <v>5.3070000000000004</v>
      </c>
    </row>
    <row r="18" spans="1:22" x14ac:dyDescent="0.25">
      <c r="A18" s="2">
        <v>28600</v>
      </c>
      <c r="B18" s="4">
        <v>110822.12</v>
      </c>
      <c r="C18" s="4">
        <v>106346.59</v>
      </c>
      <c r="E18">
        <f t="shared" si="1"/>
        <v>153</v>
      </c>
      <c r="F18">
        <f t="shared" si="2"/>
        <v>90</v>
      </c>
      <c r="G18" s="4">
        <f t="shared" ref="G18:G40" si="9">SQRT((B18-B17)^2+(C18-C17)^2)</f>
        <v>1.3595955280850132</v>
      </c>
      <c r="H18" s="4">
        <v>2.4700000000000002</v>
      </c>
      <c r="I18" s="3">
        <f t="shared" ref="I18:I40" si="10">G18/F18*365</f>
        <v>5.5139151972336649</v>
      </c>
      <c r="N18" s="2">
        <v>28636</v>
      </c>
      <c r="O18" s="4">
        <v>110822.55</v>
      </c>
      <c r="P18" s="4">
        <v>106346.55</v>
      </c>
      <c r="R18">
        <f t="shared" si="8"/>
        <v>548</v>
      </c>
      <c r="S18">
        <f t="shared" si="4"/>
        <v>36</v>
      </c>
      <c r="T18" s="4">
        <f t="shared" ref="T18:T38" si="11">SQRT((O18-O17)^2+(P18-P17)^2)</f>
        <v>0.43185645764072506</v>
      </c>
      <c r="U18" s="4">
        <f t="shared" ref="U18:U39" si="12">T18+U17</f>
        <v>7.7036653920239662</v>
      </c>
      <c r="V18" s="10">
        <v>4.3680000000000003</v>
      </c>
    </row>
    <row r="19" spans="1:22" x14ac:dyDescent="0.25">
      <c r="A19" s="2">
        <v>28636</v>
      </c>
      <c r="B19" s="4">
        <v>110822.55</v>
      </c>
      <c r="C19" s="4">
        <v>106346.55</v>
      </c>
      <c r="E19">
        <f t="shared" si="1"/>
        <v>189</v>
      </c>
      <c r="F19">
        <f t="shared" si="2"/>
        <v>36</v>
      </c>
      <c r="G19" s="4">
        <f t="shared" si="9"/>
        <v>0.43185645764072506</v>
      </c>
      <c r="H19" s="4">
        <f t="shared" ref="H19:H39" si="13">G19+H18</f>
        <v>2.9018564576407253</v>
      </c>
      <c r="I19" s="3">
        <f t="shared" si="10"/>
        <v>4.378544639968462</v>
      </c>
      <c r="N19" s="2">
        <v>28647</v>
      </c>
      <c r="O19" s="4">
        <v>110822.71</v>
      </c>
      <c r="P19" s="4">
        <v>106346.47</v>
      </c>
      <c r="R19">
        <f t="shared" si="8"/>
        <v>559</v>
      </c>
      <c r="S19">
        <f t="shared" si="4"/>
        <v>11</v>
      </c>
      <c r="T19" s="4">
        <v>0.16</v>
      </c>
      <c r="U19" s="4">
        <f t="shared" si="12"/>
        <v>7.8636653920239663</v>
      </c>
      <c r="V19" s="10">
        <v>5.4109999999999996</v>
      </c>
    </row>
    <row r="20" spans="1:22" x14ac:dyDescent="0.25">
      <c r="A20" s="2">
        <v>28647</v>
      </c>
      <c r="B20" s="4">
        <v>110822.71</v>
      </c>
      <c r="C20" s="4">
        <v>106346.47</v>
      </c>
      <c r="E20">
        <f t="shared" si="1"/>
        <v>200</v>
      </c>
      <c r="F20">
        <f t="shared" si="2"/>
        <v>11</v>
      </c>
      <c r="G20" s="4">
        <f t="shared" si="9"/>
        <v>0.17888543820388786</v>
      </c>
      <c r="H20" s="4">
        <v>3.06</v>
      </c>
      <c r="I20" s="3">
        <f t="shared" si="10"/>
        <v>5.9357440858562782</v>
      </c>
      <c r="N20" s="2">
        <v>28698</v>
      </c>
      <c r="O20" s="4">
        <v>110823.57</v>
      </c>
      <c r="P20" s="4">
        <v>106346.55</v>
      </c>
      <c r="R20">
        <f t="shared" si="8"/>
        <v>610</v>
      </c>
      <c r="S20">
        <f t="shared" si="4"/>
        <v>51</v>
      </c>
      <c r="T20" s="4">
        <f t="shared" si="11"/>
        <v>0.86371291526830862</v>
      </c>
      <c r="U20" s="4">
        <v>8.7200000000000006</v>
      </c>
      <c r="V20" s="10">
        <v>6.1310000000000002</v>
      </c>
    </row>
    <row r="21" spans="1:22" x14ac:dyDescent="0.25">
      <c r="A21" s="2">
        <v>28698</v>
      </c>
      <c r="B21" s="4">
        <v>110823.57</v>
      </c>
      <c r="C21" s="4">
        <v>106346.55</v>
      </c>
      <c r="E21">
        <f t="shared" si="1"/>
        <v>251</v>
      </c>
      <c r="F21">
        <f t="shared" si="2"/>
        <v>51</v>
      </c>
      <c r="G21" s="4">
        <f t="shared" si="9"/>
        <v>0.86371291526830862</v>
      </c>
      <c r="H21" s="4">
        <f t="shared" si="13"/>
        <v>3.9237129152683088</v>
      </c>
      <c r="I21" s="3">
        <f t="shared" si="10"/>
        <v>6.1814747857437773</v>
      </c>
      <c r="N21" s="2">
        <v>28755</v>
      </c>
      <c r="O21" s="4">
        <v>110824.35</v>
      </c>
      <c r="P21" s="4">
        <v>106346.49</v>
      </c>
      <c r="R21">
        <f t="shared" si="8"/>
        <v>667</v>
      </c>
      <c r="S21">
        <f t="shared" si="4"/>
        <v>57</v>
      </c>
      <c r="T21" s="4">
        <f t="shared" si="11"/>
        <v>0.78230428862297852</v>
      </c>
      <c r="U21" s="4">
        <f t="shared" si="12"/>
        <v>9.5023042886229785</v>
      </c>
      <c r="V21" s="10">
        <v>5.0030000000000001</v>
      </c>
    </row>
    <row r="22" spans="1:22" x14ac:dyDescent="0.25">
      <c r="A22" s="2">
        <v>28755</v>
      </c>
      <c r="B22" s="4">
        <v>110824.35</v>
      </c>
      <c r="C22" s="4">
        <v>106346.49</v>
      </c>
      <c r="E22">
        <f t="shared" si="1"/>
        <v>308</v>
      </c>
      <c r="F22">
        <f t="shared" si="2"/>
        <v>57</v>
      </c>
      <c r="G22" s="4">
        <f t="shared" si="9"/>
        <v>0.78230428862297852</v>
      </c>
      <c r="H22" s="4">
        <v>4.7</v>
      </c>
      <c r="I22" s="3">
        <f t="shared" si="10"/>
        <v>5.0094923745155642</v>
      </c>
      <c r="N22" s="2">
        <v>28782</v>
      </c>
      <c r="O22" s="4">
        <v>110824.6</v>
      </c>
      <c r="P22" s="4">
        <v>106346.51</v>
      </c>
      <c r="R22">
        <f t="shared" si="8"/>
        <v>694</v>
      </c>
      <c r="S22">
        <f t="shared" si="4"/>
        <v>27</v>
      </c>
      <c r="T22" s="4">
        <f t="shared" si="11"/>
        <v>0.25079872407885351</v>
      </c>
      <c r="U22" s="4">
        <f t="shared" si="12"/>
        <v>9.7531030127018319</v>
      </c>
      <c r="V22" s="10">
        <v>3.371</v>
      </c>
    </row>
    <row r="23" spans="1:22" x14ac:dyDescent="0.25">
      <c r="A23" s="2">
        <v>28782</v>
      </c>
      <c r="B23" s="4">
        <v>110824.6</v>
      </c>
      <c r="C23" s="4">
        <v>106346.51</v>
      </c>
      <c r="E23">
        <f t="shared" si="1"/>
        <v>335</v>
      </c>
      <c r="F23">
        <f t="shared" si="2"/>
        <v>27</v>
      </c>
      <c r="G23" s="4">
        <f t="shared" si="9"/>
        <v>0.25079872407885351</v>
      </c>
      <c r="H23" s="4">
        <f t="shared" si="13"/>
        <v>4.9507987240788536</v>
      </c>
      <c r="I23" s="3">
        <f t="shared" si="10"/>
        <v>3.3904271958807972</v>
      </c>
      <c r="N23" s="2">
        <v>28887</v>
      </c>
      <c r="O23" s="4">
        <v>110825.95</v>
      </c>
      <c r="P23" s="4">
        <v>106346.43</v>
      </c>
      <c r="R23">
        <f t="shared" si="8"/>
        <v>799</v>
      </c>
      <c r="S23">
        <f t="shared" si="4"/>
        <v>105</v>
      </c>
      <c r="T23" s="4">
        <f t="shared" si="11"/>
        <v>1.3523682930240213</v>
      </c>
      <c r="U23" s="4">
        <v>11.1</v>
      </c>
      <c r="V23" s="10">
        <v>4.6989999999999998</v>
      </c>
    </row>
    <row r="24" spans="1:22" x14ac:dyDescent="0.25">
      <c r="A24" s="2">
        <v>28887</v>
      </c>
      <c r="B24" s="4">
        <v>110825.95</v>
      </c>
      <c r="C24" s="4">
        <v>106346.43</v>
      </c>
      <c r="E24">
        <f t="shared" si="1"/>
        <v>440</v>
      </c>
      <c r="F24">
        <f t="shared" si="2"/>
        <v>105</v>
      </c>
      <c r="G24" s="4">
        <f t="shared" si="9"/>
        <v>1.3523682930240213</v>
      </c>
      <c r="H24" s="4">
        <f t="shared" si="13"/>
        <v>6.3031670171028749</v>
      </c>
      <c r="I24" s="3">
        <f t="shared" si="10"/>
        <v>4.7010897805120742</v>
      </c>
      <c r="N24" s="2">
        <v>28967</v>
      </c>
      <c r="O24" s="4">
        <v>110826.78</v>
      </c>
      <c r="P24" s="4">
        <v>106346.51</v>
      </c>
      <c r="R24">
        <f t="shared" si="8"/>
        <v>879</v>
      </c>
      <c r="S24">
        <f t="shared" si="4"/>
        <v>80</v>
      </c>
      <c r="T24" s="4">
        <f t="shared" si="11"/>
        <v>0.83384650865922449</v>
      </c>
      <c r="U24" s="4">
        <f t="shared" si="12"/>
        <v>11.933846508659224</v>
      </c>
      <c r="V24" s="10">
        <v>3.7770000000000001</v>
      </c>
    </row>
    <row r="25" spans="1:22" x14ac:dyDescent="0.25">
      <c r="A25" s="2">
        <v>28967</v>
      </c>
      <c r="B25" s="4">
        <v>110826.78</v>
      </c>
      <c r="C25" s="4">
        <v>106346.51</v>
      </c>
      <c r="E25">
        <f t="shared" si="1"/>
        <v>520</v>
      </c>
      <c r="F25">
        <f t="shared" si="2"/>
        <v>80</v>
      </c>
      <c r="G25" s="4">
        <f t="shared" si="9"/>
        <v>0.83384650865922449</v>
      </c>
      <c r="H25" s="4">
        <v>7.13</v>
      </c>
      <c r="I25" s="3">
        <f t="shared" si="10"/>
        <v>3.8044246957577119</v>
      </c>
      <c r="N25" s="2">
        <v>28991</v>
      </c>
      <c r="O25" s="4">
        <v>110827.18</v>
      </c>
      <c r="P25" s="4">
        <v>106346.6</v>
      </c>
      <c r="R25">
        <f t="shared" si="8"/>
        <v>903</v>
      </c>
      <c r="S25">
        <f t="shared" si="4"/>
        <v>24</v>
      </c>
      <c r="T25" s="4">
        <v>0.4</v>
      </c>
      <c r="U25" s="4">
        <f t="shared" si="12"/>
        <v>12.333846508659224</v>
      </c>
      <c r="V25" s="10">
        <v>6.069</v>
      </c>
    </row>
    <row r="26" spans="1:22" x14ac:dyDescent="0.25">
      <c r="A26" s="2">
        <v>28991</v>
      </c>
      <c r="B26" s="4">
        <v>110827.18</v>
      </c>
      <c r="C26" s="4">
        <v>106346.6</v>
      </c>
      <c r="E26">
        <f t="shared" si="1"/>
        <v>544</v>
      </c>
      <c r="F26">
        <f t="shared" si="2"/>
        <v>24</v>
      </c>
      <c r="G26" s="4">
        <f t="shared" si="9"/>
        <v>0.40999999999674891</v>
      </c>
      <c r="H26" s="4">
        <v>7.53</v>
      </c>
      <c r="I26" s="3">
        <f t="shared" si="10"/>
        <v>6.2354166666172226</v>
      </c>
      <c r="N26" s="2">
        <v>29024</v>
      </c>
      <c r="O26" s="4">
        <v>110827.56</v>
      </c>
      <c r="P26" s="4">
        <v>106346.56</v>
      </c>
      <c r="R26">
        <f t="shared" si="8"/>
        <v>936</v>
      </c>
      <c r="S26">
        <f t="shared" si="4"/>
        <v>33</v>
      </c>
      <c r="T26" s="4">
        <f t="shared" si="11"/>
        <v>0.38209946349634011</v>
      </c>
      <c r="U26" s="4">
        <v>12.71</v>
      </c>
      <c r="V26" s="10">
        <v>4.2060000000000004</v>
      </c>
    </row>
    <row r="27" spans="1:22" x14ac:dyDescent="0.25">
      <c r="A27" s="2">
        <v>29024</v>
      </c>
      <c r="B27" s="4">
        <v>110827.56</v>
      </c>
      <c r="C27" s="4">
        <v>106346.56</v>
      </c>
      <c r="E27">
        <f t="shared" si="1"/>
        <v>577</v>
      </c>
      <c r="F27">
        <f t="shared" si="2"/>
        <v>33</v>
      </c>
      <c r="G27" s="4">
        <f t="shared" si="9"/>
        <v>0.38209946349634011</v>
      </c>
      <c r="H27" s="4">
        <f t="shared" si="13"/>
        <v>7.9120994634963404</v>
      </c>
      <c r="I27" s="3">
        <f t="shared" si="10"/>
        <v>4.2262516417019436</v>
      </c>
      <c r="N27" s="2">
        <v>29068</v>
      </c>
      <c r="O27" s="4">
        <v>110828.04</v>
      </c>
      <c r="P27" s="4">
        <v>106346.63</v>
      </c>
      <c r="R27">
        <f t="shared" si="8"/>
        <v>980</v>
      </c>
      <c r="S27">
        <f t="shared" si="4"/>
        <v>44</v>
      </c>
      <c r="T27" s="4">
        <v>0.48</v>
      </c>
      <c r="U27" s="4">
        <f t="shared" si="12"/>
        <v>13.190000000000001</v>
      </c>
      <c r="V27" s="10">
        <v>3.9790000000000001</v>
      </c>
    </row>
    <row r="28" spans="1:22" x14ac:dyDescent="0.25">
      <c r="A28" s="2">
        <v>29068</v>
      </c>
      <c r="B28" s="4">
        <v>110828.04</v>
      </c>
      <c r="C28" s="4">
        <v>106346.63</v>
      </c>
      <c r="E28">
        <f t="shared" si="1"/>
        <v>621</v>
      </c>
      <c r="F28">
        <f t="shared" si="2"/>
        <v>44</v>
      </c>
      <c r="G28" s="4">
        <f t="shared" si="9"/>
        <v>0.48507731342237226</v>
      </c>
      <c r="H28" s="4">
        <v>8.39</v>
      </c>
      <c r="I28" s="3">
        <f t="shared" si="10"/>
        <v>4.0239368045264969</v>
      </c>
      <c r="N28" s="2">
        <v>29105</v>
      </c>
      <c r="O28" s="4">
        <v>110828.63</v>
      </c>
      <c r="P28" s="4">
        <v>106346.68</v>
      </c>
      <c r="R28">
        <f t="shared" si="8"/>
        <v>1017</v>
      </c>
      <c r="S28">
        <f t="shared" si="4"/>
        <v>37</v>
      </c>
      <c r="T28" s="4">
        <f t="shared" si="11"/>
        <v>0.59211485373353534</v>
      </c>
      <c r="U28" s="4">
        <f t="shared" si="12"/>
        <v>13.782114853733537</v>
      </c>
      <c r="V28" s="10">
        <v>5.8220000000000001</v>
      </c>
    </row>
    <row r="29" spans="1:22" x14ac:dyDescent="0.25">
      <c r="A29" s="2">
        <v>29105</v>
      </c>
      <c r="B29" s="4">
        <v>110828.63</v>
      </c>
      <c r="C29" s="4">
        <v>106346.68</v>
      </c>
      <c r="E29">
        <f t="shared" si="1"/>
        <v>658</v>
      </c>
      <c r="F29">
        <f t="shared" si="2"/>
        <v>37</v>
      </c>
      <c r="G29" s="4">
        <f t="shared" si="9"/>
        <v>0.59211485373353534</v>
      </c>
      <c r="H29" s="4">
        <f t="shared" si="13"/>
        <v>8.9821148537335365</v>
      </c>
      <c r="I29" s="3">
        <f t="shared" si="10"/>
        <v>5.8411330165605504</v>
      </c>
      <c r="N29" s="2">
        <v>29169</v>
      </c>
      <c r="O29" s="4">
        <v>110829.25</v>
      </c>
      <c r="P29" s="4">
        <v>106346.69</v>
      </c>
      <c r="R29">
        <f t="shared" si="8"/>
        <v>1081</v>
      </c>
      <c r="S29">
        <f t="shared" si="4"/>
        <v>64</v>
      </c>
      <c r="T29" s="4">
        <f t="shared" si="11"/>
        <v>0.62008063991259399</v>
      </c>
      <c r="U29" s="4">
        <f t="shared" si="12"/>
        <v>14.402195493646131</v>
      </c>
      <c r="V29" s="10">
        <f>T29/S29*365</f>
        <v>3.5363973995015128</v>
      </c>
    </row>
    <row r="30" spans="1:22" x14ac:dyDescent="0.25">
      <c r="A30" s="2">
        <v>29169</v>
      </c>
      <c r="B30" s="4">
        <v>110829.25</v>
      </c>
      <c r="C30" s="4">
        <v>106346.69</v>
      </c>
      <c r="E30">
        <f t="shared" si="1"/>
        <v>722</v>
      </c>
      <c r="F30">
        <f t="shared" si="2"/>
        <v>64</v>
      </c>
      <c r="G30" s="4">
        <f t="shared" si="9"/>
        <v>0.62008063991259399</v>
      </c>
      <c r="H30" s="4">
        <f t="shared" si="13"/>
        <v>9.6021954936461302</v>
      </c>
      <c r="I30" s="3">
        <f t="shared" si="10"/>
        <v>3.5363973995015128</v>
      </c>
      <c r="N30" s="2">
        <v>29315</v>
      </c>
      <c r="O30" s="4">
        <v>110830.75</v>
      </c>
      <c r="P30" s="4">
        <v>106346.79</v>
      </c>
      <c r="R30">
        <f t="shared" si="8"/>
        <v>1227</v>
      </c>
      <c r="S30">
        <f t="shared" si="4"/>
        <v>146</v>
      </c>
      <c r="T30" s="4">
        <f t="shared" si="11"/>
        <v>1.50332963783671</v>
      </c>
      <c r="U30" s="4">
        <v>15.9</v>
      </c>
      <c r="V30" s="10">
        <v>3.5720000000000001</v>
      </c>
    </row>
    <row r="31" spans="1:22" x14ac:dyDescent="0.25">
      <c r="A31" s="2">
        <v>29315</v>
      </c>
      <c r="B31" s="4">
        <v>110830.75</v>
      </c>
      <c r="C31" s="4">
        <v>106346.79</v>
      </c>
      <c r="E31">
        <f t="shared" si="1"/>
        <v>868</v>
      </c>
      <c r="F31">
        <f t="shared" si="2"/>
        <v>146</v>
      </c>
      <c r="G31" s="4">
        <f t="shared" si="9"/>
        <v>1.50332963783671</v>
      </c>
      <c r="H31" s="4">
        <v>11.1</v>
      </c>
      <c r="I31" s="3">
        <f t="shared" si="10"/>
        <v>3.7583240945917749</v>
      </c>
      <c r="N31" s="2">
        <v>29365</v>
      </c>
      <c r="O31" s="4">
        <v>110831.15</v>
      </c>
      <c r="P31" s="4">
        <v>106346.79</v>
      </c>
      <c r="R31">
        <f t="shared" si="8"/>
        <v>1277</v>
      </c>
      <c r="S31">
        <f t="shared" si="4"/>
        <v>50</v>
      </c>
      <c r="T31" s="4">
        <f t="shared" si="11"/>
        <v>0.39999999999417923</v>
      </c>
      <c r="U31" s="4">
        <f t="shared" si="12"/>
        <v>16.299999999994178</v>
      </c>
      <c r="V31" s="10">
        <f>T31/S31*365</f>
        <v>2.9199999999575086</v>
      </c>
    </row>
    <row r="32" spans="1:22" x14ac:dyDescent="0.25">
      <c r="A32" s="2">
        <v>29365</v>
      </c>
      <c r="B32" s="4">
        <v>110831.15</v>
      </c>
      <c r="C32" s="4">
        <v>106346.79</v>
      </c>
      <c r="E32">
        <f t="shared" si="1"/>
        <v>918</v>
      </c>
      <c r="F32">
        <f t="shared" si="2"/>
        <v>50</v>
      </c>
      <c r="G32" s="4">
        <f t="shared" si="9"/>
        <v>0.39999999999417923</v>
      </c>
      <c r="H32" s="4">
        <f t="shared" si="13"/>
        <v>11.499999999994179</v>
      </c>
      <c r="I32" s="3">
        <f t="shared" si="10"/>
        <v>2.9199999999575086</v>
      </c>
      <c r="N32" s="2">
        <v>29419</v>
      </c>
      <c r="O32" s="4">
        <v>110831.65</v>
      </c>
      <c r="P32" s="4">
        <v>106346.79</v>
      </c>
      <c r="Q32">
        <v>1478.79</v>
      </c>
      <c r="R32">
        <f t="shared" si="8"/>
        <v>1331</v>
      </c>
      <c r="S32">
        <f t="shared" si="4"/>
        <v>54</v>
      </c>
      <c r="T32" s="4">
        <f t="shared" si="11"/>
        <v>0.5</v>
      </c>
      <c r="U32" s="4">
        <f t="shared" si="12"/>
        <v>16.799999999994178</v>
      </c>
      <c r="V32" s="10">
        <v>3.379</v>
      </c>
    </row>
    <row r="33" spans="1:25" x14ac:dyDescent="0.25">
      <c r="A33" s="2">
        <v>29419</v>
      </c>
      <c r="B33" s="4">
        <v>110831.65</v>
      </c>
      <c r="C33" s="4">
        <v>106346.79</v>
      </c>
      <c r="D33">
        <v>1478.79</v>
      </c>
      <c r="E33">
        <f t="shared" si="1"/>
        <v>972</v>
      </c>
      <c r="F33">
        <f t="shared" si="2"/>
        <v>54</v>
      </c>
      <c r="G33" s="4">
        <f t="shared" si="9"/>
        <v>0.5</v>
      </c>
      <c r="H33" s="4">
        <f t="shared" si="13"/>
        <v>11.999999999994179</v>
      </c>
      <c r="I33" s="3">
        <f t="shared" si="10"/>
        <v>3.3796296296296293</v>
      </c>
      <c r="N33" s="2">
        <v>29813</v>
      </c>
      <c r="O33" s="4">
        <v>110835.13</v>
      </c>
      <c r="P33" s="4">
        <v>106346.73</v>
      </c>
      <c r="Q33">
        <v>1477.77</v>
      </c>
      <c r="R33">
        <f t="shared" si="8"/>
        <v>1725</v>
      </c>
      <c r="S33">
        <f t="shared" si="4"/>
        <v>394</v>
      </c>
      <c r="T33" s="4">
        <f t="shared" si="11"/>
        <v>3.4805172029559981</v>
      </c>
      <c r="U33" s="4">
        <f t="shared" si="12"/>
        <v>20.280517202950175</v>
      </c>
      <c r="V33" s="10">
        <v>3.2229999999999999</v>
      </c>
      <c r="W33" s="4">
        <f>Q33-Q32</f>
        <v>-1.0199999999999818</v>
      </c>
      <c r="X33" s="4">
        <f>W33+X32</f>
        <v>-1.0199999999999818</v>
      </c>
      <c r="Y33" s="3">
        <f>W33/S33*365</f>
        <v>-0.94492385786800348</v>
      </c>
    </row>
    <row r="34" spans="1:25" x14ac:dyDescent="0.25">
      <c r="A34" s="2">
        <v>29813</v>
      </c>
      <c r="B34" s="4">
        <v>110835.13</v>
      </c>
      <c r="C34" s="4">
        <v>106346.73</v>
      </c>
      <c r="D34">
        <v>1477.77</v>
      </c>
      <c r="E34">
        <f t="shared" si="1"/>
        <v>1366</v>
      </c>
      <c r="F34">
        <f t="shared" si="2"/>
        <v>394</v>
      </c>
      <c r="G34" s="4">
        <f t="shared" si="9"/>
        <v>3.4805172029559981</v>
      </c>
      <c r="H34" s="4">
        <f t="shared" si="13"/>
        <v>15.480517202950177</v>
      </c>
      <c r="I34" s="3">
        <f t="shared" si="10"/>
        <v>3.2243370027384244</v>
      </c>
      <c r="J34">
        <v>-1.02</v>
      </c>
      <c r="L34">
        <v>-0.94</v>
      </c>
      <c r="N34" s="2">
        <v>30117</v>
      </c>
      <c r="O34" s="4">
        <v>110837.3</v>
      </c>
      <c r="P34" s="4">
        <v>106346.71</v>
      </c>
      <c r="Q34">
        <v>1477.09</v>
      </c>
      <c r="R34">
        <f t="shared" si="8"/>
        <v>2029</v>
      </c>
      <c r="S34">
        <f t="shared" si="4"/>
        <v>304</v>
      </c>
      <c r="T34" s="4">
        <f t="shared" si="11"/>
        <v>2.1700921639395876</v>
      </c>
      <c r="U34" s="4">
        <f t="shared" si="12"/>
        <v>22.450609366889765</v>
      </c>
      <c r="V34" s="10">
        <v>2.605</v>
      </c>
      <c r="W34" s="4">
        <f t="shared" ref="W34:W39" si="14">Q34-Q33</f>
        <v>-0.68000000000006366</v>
      </c>
      <c r="X34" s="4">
        <f t="shared" ref="X34:X39" si="15">W34+X33</f>
        <v>-1.7000000000000455</v>
      </c>
      <c r="Y34" s="3">
        <f t="shared" ref="Y34:Y39" si="16">W34/S34*365</f>
        <v>-0.81644736842112908</v>
      </c>
    </row>
    <row r="35" spans="1:25" x14ac:dyDescent="0.25">
      <c r="A35" s="2">
        <v>30117</v>
      </c>
      <c r="B35" s="4">
        <v>110837.3</v>
      </c>
      <c r="C35" s="4">
        <v>106346.71</v>
      </c>
      <c r="D35">
        <v>1477.09</v>
      </c>
      <c r="E35">
        <f t="shared" si="1"/>
        <v>1670</v>
      </c>
      <c r="F35">
        <f t="shared" si="2"/>
        <v>304</v>
      </c>
      <c r="G35" s="4">
        <f t="shared" si="9"/>
        <v>2.1700921639395876</v>
      </c>
      <c r="H35" s="4">
        <f t="shared" si="13"/>
        <v>17.650609366889764</v>
      </c>
      <c r="I35" s="3">
        <f t="shared" si="10"/>
        <v>2.6055382889406231</v>
      </c>
      <c r="J35">
        <v>-0.68</v>
      </c>
      <c r="L35">
        <v>-0.82</v>
      </c>
      <c r="N35" s="2">
        <v>30476</v>
      </c>
      <c r="O35" s="4">
        <v>110839.58</v>
      </c>
      <c r="P35" s="4">
        <v>106346.72</v>
      </c>
      <c r="Q35">
        <v>1476.17</v>
      </c>
      <c r="R35">
        <f t="shared" si="8"/>
        <v>2388</v>
      </c>
      <c r="S35">
        <f t="shared" si="4"/>
        <v>359</v>
      </c>
      <c r="T35" s="4">
        <f t="shared" si="11"/>
        <v>2.2800219297179112</v>
      </c>
      <c r="U35" s="4">
        <f t="shared" si="12"/>
        <v>24.730631296607676</v>
      </c>
      <c r="V35" s="10">
        <f>T35/S35*365</f>
        <v>2.3181281458134753</v>
      </c>
      <c r="W35" s="4">
        <f t="shared" si="14"/>
        <v>-0.91999999999984539</v>
      </c>
      <c r="X35" s="4">
        <f t="shared" si="15"/>
        <v>-2.6199999999998909</v>
      </c>
      <c r="Y35" s="3">
        <f t="shared" si="16"/>
        <v>-0.93537604456808798</v>
      </c>
    </row>
    <row r="36" spans="1:25" x14ac:dyDescent="0.25">
      <c r="A36" s="2">
        <v>30476</v>
      </c>
      <c r="B36" s="4">
        <v>110839.58</v>
      </c>
      <c r="C36" s="4">
        <v>106346.72</v>
      </c>
      <c r="D36">
        <v>1476.17</v>
      </c>
      <c r="E36">
        <f t="shared" si="1"/>
        <v>2029</v>
      </c>
      <c r="F36">
        <f t="shared" si="2"/>
        <v>359</v>
      </c>
      <c r="G36" s="4">
        <f t="shared" si="9"/>
        <v>2.2800219297179112</v>
      </c>
      <c r="H36" s="4">
        <f t="shared" si="13"/>
        <v>19.930631296607675</v>
      </c>
      <c r="I36" s="3">
        <f t="shared" si="10"/>
        <v>2.3181281458134753</v>
      </c>
      <c r="J36">
        <v>-0.92</v>
      </c>
      <c r="L36">
        <v>-0.94</v>
      </c>
      <c r="N36" s="2">
        <v>30582</v>
      </c>
      <c r="O36" s="4">
        <v>110839.78</v>
      </c>
      <c r="P36" s="4">
        <v>106346.65</v>
      </c>
      <c r="Q36">
        <v>1476.17</v>
      </c>
      <c r="R36">
        <f t="shared" si="8"/>
        <v>2494</v>
      </c>
      <c r="S36">
        <f t="shared" si="4"/>
        <v>106</v>
      </c>
      <c r="T36" s="4">
        <v>0.2</v>
      </c>
      <c r="U36" s="4">
        <f t="shared" si="12"/>
        <v>24.930631296607675</v>
      </c>
      <c r="V36" s="10">
        <v>0.68799999999999994</v>
      </c>
      <c r="W36" s="4">
        <f t="shared" si="14"/>
        <v>0</v>
      </c>
      <c r="X36" s="4">
        <f t="shared" si="15"/>
        <v>-2.6199999999998909</v>
      </c>
      <c r="Y36" s="3">
        <f t="shared" si="16"/>
        <v>0</v>
      </c>
    </row>
    <row r="37" spans="1:25" x14ac:dyDescent="0.25">
      <c r="A37" s="2">
        <v>30582</v>
      </c>
      <c r="B37" s="4">
        <v>110839.78</v>
      </c>
      <c r="C37" s="4">
        <v>106346.65</v>
      </c>
      <c r="D37">
        <v>1476.17</v>
      </c>
      <c r="E37">
        <f t="shared" si="1"/>
        <v>2135</v>
      </c>
      <c r="F37">
        <f t="shared" si="2"/>
        <v>106</v>
      </c>
      <c r="G37" s="4">
        <v>0.22</v>
      </c>
      <c r="H37" s="4">
        <v>20.13</v>
      </c>
      <c r="I37" s="3">
        <v>0.74199999999999999</v>
      </c>
      <c r="J37">
        <v>0</v>
      </c>
      <c r="L37">
        <v>0</v>
      </c>
      <c r="N37" s="2">
        <v>30847</v>
      </c>
      <c r="O37" s="4">
        <v>110840.87</v>
      </c>
      <c r="P37" s="4">
        <v>106346.41</v>
      </c>
      <c r="Q37">
        <v>1475.15</v>
      </c>
      <c r="R37">
        <f t="shared" si="8"/>
        <v>2759</v>
      </c>
      <c r="S37">
        <f t="shared" si="4"/>
        <v>265</v>
      </c>
      <c r="T37" s="4">
        <v>1.0900000000000001</v>
      </c>
      <c r="U37" s="4">
        <f t="shared" si="12"/>
        <v>26.020631296607675</v>
      </c>
      <c r="V37" s="10">
        <v>1.5029999999999999</v>
      </c>
      <c r="W37" s="4">
        <f t="shared" si="14"/>
        <v>-1.0199999999999818</v>
      </c>
      <c r="X37" s="4">
        <f t="shared" si="15"/>
        <v>-3.6399999999998727</v>
      </c>
      <c r="Y37" s="3">
        <f t="shared" si="16"/>
        <v>-1.4049056603773336</v>
      </c>
    </row>
    <row r="38" spans="1:25" x14ac:dyDescent="0.25">
      <c r="A38" s="2">
        <v>30847</v>
      </c>
      <c r="B38" s="4">
        <v>110840.87</v>
      </c>
      <c r="C38" s="4">
        <v>106346.41</v>
      </c>
      <c r="D38">
        <v>1475.15</v>
      </c>
      <c r="E38">
        <f t="shared" si="1"/>
        <v>2400</v>
      </c>
      <c r="F38">
        <f t="shared" si="2"/>
        <v>265</v>
      </c>
      <c r="G38" s="4">
        <v>1.1100000000000001</v>
      </c>
      <c r="H38" s="4">
        <v>21.22</v>
      </c>
      <c r="I38" s="3">
        <v>1.534</v>
      </c>
      <c r="J38">
        <v>-1.02</v>
      </c>
      <c r="L38">
        <v>-1.4</v>
      </c>
      <c r="N38" s="2">
        <v>31608</v>
      </c>
      <c r="O38" s="4">
        <v>110843.7</v>
      </c>
      <c r="P38" s="4">
        <v>106346.38</v>
      </c>
      <c r="Q38">
        <v>1474.25</v>
      </c>
      <c r="R38">
        <f t="shared" si="8"/>
        <v>3520</v>
      </c>
      <c r="S38">
        <f t="shared" si="4"/>
        <v>761</v>
      </c>
      <c r="T38" s="4">
        <f t="shared" si="11"/>
        <v>2.8301590061354882</v>
      </c>
      <c r="U38" s="4">
        <f t="shared" si="12"/>
        <v>28.850790302743164</v>
      </c>
      <c r="V38" s="10">
        <f>T38/S38*365</f>
        <v>1.3574350029427769</v>
      </c>
      <c r="W38" s="4">
        <f t="shared" si="14"/>
        <v>-0.90000000000009095</v>
      </c>
      <c r="X38" s="4">
        <f t="shared" si="15"/>
        <v>-4.5399999999999636</v>
      </c>
      <c r="Y38" s="3">
        <f t="shared" si="16"/>
        <v>-0.43166885676745492</v>
      </c>
    </row>
    <row r="39" spans="1:25" x14ac:dyDescent="0.25">
      <c r="A39" s="2">
        <v>31608</v>
      </c>
      <c r="B39" s="4">
        <v>110843.7</v>
      </c>
      <c r="C39" s="4">
        <v>106346.38</v>
      </c>
      <c r="D39">
        <v>1474.25</v>
      </c>
      <c r="E39">
        <f t="shared" si="1"/>
        <v>3161</v>
      </c>
      <c r="F39">
        <f t="shared" si="2"/>
        <v>761</v>
      </c>
      <c r="G39" s="4">
        <f t="shared" si="9"/>
        <v>2.8301590061354882</v>
      </c>
      <c r="H39" s="4">
        <f t="shared" si="13"/>
        <v>24.050159006135488</v>
      </c>
      <c r="I39" s="3">
        <f t="shared" si="10"/>
        <v>1.3574350029427769</v>
      </c>
      <c r="J39">
        <v>-0.9</v>
      </c>
      <c r="L39">
        <v>-0.43</v>
      </c>
      <c r="N39" s="2">
        <v>36357</v>
      </c>
      <c r="O39" s="4">
        <v>110845.21</v>
      </c>
      <c r="P39" s="4">
        <v>106345.62</v>
      </c>
      <c r="Q39">
        <v>1468.4</v>
      </c>
      <c r="R39">
        <f t="shared" si="8"/>
        <v>8269</v>
      </c>
      <c r="S39">
        <f t="shared" si="4"/>
        <v>4749</v>
      </c>
      <c r="T39" s="4">
        <v>1.53</v>
      </c>
      <c r="U39" s="4">
        <f t="shared" si="12"/>
        <v>30.380790302743165</v>
      </c>
      <c r="V39" s="10">
        <v>0.11700000000000001</v>
      </c>
      <c r="W39" s="4">
        <f t="shared" si="14"/>
        <v>-5.8499999999999091</v>
      </c>
      <c r="X39" s="4">
        <f t="shared" si="15"/>
        <v>-10.389999999999873</v>
      </c>
      <c r="Y39" s="3">
        <f t="shared" si="16"/>
        <v>-0.44962097283637958</v>
      </c>
    </row>
    <row r="40" spans="1:25" x14ac:dyDescent="0.25">
      <c r="A40" s="2">
        <v>36357</v>
      </c>
      <c r="B40" s="4">
        <v>110845.21</v>
      </c>
      <c r="C40" s="4">
        <v>106345.62</v>
      </c>
      <c r="D40">
        <v>1468.4</v>
      </c>
      <c r="E40">
        <f t="shared" si="1"/>
        <v>7910</v>
      </c>
      <c r="F40">
        <f t="shared" si="2"/>
        <v>4749</v>
      </c>
      <c r="G40" s="4">
        <f t="shared" si="9"/>
        <v>1.6904733065157469</v>
      </c>
      <c r="H40" s="4">
        <v>25.58</v>
      </c>
      <c r="I40" s="3">
        <f t="shared" si="10"/>
        <v>0.12992688079137663</v>
      </c>
      <c r="J40">
        <v>-5.85</v>
      </c>
      <c r="L40">
        <v>-0.45</v>
      </c>
      <c r="T40" s="4"/>
      <c r="U40" s="4"/>
      <c r="V40" s="3"/>
    </row>
  </sheetData>
  <mergeCells count="15">
    <mergeCell ref="A5:L5"/>
    <mergeCell ref="J2:L2"/>
    <mergeCell ref="A1:L1"/>
    <mergeCell ref="N1:Y1"/>
    <mergeCell ref="A2:A3"/>
    <mergeCell ref="B2:B3"/>
    <mergeCell ref="C2:C3"/>
    <mergeCell ref="D2:D3"/>
    <mergeCell ref="E2:F2"/>
    <mergeCell ref="N2:N3"/>
    <mergeCell ref="O2:O3"/>
    <mergeCell ref="P2:P3"/>
    <mergeCell ref="Q2:Q3"/>
    <mergeCell ref="R2:S2"/>
    <mergeCell ref="W2:Y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40"/>
  <sheetViews>
    <sheetView workbookViewId="0">
      <pane ySplit="5" topLeftCell="A6" activePane="bottomLeft" state="frozen"/>
      <selection activeCell="L1" sqref="L1"/>
      <selection pane="bottomLeft" activeCell="I7" sqref="I7"/>
    </sheetView>
  </sheetViews>
  <sheetFormatPr defaultRowHeight="15" x14ac:dyDescent="0.25"/>
  <cols>
    <col min="1" max="1" width="11.7109375" customWidth="1"/>
    <col min="2" max="2" width="9.5703125" bestFit="1" customWidth="1"/>
    <col min="3" max="3" width="12.5703125" bestFit="1" customWidth="1"/>
    <col min="6" max="7" width="11.7109375" bestFit="1" customWidth="1"/>
    <col min="10" max="10" width="8.7109375" customWidth="1"/>
    <col min="11" max="11" width="11.7109375" bestFit="1" customWidth="1"/>
    <col min="14" max="14" width="10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259" t="s">
        <v>31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N1" s="259" t="s">
        <v>30</v>
      </c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</row>
    <row r="2" spans="1:25" s="1" customFormat="1" ht="15" customHeigh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H2" s="1" t="s">
        <v>6</v>
      </c>
      <c r="J2" s="259" t="s">
        <v>5</v>
      </c>
      <c r="K2" s="259"/>
      <c r="L2" s="259"/>
      <c r="N2" s="260" t="s">
        <v>7</v>
      </c>
      <c r="O2" s="261" t="s">
        <v>8</v>
      </c>
      <c r="P2" s="261" t="s">
        <v>9</v>
      </c>
      <c r="Q2" s="261" t="s">
        <v>10</v>
      </c>
      <c r="R2" s="259" t="s">
        <v>11</v>
      </c>
      <c r="S2" s="259"/>
      <c r="U2" s="1" t="s">
        <v>6</v>
      </c>
      <c r="W2" s="259" t="s">
        <v>5</v>
      </c>
      <c r="X2" s="259"/>
      <c r="Y2" s="259"/>
    </row>
    <row r="3" spans="1:25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12</v>
      </c>
      <c r="K3" s="1" t="s">
        <v>13</v>
      </c>
      <c r="L3" s="1" t="s">
        <v>14</v>
      </c>
      <c r="N3" s="260"/>
      <c r="O3" s="261"/>
      <c r="P3" s="261"/>
      <c r="Q3" s="261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262" t="s">
        <v>25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25" x14ac:dyDescent="0.25">
      <c r="A6" s="2">
        <v>28088</v>
      </c>
      <c r="B6" s="4">
        <v>110836.97</v>
      </c>
      <c r="C6" s="4">
        <v>106104.54</v>
      </c>
      <c r="E6">
        <v>0</v>
      </c>
      <c r="N6" s="2">
        <v>28088</v>
      </c>
      <c r="O6" s="4">
        <v>110836.97</v>
      </c>
      <c r="P6" s="4">
        <v>106104.54</v>
      </c>
      <c r="R6">
        <v>0</v>
      </c>
    </row>
    <row r="7" spans="1:25" x14ac:dyDescent="0.25">
      <c r="A7" s="2">
        <v>28123</v>
      </c>
      <c r="B7" s="4">
        <v>110837.75999999999</v>
      </c>
      <c r="C7" s="4">
        <v>106104.32000000001</v>
      </c>
      <c r="E7">
        <f>(A7-A6)+E6</f>
        <v>35</v>
      </c>
      <c r="F7">
        <f>E7-E6</f>
        <v>35</v>
      </c>
      <c r="G7" s="4">
        <f>SQRT((B7-B6)^2+(C7-C6)^2)</f>
        <v>0.82006097333307659</v>
      </c>
      <c r="H7" s="4">
        <f>G7+G6</f>
        <v>0.82006097333307659</v>
      </c>
      <c r="I7" s="3">
        <f>G7/F7*365</f>
        <v>8.5520644361877984</v>
      </c>
      <c r="L7" s="4"/>
      <c r="N7" s="2">
        <v>28123</v>
      </c>
      <c r="O7" s="4">
        <v>110837.75999999999</v>
      </c>
      <c r="P7" s="4">
        <v>106104.32000000001</v>
      </c>
      <c r="R7">
        <f>(N7-N6)+R6</f>
        <v>35</v>
      </c>
      <c r="S7">
        <f>R7-R6</f>
        <v>35</v>
      </c>
      <c r="T7" s="4">
        <f>SQRT((O7-O6)^2+(P7-P6)^2)</f>
        <v>0.82006097333307659</v>
      </c>
      <c r="U7" s="4">
        <f>T7+T6</f>
        <v>0.82006097333307659</v>
      </c>
      <c r="V7" s="3">
        <f>T7/S7*365</f>
        <v>8.5520644361877984</v>
      </c>
    </row>
    <row r="8" spans="1:25" x14ac:dyDescent="0.25">
      <c r="A8" s="2">
        <v>28150</v>
      </c>
      <c r="B8" s="4">
        <v>110838.57</v>
      </c>
      <c r="C8" s="4">
        <v>106104.12</v>
      </c>
      <c r="E8">
        <f t="shared" ref="E8:E40" si="0">(A8-A7)+E7</f>
        <v>62</v>
      </c>
      <c r="F8">
        <f t="shared" ref="F8:F40" si="1">E8-E7</f>
        <v>27</v>
      </c>
      <c r="G8" s="4">
        <f>SQRT((B8-B7)^2+(C8-C7)^2)</f>
        <v>0.83432607535930392</v>
      </c>
      <c r="H8" s="4">
        <f>G8+H7</f>
        <v>1.6543870486923806</v>
      </c>
      <c r="I8" s="3">
        <f>G8/F8*365</f>
        <v>11.278852500227627</v>
      </c>
      <c r="N8" s="2">
        <v>28150</v>
      </c>
      <c r="O8" s="4">
        <v>110838.57</v>
      </c>
      <c r="P8" s="4">
        <v>106104.12</v>
      </c>
      <c r="R8">
        <f>(N8-N7)+R7</f>
        <v>62</v>
      </c>
      <c r="S8">
        <f t="shared" ref="S8:S39" si="2">R8-R7</f>
        <v>27</v>
      </c>
      <c r="T8" s="4">
        <f>SQRT((O8-O7)^2+(P8-P7)^2)</f>
        <v>0.83432607535930392</v>
      </c>
      <c r="U8" s="4">
        <f>T8+U7</f>
        <v>1.6543870486923806</v>
      </c>
      <c r="V8" s="3">
        <v>11.276</v>
      </c>
    </row>
    <row r="9" spans="1:25" x14ac:dyDescent="0.25">
      <c r="A9" s="2">
        <v>28180</v>
      </c>
      <c r="B9" s="4">
        <v>110839.33</v>
      </c>
      <c r="C9" s="4">
        <v>106103.93</v>
      </c>
      <c r="E9">
        <f t="shared" si="0"/>
        <v>92</v>
      </c>
      <c r="F9">
        <f t="shared" si="1"/>
        <v>30</v>
      </c>
      <c r="G9" s="4">
        <f t="shared" ref="G9:G14" si="3">SQRT((B9-B8)^2+(C9-C8)^2)</f>
        <v>0.78339006886283791</v>
      </c>
      <c r="H9" s="4">
        <f>G9+H8</f>
        <v>2.4377771175552185</v>
      </c>
      <c r="I9" s="3">
        <f t="shared" ref="I9:I14" si="4">G9/F9*365</f>
        <v>9.5312458378311948</v>
      </c>
      <c r="N9" s="2">
        <v>28180</v>
      </c>
      <c r="O9" s="4">
        <v>110839.33</v>
      </c>
      <c r="P9" s="4">
        <v>106103.93</v>
      </c>
      <c r="R9">
        <f t="shared" ref="R9:R39" si="5">(N9-N8)+R8</f>
        <v>92</v>
      </c>
      <c r="S9">
        <f t="shared" si="2"/>
        <v>30</v>
      </c>
      <c r="T9" s="4">
        <f t="shared" ref="T9:T38" si="6">SQRT((O9-O8)^2+(P9-P8)^2)</f>
        <v>0.78339006886283791</v>
      </c>
      <c r="U9" s="4">
        <f>T9+U8</f>
        <v>2.4377771175552185</v>
      </c>
      <c r="V9" s="3">
        <f t="shared" ref="V9:V17" si="7">T9/S9*365</f>
        <v>9.5312458378311948</v>
      </c>
    </row>
    <row r="10" spans="1:25" x14ac:dyDescent="0.25">
      <c r="A10" s="2">
        <v>28207</v>
      </c>
      <c r="B10" s="4">
        <v>110840.16</v>
      </c>
      <c r="C10" s="4">
        <v>106103.96</v>
      </c>
      <c r="E10">
        <f t="shared" si="0"/>
        <v>119</v>
      </c>
      <c r="F10">
        <f t="shared" si="1"/>
        <v>27</v>
      </c>
      <c r="G10" s="4">
        <f t="shared" si="3"/>
        <v>0.83054199171607335</v>
      </c>
      <c r="H10" s="4">
        <f>G10+H9</f>
        <v>3.268319109271292</v>
      </c>
      <c r="I10" s="3">
        <f t="shared" si="4"/>
        <v>11.227697295420992</v>
      </c>
      <c r="N10" s="2">
        <v>28207</v>
      </c>
      <c r="O10" s="4">
        <v>110840.16</v>
      </c>
      <c r="P10" s="4">
        <v>106103.96</v>
      </c>
      <c r="R10">
        <f t="shared" si="5"/>
        <v>119</v>
      </c>
      <c r="S10">
        <f t="shared" si="2"/>
        <v>27</v>
      </c>
      <c r="T10" s="4">
        <v>0.8</v>
      </c>
      <c r="U10" s="4">
        <f>T10+U9</f>
        <v>3.2377771175552184</v>
      </c>
      <c r="V10" s="3">
        <v>10.879</v>
      </c>
    </row>
    <row r="11" spans="1:25" x14ac:dyDescent="0.25">
      <c r="A11" s="2">
        <v>28255</v>
      </c>
      <c r="B11" s="4">
        <v>110841.60000000001</v>
      </c>
      <c r="C11" s="4">
        <v>106103.69</v>
      </c>
      <c r="E11">
        <f t="shared" si="0"/>
        <v>167</v>
      </c>
      <c r="F11">
        <f t="shared" si="1"/>
        <v>48</v>
      </c>
      <c r="G11" s="4">
        <f t="shared" si="3"/>
        <v>1.4650938536520128</v>
      </c>
      <c r="H11" s="4">
        <f>G11+H10</f>
        <v>4.733412962923305</v>
      </c>
      <c r="I11" s="3">
        <f t="shared" si="4"/>
        <v>11.140817845478848</v>
      </c>
      <c r="N11" s="2">
        <v>28255</v>
      </c>
      <c r="O11" s="4">
        <v>110841.60000000001</v>
      </c>
      <c r="P11" s="4">
        <v>106103.69</v>
      </c>
      <c r="R11">
        <f t="shared" si="5"/>
        <v>167</v>
      </c>
      <c r="S11">
        <f t="shared" si="2"/>
        <v>48</v>
      </c>
      <c r="T11" s="4">
        <f t="shared" si="6"/>
        <v>1.4650938536520128</v>
      </c>
      <c r="U11" s="4">
        <v>4.71</v>
      </c>
      <c r="V11" s="3">
        <f t="shared" si="7"/>
        <v>11.140817845478848</v>
      </c>
    </row>
    <row r="12" spans="1:25" x14ac:dyDescent="0.25">
      <c r="A12" s="2">
        <v>28269</v>
      </c>
      <c r="B12" s="4">
        <v>110841.60000000001</v>
      </c>
      <c r="C12" s="4">
        <v>106103.65</v>
      </c>
      <c r="E12">
        <f t="shared" si="0"/>
        <v>181</v>
      </c>
      <c r="F12">
        <f t="shared" si="1"/>
        <v>14</v>
      </c>
      <c r="G12" s="4">
        <f t="shared" si="3"/>
        <v>4.0000000008149073E-2</v>
      </c>
      <c r="H12" s="4">
        <v>3.64</v>
      </c>
      <c r="I12" s="3">
        <v>4.758</v>
      </c>
      <c r="N12" s="2">
        <v>28269</v>
      </c>
      <c r="O12" s="4">
        <v>110841.60000000001</v>
      </c>
      <c r="P12" s="4">
        <v>106103.65</v>
      </c>
      <c r="R12">
        <f t="shared" si="5"/>
        <v>181</v>
      </c>
      <c r="S12">
        <f t="shared" si="2"/>
        <v>14</v>
      </c>
      <c r="T12" s="4">
        <v>0.01</v>
      </c>
      <c r="U12" s="4">
        <v>4.71</v>
      </c>
      <c r="V12" s="3">
        <v>0.193</v>
      </c>
    </row>
    <row r="13" spans="1:25" x14ac:dyDescent="0.25">
      <c r="A13" s="2">
        <v>28279</v>
      </c>
      <c r="B13" s="4">
        <v>110841.77</v>
      </c>
      <c r="C13" s="4">
        <v>106103.63</v>
      </c>
      <c r="E13">
        <f t="shared" si="0"/>
        <v>191</v>
      </c>
      <c r="F13">
        <f t="shared" si="1"/>
        <v>10</v>
      </c>
      <c r="G13" s="4">
        <v>0.62</v>
      </c>
      <c r="H13" s="4">
        <v>4.1399999999999997</v>
      </c>
      <c r="I13" s="3">
        <v>22.488</v>
      </c>
      <c r="N13" s="2">
        <v>28279</v>
      </c>
      <c r="O13" s="4">
        <v>110841.77</v>
      </c>
      <c r="P13" s="4">
        <v>106103.63</v>
      </c>
      <c r="R13">
        <f t="shared" si="5"/>
        <v>191</v>
      </c>
      <c r="S13">
        <f t="shared" si="2"/>
        <v>10</v>
      </c>
      <c r="T13" s="4">
        <f t="shared" si="6"/>
        <v>0.17117242768327845</v>
      </c>
      <c r="U13" s="4">
        <v>4.8899999999999997</v>
      </c>
      <c r="V13" s="3">
        <v>6.2320000000000002</v>
      </c>
    </row>
    <row r="14" spans="1:25" x14ac:dyDescent="0.25">
      <c r="A14" s="2">
        <v>28325</v>
      </c>
      <c r="B14" s="4">
        <v>110842.8</v>
      </c>
      <c r="C14" s="4">
        <v>106103.43</v>
      </c>
      <c r="E14">
        <f t="shared" si="0"/>
        <v>237</v>
      </c>
      <c r="F14">
        <f t="shared" si="1"/>
        <v>46</v>
      </c>
      <c r="G14" s="4">
        <f t="shared" si="3"/>
        <v>1.049237818610375</v>
      </c>
      <c r="H14" s="4">
        <v>4.8</v>
      </c>
      <c r="I14" s="3">
        <f t="shared" si="4"/>
        <v>8.3254739954953667</v>
      </c>
      <c r="N14" s="9">
        <v>28325</v>
      </c>
      <c r="O14" s="5">
        <v>110842.8</v>
      </c>
      <c r="P14" s="5">
        <v>106103.43</v>
      </c>
      <c r="Q14" s="6"/>
      <c r="R14" s="6">
        <f t="shared" si="5"/>
        <v>237</v>
      </c>
      <c r="S14" s="6">
        <f t="shared" si="2"/>
        <v>46</v>
      </c>
      <c r="T14" s="5">
        <f t="shared" si="6"/>
        <v>1.049237818610375</v>
      </c>
      <c r="U14" s="5">
        <v>5.93</v>
      </c>
      <c r="V14" s="7">
        <f t="shared" si="7"/>
        <v>8.3254739954953667</v>
      </c>
      <c r="W14" s="6"/>
      <c r="X14" s="6"/>
      <c r="Y14" s="6"/>
    </row>
    <row r="15" spans="1:25" x14ac:dyDescent="0.25">
      <c r="A15" s="262" t="s">
        <v>26</v>
      </c>
      <c r="B15" s="262"/>
      <c r="C15" s="262"/>
      <c r="D15" s="262"/>
      <c r="E15" s="262"/>
      <c r="F15" s="262"/>
      <c r="G15" s="262"/>
      <c r="H15" s="262"/>
      <c r="I15" s="262"/>
      <c r="N15" s="2">
        <v>28447</v>
      </c>
      <c r="O15" s="4">
        <v>110801.76</v>
      </c>
      <c r="P15" s="4">
        <v>106113.86</v>
      </c>
      <c r="R15">
        <f t="shared" si="5"/>
        <v>359</v>
      </c>
      <c r="T15" s="4"/>
      <c r="U15" s="4"/>
      <c r="V15" s="3"/>
    </row>
    <row r="16" spans="1:25" x14ac:dyDescent="0.25">
      <c r="A16" s="2">
        <v>28447</v>
      </c>
      <c r="B16" s="4">
        <v>110801.76</v>
      </c>
      <c r="C16" s="4">
        <v>106113.86</v>
      </c>
      <c r="E16">
        <v>0</v>
      </c>
      <c r="F16">
        <f t="shared" si="1"/>
        <v>0</v>
      </c>
      <c r="N16" s="2">
        <v>28510</v>
      </c>
      <c r="O16" s="4">
        <v>110803.21</v>
      </c>
      <c r="P16" s="4">
        <v>106113.55</v>
      </c>
      <c r="R16">
        <f t="shared" si="5"/>
        <v>422</v>
      </c>
      <c r="S16">
        <f t="shared" si="2"/>
        <v>63</v>
      </c>
      <c r="T16" s="4"/>
      <c r="U16" s="4">
        <v>7.42</v>
      </c>
      <c r="V16" s="3"/>
    </row>
    <row r="17" spans="1:22" x14ac:dyDescent="0.25">
      <c r="A17" s="2">
        <v>28510</v>
      </c>
      <c r="B17" s="4">
        <v>110803.21</v>
      </c>
      <c r="C17" s="4">
        <v>106113.55</v>
      </c>
      <c r="E17">
        <f t="shared" si="0"/>
        <v>63</v>
      </c>
      <c r="F17">
        <f t="shared" si="1"/>
        <v>63</v>
      </c>
      <c r="G17" s="4">
        <f t="shared" ref="G17:G40" si="8">SQRT((B17-B16)^2+(C17-C16)^2)</f>
        <v>1.4827676824210585</v>
      </c>
      <c r="H17" s="4">
        <f>G17+H16</f>
        <v>1.4827676824210585</v>
      </c>
      <c r="I17" s="3">
        <f t="shared" ref="I17:I40" si="9">G17/F17*365</f>
        <v>8.5906381600585124</v>
      </c>
      <c r="N17" s="2">
        <v>28600</v>
      </c>
      <c r="O17" s="4">
        <v>110804.77</v>
      </c>
      <c r="P17" s="4">
        <v>106113.24</v>
      </c>
      <c r="R17">
        <f t="shared" si="5"/>
        <v>512</v>
      </c>
      <c r="S17">
        <f t="shared" si="2"/>
        <v>90</v>
      </c>
      <c r="T17" s="4">
        <f t="shared" si="6"/>
        <v>1.5905030650681853</v>
      </c>
      <c r="U17" s="4">
        <f>T17+U16</f>
        <v>9.0105030650681854</v>
      </c>
      <c r="V17" s="3">
        <f t="shared" si="7"/>
        <v>6.4503735416654182</v>
      </c>
    </row>
    <row r="18" spans="1:22" x14ac:dyDescent="0.25">
      <c r="A18" s="2">
        <v>28600</v>
      </c>
      <c r="B18" s="4">
        <v>110804.77</v>
      </c>
      <c r="C18" s="4">
        <v>106113.24</v>
      </c>
      <c r="E18">
        <f t="shared" si="0"/>
        <v>153</v>
      </c>
      <c r="F18">
        <f t="shared" si="1"/>
        <v>90</v>
      </c>
      <c r="G18" s="4">
        <f t="shared" si="8"/>
        <v>1.5905030650681853</v>
      </c>
      <c r="H18" s="4">
        <v>2.4700000000000002</v>
      </c>
      <c r="I18" s="3">
        <f t="shared" si="9"/>
        <v>6.4503735416654182</v>
      </c>
      <c r="N18" s="2">
        <v>28636</v>
      </c>
      <c r="O18" s="4">
        <v>110805.48</v>
      </c>
      <c r="P18" s="4">
        <v>106113.2</v>
      </c>
      <c r="R18">
        <f t="shared" si="5"/>
        <v>548</v>
      </c>
      <c r="S18">
        <f t="shared" si="2"/>
        <v>36</v>
      </c>
      <c r="T18" s="4">
        <v>0.7</v>
      </c>
      <c r="U18" s="4">
        <f t="shared" ref="U18:U39" si="10">T18+U17</f>
        <v>9.7105030650681847</v>
      </c>
      <c r="V18" s="3">
        <v>7.1470000000000002</v>
      </c>
    </row>
    <row r="19" spans="1:22" x14ac:dyDescent="0.25">
      <c r="A19" s="2">
        <v>28636</v>
      </c>
      <c r="B19" s="4">
        <v>110805.48</v>
      </c>
      <c r="C19" s="4">
        <v>106113.2</v>
      </c>
      <c r="E19">
        <f t="shared" si="0"/>
        <v>189</v>
      </c>
      <c r="F19">
        <f t="shared" si="1"/>
        <v>36</v>
      </c>
      <c r="G19" s="4">
        <f t="shared" si="8"/>
        <v>0.71112586789476329</v>
      </c>
      <c r="H19" s="4">
        <f t="shared" ref="H19:H39" si="11">G19+H18</f>
        <v>3.1811258678947634</v>
      </c>
      <c r="I19" s="3">
        <f t="shared" si="9"/>
        <v>7.2100261605996829</v>
      </c>
      <c r="N19" s="2">
        <v>28647</v>
      </c>
      <c r="O19" s="4">
        <v>110805.56</v>
      </c>
      <c r="P19" s="4">
        <v>106113</v>
      </c>
      <c r="R19">
        <f t="shared" si="5"/>
        <v>559</v>
      </c>
      <c r="S19">
        <f t="shared" si="2"/>
        <v>11</v>
      </c>
      <c r="T19" s="4">
        <v>0.12</v>
      </c>
      <c r="U19" s="4">
        <f t="shared" si="10"/>
        <v>9.8305030650681839</v>
      </c>
      <c r="V19" s="3">
        <v>3.9159999999999999</v>
      </c>
    </row>
    <row r="20" spans="1:22" x14ac:dyDescent="0.25">
      <c r="A20" s="2">
        <v>28647</v>
      </c>
      <c r="B20" s="4">
        <v>110805.56</v>
      </c>
      <c r="C20" s="4">
        <v>106113</v>
      </c>
      <c r="E20">
        <f t="shared" si="0"/>
        <v>200</v>
      </c>
      <c r="F20">
        <f t="shared" si="1"/>
        <v>11</v>
      </c>
      <c r="G20" s="4">
        <f t="shared" si="8"/>
        <v>0.21540659228332648</v>
      </c>
      <c r="H20" s="4">
        <v>3.06</v>
      </c>
      <c r="I20" s="3">
        <f t="shared" si="9"/>
        <v>7.1475823803103786</v>
      </c>
      <c r="N20" s="2">
        <v>28698</v>
      </c>
      <c r="O20" s="4">
        <v>110806.57</v>
      </c>
      <c r="P20" s="4">
        <v>106112.85</v>
      </c>
      <c r="R20">
        <f t="shared" si="5"/>
        <v>610</v>
      </c>
      <c r="S20">
        <f t="shared" si="2"/>
        <v>51</v>
      </c>
      <c r="T20" s="4">
        <f t="shared" si="6"/>
        <v>1.0210778618778622</v>
      </c>
      <c r="U20" s="4">
        <f t="shared" si="10"/>
        <v>10.851580926946045</v>
      </c>
      <c r="V20" s="3">
        <v>7.2910000000000004</v>
      </c>
    </row>
    <row r="21" spans="1:22" x14ac:dyDescent="0.25">
      <c r="A21" s="2">
        <v>28698</v>
      </c>
      <c r="B21" s="4">
        <v>110806.57</v>
      </c>
      <c r="C21" s="4">
        <v>106112.85</v>
      </c>
      <c r="E21">
        <f t="shared" si="0"/>
        <v>251</v>
      </c>
      <c r="F21">
        <f t="shared" si="1"/>
        <v>51</v>
      </c>
      <c r="G21" s="4">
        <f t="shared" si="8"/>
        <v>1.0210778618778622</v>
      </c>
      <c r="H21" s="4">
        <f t="shared" si="11"/>
        <v>4.081077861877862</v>
      </c>
      <c r="I21" s="3">
        <f t="shared" si="9"/>
        <v>7.3077141095180336</v>
      </c>
      <c r="N21" s="2">
        <v>28755</v>
      </c>
      <c r="O21" s="4">
        <v>110807.67</v>
      </c>
      <c r="P21" s="4">
        <v>106112.61</v>
      </c>
      <c r="R21">
        <f t="shared" si="5"/>
        <v>667</v>
      </c>
      <c r="S21">
        <f t="shared" si="2"/>
        <v>57</v>
      </c>
      <c r="T21" s="4">
        <f t="shared" si="6"/>
        <v>1.1258774355955918</v>
      </c>
      <c r="U21" s="4">
        <f t="shared" si="10"/>
        <v>11.977458362541638</v>
      </c>
      <c r="V21" s="3">
        <v>7.2089999999999996</v>
      </c>
    </row>
    <row r="22" spans="1:22" x14ac:dyDescent="0.25">
      <c r="A22" s="2">
        <v>28755</v>
      </c>
      <c r="B22" s="4">
        <v>110807.67</v>
      </c>
      <c r="C22" s="4">
        <v>106112.61</v>
      </c>
      <c r="E22">
        <f t="shared" si="0"/>
        <v>308</v>
      </c>
      <c r="F22">
        <f t="shared" si="1"/>
        <v>57</v>
      </c>
      <c r="G22" s="4">
        <f t="shared" si="8"/>
        <v>1.1258774355955918</v>
      </c>
      <c r="H22" s="4">
        <v>4.7</v>
      </c>
      <c r="I22" s="3">
        <f t="shared" si="9"/>
        <v>7.2095660349542285</v>
      </c>
      <c r="N22" s="2">
        <v>28782</v>
      </c>
      <c r="O22" s="4">
        <v>110808.1</v>
      </c>
      <c r="P22" s="4">
        <v>106112.38</v>
      </c>
      <c r="R22">
        <f t="shared" si="5"/>
        <v>694</v>
      </c>
      <c r="S22">
        <f t="shared" si="2"/>
        <v>27</v>
      </c>
      <c r="T22" s="4">
        <v>0.47</v>
      </c>
      <c r="U22" s="4">
        <f t="shared" si="10"/>
        <v>12.447458362541639</v>
      </c>
      <c r="V22" s="3">
        <v>6.35</v>
      </c>
    </row>
    <row r="23" spans="1:22" x14ac:dyDescent="0.25">
      <c r="A23" s="2">
        <v>28782</v>
      </c>
      <c r="B23" s="4">
        <v>110808.1</v>
      </c>
      <c r="C23" s="4">
        <v>106112.38</v>
      </c>
      <c r="E23">
        <f t="shared" si="0"/>
        <v>335</v>
      </c>
      <c r="F23">
        <f t="shared" si="1"/>
        <v>27</v>
      </c>
      <c r="G23" s="4">
        <f t="shared" si="8"/>
        <v>0.48764741361421504</v>
      </c>
      <c r="H23" s="4">
        <f t="shared" si="11"/>
        <v>5.187647413614215</v>
      </c>
      <c r="I23" s="3">
        <f t="shared" si="9"/>
        <v>6.5922705914514257</v>
      </c>
      <c r="N23" s="2">
        <v>28887</v>
      </c>
      <c r="O23" s="4">
        <v>110809.66</v>
      </c>
      <c r="P23" s="4">
        <v>106111.95</v>
      </c>
      <c r="R23">
        <f t="shared" si="5"/>
        <v>799</v>
      </c>
      <c r="S23">
        <f t="shared" si="2"/>
        <v>105</v>
      </c>
      <c r="T23" s="4">
        <f t="shared" si="6"/>
        <v>1.6181779877378271</v>
      </c>
      <c r="U23" s="4">
        <f t="shared" si="10"/>
        <v>14.065636350279465</v>
      </c>
      <c r="V23" s="3">
        <v>5.6219999999999999</v>
      </c>
    </row>
    <row r="24" spans="1:22" x14ac:dyDescent="0.25">
      <c r="A24" s="2">
        <v>28887</v>
      </c>
      <c r="B24" s="4">
        <v>110809.66</v>
      </c>
      <c r="C24" s="4">
        <v>106111.95</v>
      </c>
      <c r="E24">
        <f t="shared" si="0"/>
        <v>440</v>
      </c>
      <c r="F24">
        <f t="shared" si="1"/>
        <v>105</v>
      </c>
      <c r="G24" s="4">
        <f t="shared" si="8"/>
        <v>1.6181779877378271</v>
      </c>
      <c r="H24" s="4">
        <f t="shared" si="11"/>
        <v>6.8058254013520418</v>
      </c>
      <c r="I24" s="3">
        <f t="shared" si="9"/>
        <v>5.6250949097553038</v>
      </c>
      <c r="N24" s="2">
        <v>28967</v>
      </c>
      <c r="O24" s="4">
        <v>110810.72</v>
      </c>
      <c r="P24" s="4">
        <v>106111.75</v>
      </c>
      <c r="R24">
        <f t="shared" si="5"/>
        <v>879</v>
      </c>
      <c r="S24">
        <f t="shared" si="2"/>
        <v>80</v>
      </c>
      <c r="T24" s="4">
        <f t="shared" si="6"/>
        <v>1.0787029248101165</v>
      </c>
      <c r="U24" s="4">
        <f t="shared" si="10"/>
        <v>15.144339275089582</v>
      </c>
      <c r="V24" s="3">
        <v>4.9160000000000004</v>
      </c>
    </row>
    <row r="25" spans="1:22" x14ac:dyDescent="0.25">
      <c r="A25" s="2">
        <v>28967</v>
      </c>
      <c r="B25" s="4">
        <v>110810.72</v>
      </c>
      <c r="C25" s="4">
        <v>106111.75</v>
      </c>
      <c r="E25">
        <f t="shared" si="0"/>
        <v>520</v>
      </c>
      <c r="F25">
        <f t="shared" si="1"/>
        <v>80</v>
      </c>
      <c r="G25" s="4">
        <f t="shared" si="8"/>
        <v>1.0787029248101165</v>
      </c>
      <c r="H25" s="4">
        <v>7.13</v>
      </c>
      <c r="I25" s="3">
        <f t="shared" si="9"/>
        <v>4.9215820944461566</v>
      </c>
      <c r="N25" s="2">
        <v>28991</v>
      </c>
      <c r="O25" s="4">
        <v>110811.15</v>
      </c>
      <c r="P25" s="4">
        <v>106111.59</v>
      </c>
      <c r="R25">
        <f t="shared" si="5"/>
        <v>903</v>
      </c>
      <c r="S25">
        <f t="shared" si="2"/>
        <v>24</v>
      </c>
      <c r="T25" s="4">
        <f t="shared" si="6"/>
        <v>0.45880278987285</v>
      </c>
      <c r="U25" s="4">
        <f t="shared" si="10"/>
        <v>15.603142064962432</v>
      </c>
      <c r="V25" s="3">
        <v>6.9260000000000002</v>
      </c>
    </row>
    <row r="26" spans="1:22" x14ac:dyDescent="0.25">
      <c r="A26" s="2">
        <v>28991</v>
      </c>
      <c r="B26" s="4">
        <v>110811.15</v>
      </c>
      <c r="C26" s="4">
        <v>106111.59</v>
      </c>
      <c r="E26">
        <f t="shared" si="0"/>
        <v>544</v>
      </c>
      <c r="F26">
        <f t="shared" si="1"/>
        <v>24</v>
      </c>
      <c r="G26" s="4">
        <f t="shared" si="8"/>
        <v>0.45880278987285</v>
      </c>
      <c r="H26" s="4">
        <v>7.53</v>
      </c>
      <c r="I26" s="3">
        <f t="shared" si="9"/>
        <v>6.9776257626495939</v>
      </c>
      <c r="N26" s="2">
        <v>29024</v>
      </c>
      <c r="O26" s="4">
        <v>110811.7</v>
      </c>
      <c r="P26" s="4">
        <v>106111.48</v>
      </c>
      <c r="R26">
        <f t="shared" si="5"/>
        <v>936</v>
      </c>
      <c r="S26">
        <f t="shared" si="2"/>
        <v>33</v>
      </c>
      <c r="T26" s="4">
        <f t="shared" si="6"/>
        <v>0.56089214649817432</v>
      </c>
      <c r="U26" s="4">
        <f t="shared" si="10"/>
        <v>16.164034211460606</v>
      </c>
      <c r="V26" s="3">
        <v>6.1989999999999998</v>
      </c>
    </row>
    <row r="27" spans="1:22" x14ac:dyDescent="0.25">
      <c r="A27" s="2">
        <v>29024</v>
      </c>
      <c r="B27" s="4">
        <v>110811.7</v>
      </c>
      <c r="C27" s="4">
        <v>106111.48</v>
      </c>
      <c r="E27">
        <f t="shared" si="0"/>
        <v>577</v>
      </c>
      <c r="F27">
        <f t="shared" si="1"/>
        <v>33</v>
      </c>
      <c r="G27" s="4">
        <f t="shared" si="8"/>
        <v>0.56089214649817432</v>
      </c>
      <c r="H27" s="4">
        <f t="shared" si="11"/>
        <v>8.0908921464981738</v>
      </c>
      <c r="I27" s="3">
        <f t="shared" si="9"/>
        <v>6.2038070749040495</v>
      </c>
      <c r="N27" s="2">
        <v>29068</v>
      </c>
      <c r="O27" s="4">
        <v>110812.28</v>
      </c>
      <c r="P27" s="4">
        <v>106111.25</v>
      </c>
      <c r="R27">
        <f t="shared" si="5"/>
        <v>980</v>
      </c>
      <c r="S27">
        <f t="shared" si="2"/>
        <v>44</v>
      </c>
      <c r="T27" s="4">
        <f t="shared" si="6"/>
        <v>0.62393909959238114</v>
      </c>
      <c r="U27" s="4">
        <v>16.77</v>
      </c>
      <c r="V27" s="3">
        <v>5.1260000000000003</v>
      </c>
    </row>
    <row r="28" spans="1:22" x14ac:dyDescent="0.25">
      <c r="A28" s="2">
        <v>29068</v>
      </c>
      <c r="B28" s="4">
        <v>110812.28</v>
      </c>
      <c r="C28" s="4">
        <v>106111.25</v>
      </c>
      <c r="E28">
        <f t="shared" si="0"/>
        <v>621</v>
      </c>
      <c r="F28">
        <f t="shared" si="1"/>
        <v>44</v>
      </c>
      <c r="G28" s="4">
        <f t="shared" si="8"/>
        <v>0.62393909959238114</v>
      </c>
      <c r="H28" s="4">
        <v>8.39</v>
      </c>
      <c r="I28" s="3">
        <f t="shared" si="9"/>
        <v>5.1758584398004341</v>
      </c>
      <c r="N28" s="2">
        <v>29105</v>
      </c>
      <c r="O28" s="4">
        <v>110812.95</v>
      </c>
      <c r="P28" s="4">
        <v>106111.26</v>
      </c>
      <c r="R28">
        <f t="shared" si="5"/>
        <v>1017</v>
      </c>
      <c r="S28">
        <f t="shared" si="2"/>
        <v>37</v>
      </c>
      <c r="T28" s="4">
        <v>0.65</v>
      </c>
      <c r="U28" s="4">
        <v>17.420000000000002</v>
      </c>
      <c r="V28" s="3">
        <v>6.4039999999999999</v>
      </c>
    </row>
    <row r="29" spans="1:22" x14ac:dyDescent="0.25">
      <c r="A29" s="2">
        <v>29105</v>
      </c>
      <c r="B29" s="4">
        <v>110812.95</v>
      </c>
      <c r="C29" s="4">
        <v>106111.26</v>
      </c>
      <c r="E29">
        <f t="shared" si="0"/>
        <v>658</v>
      </c>
      <c r="F29">
        <f t="shared" si="1"/>
        <v>37</v>
      </c>
      <c r="G29" s="4">
        <f t="shared" si="8"/>
        <v>0.67007462270821394</v>
      </c>
      <c r="H29" s="4">
        <f t="shared" si="11"/>
        <v>9.0600746227082141</v>
      </c>
      <c r="I29" s="3">
        <f t="shared" si="9"/>
        <v>6.6101956023918405</v>
      </c>
      <c r="N29" s="2">
        <v>29169</v>
      </c>
      <c r="O29" s="4">
        <v>110813.85</v>
      </c>
      <c r="P29" s="4">
        <v>106111.05</v>
      </c>
      <c r="R29">
        <f t="shared" si="5"/>
        <v>1081</v>
      </c>
      <c r="S29">
        <f t="shared" si="2"/>
        <v>64</v>
      </c>
      <c r="T29" s="4">
        <f t="shared" si="6"/>
        <v>0.92417530805161285</v>
      </c>
      <c r="U29" s="4">
        <v>18.350000000000001</v>
      </c>
      <c r="V29" s="3">
        <f t="shared" ref="V29:V39" si="12">T29/S29*365</f>
        <v>5.2706873037318545</v>
      </c>
    </row>
    <row r="30" spans="1:22" x14ac:dyDescent="0.25">
      <c r="A30" s="2">
        <v>29169</v>
      </c>
      <c r="B30" s="4">
        <v>110813.85</v>
      </c>
      <c r="C30" s="4">
        <v>106111.05</v>
      </c>
      <c r="E30">
        <f t="shared" si="0"/>
        <v>722</v>
      </c>
      <c r="F30">
        <f t="shared" si="1"/>
        <v>64</v>
      </c>
      <c r="G30" s="4">
        <f t="shared" si="8"/>
        <v>0.92417530805161285</v>
      </c>
      <c r="H30" s="4">
        <f t="shared" si="11"/>
        <v>9.9842499307598267</v>
      </c>
      <c r="I30" s="3">
        <f t="shared" si="9"/>
        <v>5.2706873037318545</v>
      </c>
      <c r="N30" s="2">
        <v>29315</v>
      </c>
      <c r="O30" s="4">
        <v>110815.18</v>
      </c>
      <c r="P30" s="4">
        <v>106110.59</v>
      </c>
      <c r="R30">
        <f t="shared" si="5"/>
        <v>1227</v>
      </c>
      <c r="S30">
        <f t="shared" si="2"/>
        <v>146</v>
      </c>
      <c r="T30" s="4">
        <v>1.4</v>
      </c>
      <c r="U30" s="4">
        <f t="shared" si="10"/>
        <v>19.75</v>
      </c>
      <c r="V30" s="3">
        <v>3.5009999999999999</v>
      </c>
    </row>
    <row r="31" spans="1:22" x14ac:dyDescent="0.25">
      <c r="A31" s="2">
        <v>29315</v>
      </c>
      <c r="B31" s="4">
        <v>110815.18</v>
      </c>
      <c r="C31" s="4">
        <v>106110.59</v>
      </c>
      <c r="E31">
        <f t="shared" si="0"/>
        <v>868</v>
      </c>
      <c r="F31">
        <f t="shared" si="1"/>
        <v>146</v>
      </c>
      <c r="G31" s="4">
        <f t="shared" si="8"/>
        <v>1.4073023839856975</v>
      </c>
      <c r="H31" s="4">
        <v>11.1</v>
      </c>
      <c r="I31" s="3">
        <f t="shared" si="9"/>
        <v>3.518255959964244</v>
      </c>
      <c r="N31" s="2">
        <v>29365</v>
      </c>
      <c r="O31" s="4">
        <v>110816.16</v>
      </c>
      <c r="P31" s="4">
        <v>106110.46</v>
      </c>
      <c r="R31">
        <f t="shared" si="5"/>
        <v>1277</v>
      </c>
      <c r="S31">
        <f t="shared" si="2"/>
        <v>50</v>
      </c>
      <c r="T31" s="4">
        <v>0.96</v>
      </c>
      <c r="U31" s="4">
        <v>20.73</v>
      </c>
      <c r="V31" s="3">
        <v>7.1779999999999999</v>
      </c>
    </row>
    <row r="32" spans="1:22" x14ac:dyDescent="0.25">
      <c r="A32" s="2">
        <v>29365</v>
      </c>
      <c r="B32" s="4">
        <v>110816.16</v>
      </c>
      <c r="C32" s="4">
        <v>106110.46</v>
      </c>
      <c r="E32">
        <f t="shared" si="0"/>
        <v>918</v>
      </c>
      <c r="F32">
        <f t="shared" si="1"/>
        <v>50</v>
      </c>
      <c r="G32" s="4">
        <f t="shared" si="8"/>
        <v>0.98858484715170647</v>
      </c>
      <c r="H32" s="4">
        <f t="shared" si="11"/>
        <v>12.088584847151706</v>
      </c>
      <c r="I32" s="3">
        <f t="shared" si="9"/>
        <v>7.2166693842074565</v>
      </c>
      <c r="N32" s="2">
        <v>29419</v>
      </c>
      <c r="O32" s="4">
        <v>110816.74</v>
      </c>
      <c r="P32" s="4">
        <v>106110.26</v>
      </c>
      <c r="Q32">
        <v>1478.09</v>
      </c>
      <c r="R32">
        <f t="shared" si="5"/>
        <v>1331</v>
      </c>
      <c r="S32">
        <f t="shared" si="2"/>
        <v>54</v>
      </c>
      <c r="T32" s="4">
        <f t="shared" si="6"/>
        <v>0.61351446601256454</v>
      </c>
      <c r="U32" s="4">
        <f t="shared" si="10"/>
        <v>21.343514466012564</v>
      </c>
      <c r="V32" s="3">
        <v>4.1269999999999998</v>
      </c>
    </row>
    <row r="33" spans="1:25" x14ac:dyDescent="0.25">
      <c r="A33" s="2">
        <v>29419</v>
      </c>
      <c r="B33" s="4">
        <v>110816.74</v>
      </c>
      <c r="C33" s="4">
        <v>106110.26</v>
      </c>
      <c r="D33">
        <v>1478.09</v>
      </c>
      <c r="E33">
        <f t="shared" si="0"/>
        <v>972</v>
      </c>
      <c r="F33">
        <f t="shared" si="1"/>
        <v>54</v>
      </c>
      <c r="G33" s="4">
        <f t="shared" si="8"/>
        <v>0.61351446601256454</v>
      </c>
      <c r="H33" s="4">
        <f t="shared" si="11"/>
        <v>12.70209931316427</v>
      </c>
      <c r="I33" s="3">
        <f t="shared" si="9"/>
        <v>4.1469033350849269</v>
      </c>
      <c r="N33" s="2">
        <v>29813</v>
      </c>
      <c r="O33" s="4">
        <v>110820.65</v>
      </c>
      <c r="P33" s="4">
        <v>106109.19</v>
      </c>
      <c r="Q33">
        <v>1476.33</v>
      </c>
      <c r="R33">
        <f t="shared" si="5"/>
        <v>1725</v>
      </c>
      <c r="S33">
        <f t="shared" si="2"/>
        <v>394</v>
      </c>
      <c r="T33" s="4">
        <f t="shared" si="6"/>
        <v>4.0537636832821571</v>
      </c>
      <c r="U33" s="4">
        <v>25.39</v>
      </c>
      <c r="V33" s="3">
        <v>3.754</v>
      </c>
      <c r="W33">
        <v>-1.76</v>
      </c>
      <c r="Y33">
        <v>-1.63</v>
      </c>
    </row>
    <row r="34" spans="1:25" x14ac:dyDescent="0.25">
      <c r="A34" s="2">
        <v>29813</v>
      </c>
      <c r="B34" s="4">
        <v>110820.65</v>
      </c>
      <c r="C34" s="4">
        <v>106109.19</v>
      </c>
      <c r="D34">
        <v>1476.33</v>
      </c>
      <c r="E34">
        <f t="shared" si="0"/>
        <v>1366</v>
      </c>
      <c r="F34">
        <f t="shared" si="1"/>
        <v>394</v>
      </c>
      <c r="G34" s="4">
        <f t="shared" si="8"/>
        <v>4.0537636832821571</v>
      </c>
      <c r="H34" s="4">
        <f t="shared" si="11"/>
        <v>16.755862996446428</v>
      </c>
      <c r="I34" s="3">
        <f t="shared" si="9"/>
        <v>3.7553902142080897</v>
      </c>
      <c r="N34" s="2">
        <v>30117</v>
      </c>
      <c r="O34" s="4">
        <v>110823.07</v>
      </c>
      <c r="P34" s="4">
        <v>106108.55</v>
      </c>
      <c r="Q34">
        <v>1475.58</v>
      </c>
      <c r="R34">
        <f t="shared" si="5"/>
        <v>2029</v>
      </c>
      <c r="S34">
        <f t="shared" si="2"/>
        <v>304</v>
      </c>
      <c r="T34" s="4">
        <f t="shared" si="6"/>
        <v>2.5031979546294845</v>
      </c>
      <c r="U34" s="4">
        <v>27.9</v>
      </c>
      <c r="V34" s="3">
        <f t="shared" si="12"/>
        <v>3.0054843863150063</v>
      </c>
      <c r="W34">
        <v>-0.75</v>
      </c>
      <c r="Y34">
        <v>-0.9</v>
      </c>
    </row>
    <row r="35" spans="1:25" x14ac:dyDescent="0.25">
      <c r="A35" s="2">
        <v>30117</v>
      </c>
      <c r="B35" s="4">
        <v>110823.07</v>
      </c>
      <c r="C35" s="4">
        <v>106108.55</v>
      </c>
      <c r="D35">
        <v>1475.58</v>
      </c>
      <c r="E35">
        <f t="shared" si="0"/>
        <v>1670</v>
      </c>
      <c r="F35">
        <f t="shared" si="1"/>
        <v>304</v>
      </c>
      <c r="G35" s="4">
        <f t="shared" si="8"/>
        <v>2.5031979546294845</v>
      </c>
      <c r="H35" s="4">
        <f t="shared" si="11"/>
        <v>19.259060951075913</v>
      </c>
      <c r="I35" s="3">
        <f t="shared" si="9"/>
        <v>3.0054843863150063</v>
      </c>
      <c r="N35" s="2">
        <v>30476</v>
      </c>
      <c r="O35" s="4">
        <v>110825.85</v>
      </c>
      <c r="P35" s="4">
        <v>106107.89</v>
      </c>
      <c r="Q35">
        <v>1474.3</v>
      </c>
      <c r="R35">
        <f t="shared" si="5"/>
        <v>2388</v>
      </c>
      <c r="S35">
        <f t="shared" si="2"/>
        <v>359</v>
      </c>
      <c r="T35" s="4">
        <f t="shared" si="6"/>
        <v>2.857271425678376</v>
      </c>
      <c r="U35" s="4">
        <v>30.75</v>
      </c>
      <c r="V35" s="3">
        <f t="shared" si="12"/>
        <v>2.9050252656618585</v>
      </c>
      <c r="W35">
        <v>-1.28</v>
      </c>
      <c r="Y35">
        <v>-1.3</v>
      </c>
    </row>
    <row r="36" spans="1:25" x14ac:dyDescent="0.25">
      <c r="A36" s="2">
        <v>30476</v>
      </c>
      <c r="B36" s="4">
        <v>110825.85</v>
      </c>
      <c r="C36" s="4">
        <v>106107.89</v>
      </c>
      <c r="D36">
        <v>1474.3</v>
      </c>
      <c r="E36">
        <f t="shared" si="0"/>
        <v>2029</v>
      </c>
      <c r="F36">
        <f t="shared" si="1"/>
        <v>359</v>
      </c>
      <c r="G36" s="4">
        <f t="shared" si="8"/>
        <v>2.857271425678376</v>
      </c>
      <c r="H36" s="4">
        <f t="shared" si="11"/>
        <v>22.11633237675429</v>
      </c>
      <c r="I36" s="3">
        <f t="shared" si="9"/>
        <v>2.9050252656618585</v>
      </c>
      <c r="N36" s="2">
        <v>30582</v>
      </c>
      <c r="O36" s="4">
        <v>110825.87</v>
      </c>
      <c r="P36" s="4">
        <v>106107.97</v>
      </c>
      <c r="Q36">
        <v>1474.24</v>
      </c>
      <c r="R36">
        <f t="shared" si="5"/>
        <v>2494</v>
      </c>
      <c r="S36">
        <f t="shared" si="2"/>
        <v>106</v>
      </c>
      <c r="T36" s="4">
        <v>0</v>
      </c>
      <c r="U36" s="4">
        <f t="shared" si="10"/>
        <v>30.75</v>
      </c>
      <c r="V36" s="3">
        <v>1E-3</v>
      </c>
      <c r="W36">
        <v>-0.06</v>
      </c>
      <c r="Y36">
        <v>-0.21</v>
      </c>
    </row>
    <row r="37" spans="1:25" x14ac:dyDescent="0.25">
      <c r="A37" s="2">
        <v>30582</v>
      </c>
      <c r="B37" s="4">
        <v>110825.87</v>
      </c>
      <c r="C37" s="4">
        <v>106107.97</v>
      </c>
      <c r="D37">
        <v>1474.24</v>
      </c>
      <c r="E37">
        <f t="shared" si="0"/>
        <v>2135</v>
      </c>
      <c r="F37">
        <f t="shared" si="1"/>
        <v>106</v>
      </c>
      <c r="G37" s="4">
        <v>0.22</v>
      </c>
      <c r="H37" s="4">
        <v>20.13</v>
      </c>
      <c r="I37" s="3">
        <v>0.74199999999999999</v>
      </c>
      <c r="N37" s="2">
        <v>30847</v>
      </c>
      <c r="O37" s="4">
        <v>110827.32</v>
      </c>
      <c r="P37" s="4">
        <v>106107.52</v>
      </c>
      <c r="Q37">
        <v>1472.76</v>
      </c>
      <c r="R37">
        <f t="shared" si="5"/>
        <v>2759</v>
      </c>
      <c r="S37">
        <f t="shared" si="2"/>
        <v>265</v>
      </c>
      <c r="T37" s="4">
        <f t="shared" si="6"/>
        <v>1.5182226450791534</v>
      </c>
      <c r="U37" s="4">
        <f t="shared" si="10"/>
        <v>32.268222645079156</v>
      </c>
      <c r="V37" s="3">
        <v>2.0870000000000002</v>
      </c>
      <c r="W37">
        <v>-1.48</v>
      </c>
      <c r="Y37">
        <v>-2.04</v>
      </c>
    </row>
    <row r="38" spans="1:25" x14ac:dyDescent="0.25">
      <c r="A38" s="2">
        <v>30847</v>
      </c>
      <c r="B38" s="4">
        <v>110827.32</v>
      </c>
      <c r="C38" s="4">
        <v>106107.52</v>
      </c>
      <c r="D38">
        <v>1472.76</v>
      </c>
      <c r="E38">
        <f t="shared" si="0"/>
        <v>2400</v>
      </c>
      <c r="F38">
        <f t="shared" si="1"/>
        <v>265</v>
      </c>
      <c r="G38" s="4">
        <v>1.1100000000000001</v>
      </c>
      <c r="H38" s="4">
        <v>21.22</v>
      </c>
      <c r="I38" s="3">
        <v>1.534</v>
      </c>
      <c r="N38" s="2">
        <v>31608</v>
      </c>
      <c r="O38" s="4">
        <v>110830.34</v>
      </c>
      <c r="P38" s="4">
        <v>106106.76</v>
      </c>
      <c r="Q38">
        <v>1471.3</v>
      </c>
      <c r="R38">
        <f t="shared" si="5"/>
        <v>3520</v>
      </c>
      <c r="S38">
        <f t="shared" si="2"/>
        <v>761</v>
      </c>
      <c r="T38" s="4">
        <f t="shared" si="6"/>
        <v>3.1141612032698105</v>
      </c>
      <c r="U38" s="4">
        <f t="shared" si="10"/>
        <v>35.382383848348965</v>
      </c>
      <c r="V38" s="3">
        <f t="shared" si="12"/>
        <v>1.4936515626721167</v>
      </c>
      <c r="W38">
        <v>-1.46</v>
      </c>
      <c r="Y38">
        <v>-0.7</v>
      </c>
    </row>
    <row r="39" spans="1:25" x14ac:dyDescent="0.25">
      <c r="A39" s="2">
        <v>31608</v>
      </c>
      <c r="B39" s="4">
        <v>110830.34</v>
      </c>
      <c r="C39" s="4">
        <v>106106.76</v>
      </c>
      <c r="D39">
        <v>1471.3</v>
      </c>
      <c r="E39">
        <f t="shared" si="0"/>
        <v>3161</v>
      </c>
      <c r="F39">
        <f t="shared" si="1"/>
        <v>761</v>
      </c>
      <c r="G39" s="4">
        <f t="shared" si="8"/>
        <v>3.1141612032698105</v>
      </c>
      <c r="H39" s="4">
        <f t="shared" si="11"/>
        <v>24.334161203269808</v>
      </c>
      <c r="I39" s="3">
        <f t="shared" si="9"/>
        <v>1.4936515626721167</v>
      </c>
      <c r="N39" s="2">
        <v>36357</v>
      </c>
      <c r="O39" s="4">
        <v>110833.15</v>
      </c>
      <c r="P39" s="4">
        <v>106103.92</v>
      </c>
      <c r="Q39">
        <v>1463.6</v>
      </c>
      <c r="R39">
        <f t="shared" si="5"/>
        <v>8269</v>
      </c>
      <c r="S39">
        <f t="shared" si="2"/>
        <v>4749</v>
      </c>
      <c r="T39" s="4">
        <v>3.48</v>
      </c>
      <c r="U39" s="4">
        <f t="shared" si="10"/>
        <v>38.862383848348962</v>
      </c>
      <c r="V39" s="3">
        <f t="shared" si="12"/>
        <v>0.26746683512318381</v>
      </c>
      <c r="W39">
        <v>-7.7</v>
      </c>
      <c r="Y39">
        <v>-0.59</v>
      </c>
    </row>
    <row r="40" spans="1:25" x14ac:dyDescent="0.25">
      <c r="A40" s="2">
        <v>36357</v>
      </c>
      <c r="B40" s="4">
        <v>110833.15</v>
      </c>
      <c r="C40" s="4">
        <v>106103.92</v>
      </c>
      <c r="D40">
        <v>1463.6</v>
      </c>
      <c r="E40">
        <f t="shared" si="0"/>
        <v>7910</v>
      </c>
      <c r="F40">
        <f t="shared" si="1"/>
        <v>4749</v>
      </c>
      <c r="G40" s="4">
        <f t="shared" si="8"/>
        <v>3.9952096315421395</v>
      </c>
      <c r="H40" s="4">
        <v>25.58</v>
      </c>
      <c r="I40" s="3">
        <f t="shared" si="9"/>
        <v>0.30706496431098779</v>
      </c>
    </row>
  </sheetData>
  <mergeCells count="16">
    <mergeCell ref="A15:I15"/>
    <mergeCell ref="A1:L1"/>
    <mergeCell ref="N1:Y1"/>
    <mergeCell ref="A2:A3"/>
    <mergeCell ref="B2:B3"/>
    <mergeCell ref="C2:C3"/>
    <mergeCell ref="D2:D3"/>
    <mergeCell ref="E2:F2"/>
    <mergeCell ref="J2:L2"/>
    <mergeCell ref="N2:N3"/>
    <mergeCell ref="O2:O3"/>
    <mergeCell ref="P2:P3"/>
    <mergeCell ref="Q2:Q3"/>
    <mergeCell ref="R2:S2"/>
    <mergeCell ref="W2:Y2"/>
    <mergeCell ref="A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Y37"/>
  <sheetViews>
    <sheetView workbookViewId="0">
      <pane ySplit="5" topLeftCell="A6" activePane="bottomLeft" state="frozen"/>
      <selection activeCell="L1" sqref="L1"/>
      <selection pane="bottomLeft" activeCell="E17" sqref="E17"/>
    </sheetView>
  </sheetViews>
  <sheetFormatPr defaultRowHeight="15" x14ac:dyDescent="0.25"/>
  <cols>
    <col min="1" max="1" width="11.7109375" customWidth="1"/>
    <col min="2" max="2" width="9.5703125" bestFit="1" customWidth="1"/>
    <col min="3" max="3" width="12.5703125" bestFit="1" customWidth="1"/>
    <col min="6" max="7" width="11.7109375" bestFit="1" customWidth="1"/>
    <col min="10" max="11" width="11.7109375" bestFit="1" customWidth="1"/>
    <col min="14" max="14" width="10.85546875" customWidth="1"/>
    <col min="15" max="16" width="9.5703125" bestFit="1" customWidth="1"/>
    <col min="19" max="20" width="11.7109375" bestFit="1" customWidth="1"/>
    <col min="23" max="23" width="11.7109375" bestFit="1" customWidth="1"/>
  </cols>
  <sheetData>
    <row r="1" spans="1:25" x14ac:dyDescent="0.25">
      <c r="A1" s="259" t="s">
        <v>27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N1" s="259" t="s">
        <v>19</v>
      </c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</row>
    <row r="2" spans="1:25" s="1" customFormat="1" ht="15" customHeigh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H2" s="1" t="s">
        <v>6</v>
      </c>
      <c r="J2" s="259" t="s">
        <v>5</v>
      </c>
      <c r="K2" s="259"/>
      <c r="L2" s="259"/>
      <c r="N2" s="260" t="s">
        <v>7</v>
      </c>
      <c r="O2" s="261" t="s">
        <v>8</v>
      </c>
      <c r="P2" s="261" t="s">
        <v>9</v>
      </c>
      <c r="Q2" s="261" t="s">
        <v>10</v>
      </c>
      <c r="R2" s="259" t="s">
        <v>11</v>
      </c>
      <c r="S2" s="259"/>
      <c r="U2" s="1" t="s">
        <v>6</v>
      </c>
      <c r="W2" s="259" t="s">
        <v>5</v>
      </c>
      <c r="X2" s="259"/>
      <c r="Y2" s="259"/>
    </row>
    <row r="3" spans="1:25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  <c r="N3" s="260"/>
      <c r="O3" s="261"/>
      <c r="P3" s="261"/>
      <c r="Q3" s="261"/>
      <c r="R3" s="1" t="s">
        <v>12</v>
      </c>
      <c r="S3" s="1" t="s">
        <v>13</v>
      </c>
      <c r="T3" s="1" t="s">
        <v>13</v>
      </c>
      <c r="U3" s="1" t="s">
        <v>12</v>
      </c>
      <c r="V3" s="1" t="s">
        <v>14</v>
      </c>
      <c r="W3" s="1" t="s">
        <v>13</v>
      </c>
      <c r="X3" s="1" t="s">
        <v>12</v>
      </c>
      <c r="Y3" s="1" t="s">
        <v>14</v>
      </c>
    </row>
    <row r="4" spans="1:25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  <c r="O4" s="1" t="s">
        <v>15</v>
      </c>
      <c r="P4" s="1" t="s">
        <v>15</v>
      </c>
      <c r="Q4" s="1" t="s">
        <v>15</v>
      </c>
      <c r="R4" s="1" t="s">
        <v>16</v>
      </c>
      <c r="S4" s="1" t="s">
        <v>16</v>
      </c>
      <c r="T4" s="1" t="s">
        <v>15</v>
      </c>
      <c r="U4" s="1" t="s">
        <v>15</v>
      </c>
      <c r="V4" s="1" t="s">
        <v>17</v>
      </c>
      <c r="W4" s="1" t="s">
        <v>15</v>
      </c>
      <c r="X4" s="1" t="s">
        <v>15</v>
      </c>
      <c r="Y4" s="1" t="s">
        <v>17</v>
      </c>
    </row>
    <row r="5" spans="1:25" x14ac:dyDescent="0.25">
      <c r="A5" s="262" t="s">
        <v>28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</row>
    <row r="6" spans="1:25" x14ac:dyDescent="0.25">
      <c r="A6" s="2">
        <v>28088</v>
      </c>
      <c r="B6" s="4">
        <v>109976.37</v>
      </c>
      <c r="C6" s="4">
        <v>106459.76</v>
      </c>
      <c r="E6">
        <v>0</v>
      </c>
      <c r="N6" s="2">
        <v>28088</v>
      </c>
      <c r="O6" s="4">
        <v>109976.37</v>
      </c>
      <c r="P6" s="4">
        <v>106459.76</v>
      </c>
      <c r="R6">
        <v>0</v>
      </c>
    </row>
    <row r="7" spans="1:25" x14ac:dyDescent="0.25">
      <c r="A7" s="2">
        <v>28150</v>
      </c>
      <c r="B7" s="4">
        <v>109977.55</v>
      </c>
      <c r="C7" s="4">
        <v>106459.87</v>
      </c>
      <c r="E7">
        <f>(A7-A6)</f>
        <v>62</v>
      </c>
      <c r="F7">
        <f>E7+F6</f>
        <v>62</v>
      </c>
      <c r="G7" s="4">
        <f>SQRT((B7-B6)^2+(C7-C6)^2)</f>
        <v>1.1851160280824768</v>
      </c>
      <c r="H7" s="4">
        <f>G7+H6</f>
        <v>1.1851160280824768</v>
      </c>
      <c r="I7" s="10">
        <v>0.57299999999999995</v>
      </c>
      <c r="K7">
        <v>0.68</v>
      </c>
      <c r="N7" s="2">
        <v>28150</v>
      </c>
      <c r="O7" s="4">
        <v>109977.55</v>
      </c>
      <c r="P7" s="4">
        <v>106459.87</v>
      </c>
      <c r="R7">
        <f>(N7-N6)+R6</f>
        <v>62</v>
      </c>
      <c r="S7">
        <f t="shared" ref="S7:S21" si="0">R7-R6</f>
        <v>62</v>
      </c>
      <c r="T7" s="4">
        <f>SQRT((O7-O6)^2+(P7-P6)^2)</f>
        <v>1.1851160280824768</v>
      </c>
      <c r="U7" s="4">
        <f>T7+U6</f>
        <v>1.1851160280824768</v>
      </c>
      <c r="V7" s="4">
        <v>6.98</v>
      </c>
    </row>
    <row r="8" spans="1:25" x14ac:dyDescent="0.25">
      <c r="A8" s="2">
        <v>28180</v>
      </c>
      <c r="B8" s="4">
        <v>109978.19</v>
      </c>
      <c r="C8" s="4">
        <v>106459.87</v>
      </c>
      <c r="E8">
        <f t="shared" ref="E8:E22" si="1">(A8-A7)+E7</f>
        <v>92</v>
      </c>
      <c r="F8">
        <f>E8+F7</f>
        <v>154</v>
      </c>
      <c r="G8" s="4">
        <f>SQRT((B8-B7)^2+(C8-C7)^2)</f>
        <v>0.63999999999941792</v>
      </c>
      <c r="H8" s="4">
        <v>1.82</v>
      </c>
      <c r="I8" s="10">
        <v>0.64</v>
      </c>
      <c r="N8" s="2">
        <v>28180</v>
      </c>
      <c r="O8" s="4">
        <v>109978.19</v>
      </c>
      <c r="P8" s="4">
        <v>106459.87</v>
      </c>
      <c r="R8">
        <f t="shared" ref="R8:R21" si="2">(N8-N7)+R7</f>
        <v>92</v>
      </c>
      <c r="S8">
        <f t="shared" si="0"/>
        <v>30</v>
      </c>
      <c r="T8" s="4">
        <f>SQRT((O8-O7)^2+(P8-P7)^2)</f>
        <v>0.63999999999941792</v>
      </c>
      <c r="U8" s="4">
        <v>1.82</v>
      </c>
      <c r="V8" s="4">
        <v>7.76</v>
      </c>
    </row>
    <row r="9" spans="1:25" x14ac:dyDescent="0.25">
      <c r="A9" s="2">
        <v>28207</v>
      </c>
      <c r="B9" s="4">
        <v>109978.76</v>
      </c>
      <c r="C9" s="4">
        <v>106459.97</v>
      </c>
      <c r="E9">
        <f t="shared" si="1"/>
        <v>119</v>
      </c>
      <c r="F9">
        <f>E9+F8</f>
        <v>273</v>
      </c>
      <c r="G9" s="4">
        <f>SQRT((B9-B8)^2+(C9-C8)^2)</f>
        <v>0.57870545184276412</v>
      </c>
      <c r="H9" s="4">
        <f>G9+H8</f>
        <v>2.3987054518427642</v>
      </c>
      <c r="I9" s="10">
        <v>0.64300000000000002</v>
      </c>
      <c r="N9" s="2">
        <v>28207</v>
      </c>
      <c r="O9" s="4">
        <v>109978.76</v>
      </c>
      <c r="P9" s="4">
        <v>106459.97</v>
      </c>
      <c r="R9">
        <f t="shared" si="2"/>
        <v>119</v>
      </c>
      <c r="S9">
        <f t="shared" si="0"/>
        <v>27</v>
      </c>
      <c r="T9" s="4">
        <v>0.57999999999999996</v>
      </c>
      <c r="U9" s="4">
        <f>T9+U8</f>
        <v>2.4</v>
      </c>
      <c r="V9" s="4">
        <v>7.79</v>
      </c>
    </row>
    <row r="10" spans="1:25" x14ac:dyDescent="0.25">
      <c r="A10" s="2">
        <v>28269</v>
      </c>
      <c r="B10" s="4">
        <v>109979.9</v>
      </c>
      <c r="C10" s="4">
        <v>106460.08</v>
      </c>
      <c r="E10">
        <f t="shared" si="1"/>
        <v>181</v>
      </c>
      <c r="F10">
        <f>E10+F9</f>
        <v>454</v>
      </c>
      <c r="G10" s="4">
        <f>SQRT((B10-B9)^2+(C10-C9)^2)</f>
        <v>1.1452947218942384</v>
      </c>
      <c r="H10" s="4">
        <f>G10+H9</f>
        <v>3.5440001737370026</v>
      </c>
      <c r="I10" s="10">
        <v>0.55400000000000005</v>
      </c>
      <c r="N10" s="2">
        <v>28269</v>
      </c>
      <c r="O10" s="4">
        <v>109979.9</v>
      </c>
      <c r="P10" s="4">
        <v>106460.08</v>
      </c>
      <c r="R10">
        <f t="shared" si="2"/>
        <v>181</v>
      </c>
      <c r="S10">
        <f t="shared" si="0"/>
        <v>62</v>
      </c>
      <c r="T10" s="4">
        <v>1.1499999999999999</v>
      </c>
      <c r="U10" s="4">
        <v>3.54</v>
      </c>
      <c r="V10" s="4">
        <v>6.74</v>
      </c>
    </row>
    <row r="11" spans="1:25" x14ac:dyDescent="0.25">
      <c r="A11" s="2">
        <v>28279</v>
      </c>
      <c r="B11" s="4">
        <v>109980.11</v>
      </c>
      <c r="C11" s="4">
        <v>106460.12</v>
      </c>
      <c r="E11">
        <f t="shared" si="1"/>
        <v>191</v>
      </c>
      <c r="F11">
        <f>E11+F10</f>
        <v>645</v>
      </c>
      <c r="G11" s="4">
        <f>SQRT((B11-B10)^2+(C11-C10)^2)</f>
        <v>0.21377558326941123</v>
      </c>
      <c r="H11" s="4">
        <f>G11+H10</f>
        <v>3.7577757570064136</v>
      </c>
      <c r="I11" s="10">
        <v>0.64100000000000001</v>
      </c>
      <c r="N11" s="9">
        <v>28279</v>
      </c>
      <c r="O11" s="5">
        <v>109980.11</v>
      </c>
      <c r="P11" s="5">
        <v>106460.12</v>
      </c>
      <c r="Q11" s="6"/>
      <c r="R11" s="6">
        <f t="shared" si="2"/>
        <v>191</v>
      </c>
      <c r="S11" s="6">
        <f t="shared" si="0"/>
        <v>10</v>
      </c>
      <c r="T11" s="5">
        <f>SQRT((O11-O10)^2+(P11-P10)^2)</f>
        <v>0.21377558326941123</v>
      </c>
      <c r="U11" s="5">
        <v>3.76</v>
      </c>
      <c r="V11" s="5">
        <v>7.77</v>
      </c>
      <c r="W11" s="6"/>
      <c r="X11" s="6"/>
      <c r="Y11" s="6"/>
    </row>
    <row r="12" spans="1:25" x14ac:dyDescent="0.25">
      <c r="A12" s="262" t="s">
        <v>29</v>
      </c>
      <c r="B12" s="262"/>
      <c r="C12" s="262"/>
      <c r="D12" s="262"/>
      <c r="E12" s="262"/>
      <c r="F12" s="262"/>
      <c r="G12" s="262"/>
      <c r="H12" s="262"/>
      <c r="I12" s="262"/>
      <c r="N12" s="2">
        <v>28447</v>
      </c>
      <c r="O12" s="4">
        <v>109983.34</v>
      </c>
      <c r="P12" s="4">
        <v>106459.35</v>
      </c>
      <c r="R12">
        <f t="shared" si="2"/>
        <v>359</v>
      </c>
      <c r="S12">
        <f t="shared" si="0"/>
        <v>168</v>
      </c>
      <c r="T12" s="4"/>
      <c r="U12" s="4"/>
      <c r="V12" s="4"/>
    </row>
    <row r="13" spans="1:25" x14ac:dyDescent="0.25">
      <c r="A13" s="2">
        <v>28447</v>
      </c>
      <c r="B13" s="4">
        <v>109983.34</v>
      </c>
      <c r="C13" s="4">
        <v>106459.35</v>
      </c>
      <c r="E13">
        <v>0</v>
      </c>
      <c r="F13">
        <f t="shared" ref="F13:F22" si="3">E13-E12</f>
        <v>0</v>
      </c>
      <c r="N13" s="2">
        <v>28510</v>
      </c>
      <c r="O13" s="4">
        <v>109985.07</v>
      </c>
      <c r="P13" s="4">
        <v>106459.43</v>
      </c>
      <c r="R13">
        <f t="shared" si="2"/>
        <v>422</v>
      </c>
      <c r="S13">
        <f t="shared" si="0"/>
        <v>63</v>
      </c>
      <c r="T13" s="4">
        <f>SQRT((O13-O12)^2+(P13-P12)^2)</f>
        <v>1.7318487231955921</v>
      </c>
      <c r="U13" s="4">
        <f>U11+T13</f>
        <v>5.4918487231955915</v>
      </c>
      <c r="V13" s="4"/>
    </row>
    <row r="14" spans="1:25" x14ac:dyDescent="0.25">
      <c r="A14" s="2">
        <v>28510</v>
      </c>
      <c r="B14" s="4">
        <v>109985.07</v>
      </c>
      <c r="C14" s="4">
        <v>106459.43</v>
      </c>
      <c r="E14">
        <f t="shared" si="1"/>
        <v>63</v>
      </c>
      <c r="F14">
        <f t="shared" si="3"/>
        <v>63</v>
      </c>
      <c r="G14" s="4">
        <f t="shared" ref="G14:G22" si="4">SQRT((B14-B13)^2+(C14-C13)^2)</f>
        <v>1.7318487231955921</v>
      </c>
      <c r="H14" s="4">
        <f t="shared" ref="H14:H22" si="5">G14+H13</f>
        <v>1.7318487231955921</v>
      </c>
      <c r="I14" s="10">
        <v>0.82499999999999996</v>
      </c>
      <c r="N14" s="2">
        <v>28600</v>
      </c>
      <c r="O14" s="4">
        <v>109986.57</v>
      </c>
      <c r="P14" s="4">
        <v>106459.86</v>
      </c>
      <c r="R14">
        <f t="shared" si="2"/>
        <v>512</v>
      </c>
      <c r="S14">
        <f t="shared" si="0"/>
        <v>90</v>
      </c>
      <c r="T14" s="4">
        <v>1.54</v>
      </c>
      <c r="U14" s="4">
        <f t="shared" ref="U14:U21" si="6">T14+U13</f>
        <v>7.0318487231955915</v>
      </c>
      <c r="V14" s="4">
        <v>6.24</v>
      </c>
    </row>
    <row r="15" spans="1:25" x14ac:dyDescent="0.25">
      <c r="A15" s="2">
        <v>28600</v>
      </c>
      <c r="B15" s="4">
        <v>109986.57</v>
      </c>
      <c r="C15" s="4">
        <v>106459.86</v>
      </c>
      <c r="E15">
        <f t="shared" si="1"/>
        <v>153</v>
      </c>
      <c r="F15">
        <f t="shared" si="3"/>
        <v>90</v>
      </c>
      <c r="G15" s="4">
        <f t="shared" si="4"/>
        <v>1.5604166110390223</v>
      </c>
      <c r="H15" s="4">
        <f t="shared" si="5"/>
        <v>3.2922653342346146</v>
      </c>
      <c r="I15" s="10">
        <v>0.52</v>
      </c>
      <c r="N15" s="2">
        <v>28636</v>
      </c>
      <c r="O15" s="4">
        <v>109987</v>
      </c>
      <c r="P15" s="4">
        <v>106460.02</v>
      </c>
      <c r="R15">
        <f t="shared" si="2"/>
        <v>548</v>
      </c>
      <c r="S15">
        <f t="shared" si="0"/>
        <v>36</v>
      </c>
      <c r="T15" s="4">
        <v>0.45</v>
      </c>
      <c r="U15" s="4">
        <f t="shared" si="6"/>
        <v>7.4818487231955917</v>
      </c>
      <c r="V15" s="4">
        <v>4.57</v>
      </c>
    </row>
    <row r="16" spans="1:25" x14ac:dyDescent="0.25">
      <c r="A16" s="2">
        <v>28636</v>
      </c>
      <c r="B16" s="4">
        <v>109987</v>
      </c>
      <c r="C16" s="4">
        <v>106460.02</v>
      </c>
      <c r="E16">
        <f t="shared" si="1"/>
        <v>189</v>
      </c>
      <c r="F16">
        <f t="shared" si="3"/>
        <v>36</v>
      </c>
      <c r="G16" s="4">
        <f t="shared" si="4"/>
        <v>0.45880278987285</v>
      </c>
      <c r="H16" s="4">
        <f t="shared" si="5"/>
        <v>3.7510681241074648</v>
      </c>
      <c r="I16" s="10">
        <v>0.38200000000000001</v>
      </c>
      <c r="N16" s="2">
        <v>28647</v>
      </c>
      <c r="O16" s="4">
        <v>109987.04</v>
      </c>
      <c r="P16" s="4">
        <v>106459.86</v>
      </c>
      <c r="R16">
        <f t="shared" si="2"/>
        <v>559</v>
      </c>
      <c r="S16">
        <f t="shared" si="0"/>
        <v>11</v>
      </c>
      <c r="T16" s="4">
        <v>0.01</v>
      </c>
      <c r="U16" s="4">
        <f t="shared" si="6"/>
        <v>7.4918487231955915</v>
      </c>
      <c r="V16" s="4">
        <v>0.47</v>
      </c>
    </row>
    <row r="17" spans="1:22" x14ac:dyDescent="0.25">
      <c r="A17" s="2">
        <v>28647</v>
      </c>
      <c r="B17" s="4">
        <v>109987.04</v>
      </c>
      <c r="C17" s="4">
        <v>106459.86</v>
      </c>
      <c r="E17">
        <f t="shared" si="1"/>
        <v>200</v>
      </c>
      <c r="F17">
        <f t="shared" si="3"/>
        <v>11</v>
      </c>
      <c r="G17" s="4">
        <f t="shared" si="4"/>
        <v>0.16492422502654169</v>
      </c>
      <c r="H17" s="4">
        <f t="shared" si="5"/>
        <v>3.9159923491340063</v>
      </c>
      <c r="I17" s="10">
        <v>0.45</v>
      </c>
      <c r="N17" s="2">
        <v>28698</v>
      </c>
      <c r="O17" s="4">
        <v>109987.67</v>
      </c>
      <c r="P17" s="4">
        <v>106459.98</v>
      </c>
      <c r="R17">
        <f t="shared" si="2"/>
        <v>610</v>
      </c>
      <c r="S17">
        <f t="shared" si="0"/>
        <v>51</v>
      </c>
      <c r="T17" s="4">
        <f>SQRT((O17-O16)^2+(P17-P16)^2)</f>
        <v>0.6413267497966616</v>
      </c>
      <c r="U17" s="4">
        <f t="shared" si="6"/>
        <v>8.133175472992253</v>
      </c>
      <c r="V17" s="4">
        <v>4.58</v>
      </c>
    </row>
    <row r="18" spans="1:22" x14ac:dyDescent="0.25">
      <c r="A18" s="2">
        <v>28698</v>
      </c>
      <c r="B18" s="4">
        <v>109987.67</v>
      </c>
      <c r="C18" s="4">
        <v>106459.98</v>
      </c>
      <c r="E18">
        <f t="shared" si="1"/>
        <v>251</v>
      </c>
      <c r="F18">
        <f t="shared" si="3"/>
        <v>51</v>
      </c>
      <c r="G18" s="4">
        <f t="shared" si="4"/>
        <v>0.6413267497966616</v>
      </c>
      <c r="H18" s="4">
        <f t="shared" si="5"/>
        <v>4.5573190989306678</v>
      </c>
      <c r="I18" s="10">
        <v>0.377</v>
      </c>
      <c r="N18" s="2">
        <v>28755</v>
      </c>
      <c r="O18" s="4">
        <v>109988.69</v>
      </c>
      <c r="P18" s="4">
        <v>106460.37</v>
      </c>
      <c r="R18">
        <f t="shared" si="2"/>
        <v>667</v>
      </c>
      <c r="S18">
        <f t="shared" si="0"/>
        <v>57</v>
      </c>
      <c r="T18" s="4">
        <v>1.07</v>
      </c>
      <c r="U18" s="4">
        <f t="shared" si="6"/>
        <v>9.2031754729922532</v>
      </c>
      <c r="V18" s="4">
        <v>6.86</v>
      </c>
    </row>
    <row r="19" spans="1:22" x14ac:dyDescent="0.25">
      <c r="A19" s="2">
        <v>28755</v>
      </c>
      <c r="B19" s="4">
        <v>109988.69</v>
      </c>
      <c r="C19" s="4">
        <v>106460.37</v>
      </c>
      <c r="E19">
        <f t="shared" si="1"/>
        <v>308</v>
      </c>
      <c r="F19">
        <f t="shared" si="3"/>
        <v>57</v>
      </c>
      <c r="G19" s="4">
        <f t="shared" si="4"/>
        <v>1.0920164833956756</v>
      </c>
      <c r="H19" s="4">
        <f t="shared" si="5"/>
        <v>5.6493355823263434</v>
      </c>
      <c r="I19" s="10">
        <v>0.57499999999999996</v>
      </c>
      <c r="N19" s="2">
        <v>28782</v>
      </c>
      <c r="O19" s="4">
        <v>109988.85</v>
      </c>
      <c r="P19" s="4">
        <v>106460.25</v>
      </c>
      <c r="R19">
        <f t="shared" si="2"/>
        <v>694</v>
      </c>
      <c r="S19">
        <f t="shared" si="0"/>
        <v>27</v>
      </c>
      <c r="T19" s="4">
        <v>0.14000000000000001</v>
      </c>
      <c r="U19" s="4">
        <f t="shared" si="6"/>
        <v>9.3431754729922538</v>
      </c>
      <c r="V19" s="4">
        <v>1.85</v>
      </c>
    </row>
    <row r="20" spans="1:22" x14ac:dyDescent="0.25">
      <c r="A20" s="2">
        <v>28782</v>
      </c>
      <c r="B20" s="4">
        <v>109988.85</v>
      </c>
      <c r="C20" s="4">
        <v>106460.25</v>
      </c>
      <c r="E20">
        <f t="shared" si="1"/>
        <v>335</v>
      </c>
      <c r="F20">
        <f t="shared" si="3"/>
        <v>27</v>
      </c>
      <c r="G20" s="4">
        <f t="shared" si="4"/>
        <v>0.2</v>
      </c>
      <c r="H20" s="4">
        <f t="shared" si="5"/>
        <v>5.8493355823263435</v>
      </c>
      <c r="I20" s="10">
        <v>0.222</v>
      </c>
      <c r="N20" s="2">
        <v>28887</v>
      </c>
      <c r="O20" s="4">
        <v>109990.11</v>
      </c>
      <c r="P20" s="4">
        <v>106460.35</v>
      </c>
      <c r="R20">
        <f t="shared" si="2"/>
        <v>799</v>
      </c>
      <c r="S20">
        <f t="shared" si="0"/>
        <v>105</v>
      </c>
      <c r="T20" s="4">
        <f>SQRT((O20-O19)^2+(P20-P19)^2)</f>
        <v>1.2639620247412351</v>
      </c>
      <c r="U20" s="4">
        <v>10.6</v>
      </c>
      <c r="V20" s="4">
        <v>4.38</v>
      </c>
    </row>
    <row r="21" spans="1:22" x14ac:dyDescent="0.25">
      <c r="A21" s="2">
        <v>28887</v>
      </c>
      <c r="B21" s="4">
        <v>109990.11</v>
      </c>
      <c r="C21" s="4">
        <v>106460.35</v>
      </c>
      <c r="E21">
        <f t="shared" si="1"/>
        <v>440</v>
      </c>
      <c r="F21">
        <f t="shared" si="3"/>
        <v>105</v>
      </c>
      <c r="G21" s="4">
        <f t="shared" si="4"/>
        <v>1.2639620247412351</v>
      </c>
      <c r="H21" s="4">
        <f t="shared" si="5"/>
        <v>7.1132976070675786</v>
      </c>
      <c r="I21" s="10">
        <v>0.36099999999999999</v>
      </c>
      <c r="N21" s="2">
        <v>28967</v>
      </c>
      <c r="O21" s="4">
        <v>109990.98</v>
      </c>
      <c r="P21" s="4">
        <v>106460.57</v>
      </c>
      <c r="R21">
        <f t="shared" si="2"/>
        <v>879</v>
      </c>
      <c r="S21">
        <f t="shared" si="0"/>
        <v>80</v>
      </c>
      <c r="T21" s="4">
        <v>0.89</v>
      </c>
      <c r="U21" s="4">
        <f t="shared" si="6"/>
        <v>11.49</v>
      </c>
      <c r="V21" s="4">
        <v>4.08</v>
      </c>
    </row>
    <row r="22" spans="1:22" x14ac:dyDescent="0.25">
      <c r="A22" s="2">
        <v>28967</v>
      </c>
      <c r="B22" s="4">
        <v>109990.98</v>
      </c>
      <c r="C22" s="4">
        <v>106460.57</v>
      </c>
      <c r="E22">
        <f t="shared" si="1"/>
        <v>520</v>
      </c>
      <c r="F22">
        <f t="shared" si="3"/>
        <v>80</v>
      </c>
      <c r="G22" s="4">
        <f t="shared" si="4"/>
        <v>0.8973850901326641</v>
      </c>
      <c r="H22" s="4">
        <f t="shared" si="5"/>
        <v>8.0106826972002434</v>
      </c>
      <c r="I22" s="10">
        <v>0.33700000000000002</v>
      </c>
      <c r="N22" s="2"/>
      <c r="O22" s="4"/>
      <c r="P22" s="4"/>
      <c r="T22" s="4"/>
      <c r="U22" s="4"/>
      <c r="V22" s="3"/>
    </row>
    <row r="23" spans="1:22" x14ac:dyDescent="0.25">
      <c r="A23" s="2"/>
      <c r="B23" s="4"/>
      <c r="C23" s="4"/>
      <c r="G23" s="4"/>
      <c r="H23" s="4"/>
      <c r="I23" s="3"/>
      <c r="N23" s="2"/>
      <c r="O23" s="4"/>
      <c r="P23" s="4"/>
      <c r="T23" s="4"/>
      <c r="U23" s="4"/>
      <c r="V23" s="3"/>
    </row>
    <row r="24" spans="1:22" x14ac:dyDescent="0.25">
      <c r="A24" s="2"/>
      <c r="B24" s="4"/>
      <c r="C24" s="4"/>
      <c r="G24" s="4"/>
      <c r="H24" s="4"/>
      <c r="I24" s="3"/>
      <c r="N24" s="2"/>
      <c r="O24" s="4"/>
      <c r="P24" s="4"/>
      <c r="T24" s="4"/>
      <c r="U24" s="4"/>
      <c r="V24" s="3"/>
    </row>
    <row r="25" spans="1:22" x14ac:dyDescent="0.25">
      <c r="A25" s="2"/>
      <c r="B25" s="4"/>
      <c r="C25" s="4"/>
      <c r="G25" s="4"/>
      <c r="H25" s="4"/>
      <c r="I25" s="3"/>
      <c r="N25" s="2"/>
      <c r="O25" s="4"/>
      <c r="P25" s="4"/>
      <c r="T25" s="4"/>
      <c r="U25" s="4"/>
      <c r="V25" s="3"/>
    </row>
    <row r="26" spans="1:22" x14ac:dyDescent="0.25">
      <c r="A26" s="2"/>
      <c r="B26" s="4"/>
      <c r="C26" s="4"/>
      <c r="G26" s="4"/>
      <c r="H26" s="4"/>
      <c r="I26" s="3"/>
      <c r="N26" s="2"/>
      <c r="O26" s="4"/>
      <c r="P26" s="4"/>
      <c r="T26" s="4"/>
      <c r="U26" s="4"/>
      <c r="V26" s="3"/>
    </row>
    <row r="27" spans="1:22" x14ac:dyDescent="0.25">
      <c r="A27" s="2"/>
      <c r="B27" s="4"/>
      <c r="C27" s="4"/>
      <c r="G27" s="4"/>
      <c r="H27" s="4"/>
      <c r="I27" s="3"/>
      <c r="N27" s="2"/>
      <c r="O27" s="4"/>
      <c r="P27" s="4"/>
      <c r="T27" s="4"/>
      <c r="U27" s="4"/>
      <c r="V27" s="3"/>
    </row>
    <row r="28" spans="1:22" x14ac:dyDescent="0.25">
      <c r="A28" s="2"/>
      <c r="B28" s="4"/>
      <c r="C28" s="4"/>
      <c r="G28" s="4"/>
      <c r="H28" s="4"/>
      <c r="I28" s="3"/>
      <c r="N28" s="2"/>
      <c r="O28" s="4"/>
      <c r="P28" s="4"/>
      <c r="T28" s="4"/>
      <c r="U28" s="4"/>
      <c r="V28" s="3"/>
    </row>
    <row r="29" spans="1:22" x14ac:dyDescent="0.25">
      <c r="A29" s="2"/>
      <c r="B29" s="4"/>
      <c r="C29" s="4"/>
      <c r="G29" s="4"/>
      <c r="H29" s="4"/>
      <c r="I29" s="3"/>
      <c r="N29" s="2"/>
      <c r="O29" s="4"/>
      <c r="P29" s="4"/>
      <c r="T29" s="4"/>
      <c r="U29" s="4"/>
      <c r="V29" s="3"/>
    </row>
    <row r="30" spans="1:22" x14ac:dyDescent="0.25">
      <c r="A30" s="2"/>
      <c r="B30" s="4"/>
      <c r="C30" s="4"/>
      <c r="G30" s="4"/>
      <c r="H30" s="4"/>
      <c r="I30" s="3"/>
      <c r="N30" s="2"/>
      <c r="O30" s="4"/>
      <c r="P30" s="4"/>
      <c r="T30" s="4"/>
      <c r="U30" s="4"/>
      <c r="V30" s="3"/>
    </row>
    <row r="31" spans="1:22" x14ac:dyDescent="0.25">
      <c r="A31" s="2"/>
      <c r="B31" s="4"/>
      <c r="C31" s="4"/>
      <c r="G31" s="4"/>
      <c r="H31" s="4"/>
      <c r="I31" s="3"/>
      <c r="N31" s="2"/>
      <c r="O31" s="4"/>
      <c r="P31" s="4"/>
      <c r="T31" s="4"/>
      <c r="U31" s="4"/>
      <c r="V31" s="3"/>
    </row>
    <row r="32" spans="1:22" x14ac:dyDescent="0.25">
      <c r="A32" s="2"/>
      <c r="B32" s="4"/>
      <c r="C32" s="4"/>
      <c r="G32" s="4"/>
      <c r="H32" s="4"/>
      <c r="I32" s="3"/>
      <c r="N32" s="2"/>
      <c r="O32" s="4"/>
      <c r="P32" s="4"/>
      <c r="T32" s="4"/>
      <c r="U32" s="4"/>
      <c r="V32" s="3"/>
    </row>
    <row r="33" spans="1:22" x14ac:dyDescent="0.25">
      <c r="A33" s="2"/>
      <c r="B33" s="4"/>
      <c r="C33" s="4"/>
      <c r="G33" s="4"/>
      <c r="H33" s="4"/>
      <c r="I33" s="3"/>
      <c r="N33" s="2"/>
      <c r="O33" s="4"/>
      <c r="P33" s="4"/>
      <c r="T33" s="4"/>
      <c r="U33" s="4"/>
      <c r="V33" s="3"/>
    </row>
    <row r="34" spans="1:22" x14ac:dyDescent="0.25">
      <c r="A34" s="2"/>
      <c r="B34" s="4"/>
      <c r="C34" s="4"/>
      <c r="G34" s="4"/>
      <c r="H34" s="4"/>
      <c r="I34" s="3"/>
      <c r="N34" s="2"/>
      <c r="O34" s="4"/>
      <c r="P34" s="4"/>
      <c r="T34" s="4"/>
      <c r="U34" s="4"/>
      <c r="V34" s="3"/>
    </row>
    <row r="35" spans="1:22" x14ac:dyDescent="0.25">
      <c r="A35" s="2"/>
      <c r="B35" s="4"/>
      <c r="C35" s="4"/>
      <c r="G35" s="4"/>
      <c r="H35" s="4"/>
      <c r="I35" s="3"/>
      <c r="N35" s="2"/>
      <c r="O35" s="4"/>
      <c r="P35" s="4"/>
      <c r="T35" s="4"/>
      <c r="U35" s="4"/>
      <c r="V35" s="3"/>
    </row>
    <row r="36" spans="1:22" x14ac:dyDescent="0.25">
      <c r="A36" s="2"/>
      <c r="B36" s="4"/>
      <c r="C36" s="4"/>
      <c r="G36" s="4"/>
      <c r="H36" s="4"/>
      <c r="I36" s="3"/>
      <c r="N36" s="2"/>
      <c r="O36" s="4"/>
      <c r="P36" s="4"/>
      <c r="T36" s="4"/>
      <c r="U36" s="4"/>
      <c r="V36" s="3"/>
    </row>
    <row r="37" spans="1:22" x14ac:dyDescent="0.25">
      <c r="A37" s="2"/>
      <c r="B37" s="4"/>
      <c r="C37" s="4"/>
      <c r="G37" s="4"/>
      <c r="H37" s="4"/>
      <c r="I37" s="3"/>
    </row>
  </sheetData>
  <mergeCells count="16">
    <mergeCell ref="A12:I12"/>
    <mergeCell ref="A1:L1"/>
    <mergeCell ref="N1:Y1"/>
    <mergeCell ref="A2:A3"/>
    <mergeCell ref="B2:B3"/>
    <mergeCell ref="C2:C3"/>
    <mergeCell ref="D2:D3"/>
    <mergeCell ref="E2:F2"/>
    <mergeCell ref="J2:L2"/>
    <mergeCell ref="N2:N3"/>
    <mergeCell ref="O2:O3"/>
    <mergeCell ref="P2:P3"/>
    <mergeCell ref="Q2:Q3"/>
    <mergeCell ref="R2:S2"/>
    <mergeCell ref="W2:Y2"/>
    <mergeCell ref="A5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7"/>
  <sheetViews>
    <sheetView workbookViewId="0">
      <selection sqref="A1:XFD1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259" t="s">
        <v>34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s="1" customForma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G2" s="259" t="s">
        <v>6</v>
      </c>
      <c r="H2" s="259"/>
      <c r="I2" s="259"/>
      <c r="J2" s="259" t="s">
        <v>5</v>
      </c>
      <c r="K2" s="259"/>
      <c r="L2" s="259"/>
    </row>
    <row r="3" spans="1:12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28600</v>
      </c>
      <c r="B5" s="4">
        <v>110935.55</v>
      </c>
      <c r="C5" s="4">
        <v>107073.97</v>
      </c>
      <c r="E5">
        <v>0</v>
      </c>
      <c r="G5" s="4"/>
      <c r="H5" s="4"/>
      <c r="I5" s="3"/>
    </row>
    <row r="6" spans="1:12" x14ac:dyDescent="0.25">
      <c r="A6" s="2">
        <v>28636</v>
      </c>
      <c r="B6" s="4">
        <v>110935.87</v>
      </c>
      <c r="C6" s="4">
        <v>107074.36</v>
      </c>
      <c r="E6">
        <f t="shared" ref="E6:E27" si="0">(A6-A5)+E5</f>
        <v>36</v>
      </c>
      <c r="F6">
        <f t="shared" ref="F6:F27" si="1">E6-E5</f>
        <v>36</v>
      </c>
      <c r="G6" s="4">
        <f t="shared" ref="G6:G27" si="2">SQRT((B6-B5)^2+(C6-C5)^2)</f>
        <v>0.50447993021992776</v>
      </c>
      <c r="H6" s="4">
        <f>G6+H5</f>
        <v>0.50447993021992776</v>
      </c>
      <c r="I6" s="3">
        <f t="shared" ref="I6:I27" si="3">G6/F6*365</f>
        <v>5.1148659591742671</v>
      </c>
    </row>
    <row r="7" spans="1:12" x14ac:dyDescent="0.25">
      <c r="A7" s="2">
        <v>28647</v>
      </c>
      <c r="B7" s="4">
        <v>110935.81</v>
      </c>
      <c r="C7" s="4">
        <v>107074.52</v>
      </c>
      <c r="E7">
        <f t="shared" si="0"/>
        <v>47</v>
      </c>
      <c r="F7">
        <f t="shared" si="1"/>
        <v>11</v>
      </c>
      <c r="G7" s="4">
        <f t="shared" si="2"/>
        <v>0.17088007490880319</v>
      </c>
      <c r="H7" s="4">
        <v>0.61</v>
      </c>
      <c r="I7" s="3">
        <f t="shared" si="3"/>
        <v>5.6701115765193784</v>
      </c>
    </row>
    <row r="8" spans="1:12" x14ac:dyDescent="0.25">
      <c r="A8" s="2">
        <v>28698</v>
      </c>
      <c r="B8" s="4">
        <v>110936.13</v>
      </c>
      <c r="C8" s="4">
        <v>107074.91</v>
      </c>
      <c r="E8">
        <f t="shared" si="0"/>
        <v>98</v>
      </c>
      <c r="F8">
        <f t="shared" si="1"/>
        <v>51</v>
      </c>
      <c r="G8" s="4">
        <f t="shared" si="2"/>
        <v>0.50447993022915827</v>
      </c>
      <c r="H8" s="4">
        <v>1.1000000000000001</v>
      </c>
      <c r="I8" s="3">
        <f t="shared" si="3"/>
        <v>3.6104936183067209</v>
      </c>
    </row>
    <row r="9" spans="1:12" x14ac:dyDescent="0.25">
      <c r="A9" s="2">
        <v>28755</v>
      </c>
      <c r="B9" s="4">
        <v>110936.8</v>
      </c>
      <c r="C9" s="4">
        <v>107075.61</v>
      </c>
      <c r="E9">
        <f t="shared" si="0"/>
        <v>155</v>
      </c>
      <c r="F9">
        <f t="shared" si="1"/>
        <v>57</v>
      </c>
      <c r="G9" s="4">
        <f t="shared" si="2"/>
        <v>0.9689685237372706</v>
      </c>
      <c r="H9" s="4">
        <v>2.06</v>
      </c>
      <c r="I9" s="3">
        <f t="shared" si="3"/>
        <v>6.2047984414755044</v>
      </c>
    </row>
    <row r="10" spans="1:12" x14ac:dyDescent="0.25">
      <c r="A10" s="2">
        <v>28782</v>
      </c>
      <c r="B10" s="4">
        <v>110937.07</v>
      </c>
      <c r="C10" s="4">
        <v>107075.8</v>
      </c>
      <c r="E10">
        <f t="shared" si="0"/>
        <v>182</v>
      </c>
      <c r="F10">
        <f t="shared" si="1"/>
        <v>27</v>
      </c>
      <c r="G10" s="4">
        <f t="shared" si="2"/>
        <v>0.33015148038905567</v>
      </c>
      <c r="H10" s="4">
        <v>2.38</v>
      </c>
      <c r="I10" s="3">
        <f t="shared" si="3"/>
        <v>4.4631589015557527</v>
      </c>
    </row>
    <row r="11" spans="1:12" x14ac:dyDescent="0.25">
      <c r="A11" s="2">
        <v>28887</v>
      </c>
      <c r="B11" s="4">
        <v>110937.94</v>
      </c>
      <c r="C11" s="4">
        <v>107076.65</v>
      </c>
      <c r="E11">
        <f t="shared" si="0"/>
        <v>287</v>
      </c>
      <c r="F11">
        <f t="shared" si="1"/>
        <v>105</v>
      </c>
      <c r="G11" s="4">
        <f t="shared" si="2"/>
        <v>1.2163058825710966</v>
      </c>
      <c r="H11" s="4">
        <v>3.59</v>
      </c>
      <c r="I11" s="3">
        <f t="shared" si="3"/>
        <v>4.2281109251280977</v>
      </c>
    </row>
    <row r="12" spans="1:12" x14ac:dyDescent="0.25">
      <c r="A12" s="2">
        <v>28967</v>
      </c>
      <c r="B12" s="4">
        <v>110938.37</v>
      </c>
      <c r="C12" s="4">
        <v>107077.24</v>
      </c>
      <c r="E12">
        <f t="shared" si="0"/>
        <v>367</v>
      </c>
      <c r="F12">
        <f t="shared" si="1"/>
        <v>80</v>
      </c>
      <c r="G12" s="4">
        <f t="shared" si="2"/>
        <v>0.73006848994258289</v>
      </c>
      <c r="H12" s="4">
        <f t="shared" ref="H12:H26" si="4">G12+H11</f>
        <v>4.3200684899425825</v>
      </c>
      <c r="I12" s="3">
        <f t="shared" si="3"/>
        <v>3.3309374853630342</v>
      </c>
    </row>
    <row r="13" spans="1:12" x14ac:dyDescent="0.25">
      <c r="A13" s="2">
        <v>28991</v>
      </c>
      <c r="B13" s="4">
        <v>110938.53</v>
      </c>
      <c r="C13" s="4">
        <v>107077.48</v>
      </c>
      <c r="E13">
        <f t="shared" si="0"/>
        <v>391</v>
      </c>
      <c r="F13">
        <f t="shared" si="1"/>
        <v>24</v>
      </c>
      <c r="G13" s="4">
        <f t="shared" si="2"/>
        <v>0.28844410203130733</v>
      </c>
      <c r="H13" s="4">
        <v>4.5999999999999996</v>
      </c>
      <c r="I13" s="3">
        <f t="shared" si="3"/>
        <v>4.3867540517261316</v>
      </c>
    </row>
    <row r="14" spans="1:12" x14ac:dyDescent="0.25">
      <c r="A14" s="2">
        <v>29024</v>
      </c>
      <c r="B14" s="4">
        <v>110938.92</v>
      </c>
      <c r="C14" s="4">
        <v>107077.91</v>
      </c>
      <c r="E14">
        <f t="shared" si="0"/>
        <v>424</v>
      </c>
      <c r="F14">
        <f t="shared" si="1"/>
        <v>33</v>
      </c>
      <c r="G14" s="4">
        <f t="shared" si="2"/>
        <v>0.58051701095321362</v>
      </c>
      <c r="H14" s="4">
        <f t="shared" si="4"/>
        <v>5.1805170109532135</v>
      </c>
      <c r="I14" s="3">
        <f t="shared" si="3"/>
        <v>6.4208699696340297</v>
      </c>
    </row>
    <row r="15" spans="1:12" x14ac:dyDescent="0.25">
      <c r="A15" s="2">
        <v>29068</v>
      </c>
      <c r="B15" s="4">
        <v>110939.16</v>
      </c>
      <c r="C15" s="4">
        <v>107078.23</v>
      </c>
      <c r="E15">
        <f t="shared" si="0"/>
        <v>468</v>
      </c>
      <c r="F15">
        <f t="shared" si="1"/>
        <v>44</v>
      </c>
      <c r="G15" s="4">
        <f t="shared" si="2"/>
        <v>0.39999999999708963</v>
      </c>
      <c r="H15" s="4">
        <f t="shared" si="4"/>
        <v>5.5805170109503033</v>
      </c>
      <c r="I15" s="3">
        <f t="shared" si="3"/>
        <v>3.318181818157675</v>
      </c>
    </row>
    <row r="16" spans="1:12" x14ac:dyDescent="0.25">
      <c r="A16" s="2">
        <v>29105</v>
      </c>
      <c r="B16" s="4">
        <v>110939.58</v>
      </c>
      <c r="C16" s="4">
        <v>107078.63</v>
      </c>
      <c r="E16">
        <f t="shared" si="0"/>
        <v>505</v>
      </c>
      <c r="F16">
        <f t="shared" si="1"/>
        <v>37</v>
      </c>
      <c r="G16" s="4">
        <f t="shared" si="2"/>
        <v>0.58000000000475693</v>
      </c>
      <c r="H16" s="4">
        <f t="shared" si="4"/>
        <v>6.1605170109550604</v>
      </c>
      <c r="I16" s="3">
        <f t="shared" si="3"/>
        <v>5.7216216216685485</v>
      </c>
    </row>
    <row r="17" spans="1:12" x14ac:dyDescent="0.25">
      <c r="A17" s="2">
        <v>29169</v>
      </c>
      <c r="B17" s="4">
        <v>110939.98</v>
      </c>
      <c r="C17" s="4">
        <v>107079.09</v>
      </c>
      <c r="E17">
        <f t="shared" si="0"/>
        <v>569</v>
      </c>
      <c r="F17">
        <f t="shared" si="1"/>
        <v>64</v>
      </c>
      <c r="G17" s="4">
        <f t="shared" si="2"/>
        <v>0.609590026155158</v>
      </c>
      <c r="H17" s="4">
        <f t="shared" si="4"/>
        <v>6.7701070371102183</v>
      </c>
      <c r="I17" s="3">
        <f t="shared" si="3"/>
        <v>3.4765681179161354</v>
      </c>
    </row>
    <row r="18" spans="1:12" x14ac:dyDescent="0.25">
      <c r="A18" s="2">
        <v>29315</v>
      </c>
      <c r="B18" s="4">
        <v>110941.01</v>
      </c>
      <c r="C18" s="4">
        <v>107080.14</v>
      </c>
      <c r="E18">
        <f t="shared" si="0"/>
        <v>715</v>
      </c>
      <c r="F18">
        <f t="shared" si="1"/>
        <v>146</v>
      </c>
      <c r="G18" s="4">
        <f t="shared" si="2"/>
        <v>1.470850094334468</v>
      </c>
      <c r="H18" s="4">
        <f t="shared" si="4"/>
        <v>8.2409571314446861</v>
      </c>
      <c r="I18" s="3">
        <f t="shared" si="3"/>
        <v>3.6771252358361699</v>
      </c>
    </row>
    <row r="19" spans="1:12" x14ac:dyDescent="0.25">
      <c r="A19" s="2">
        <v>29365</v>
      </c>
      <c r="B19" s="4">
        <v>110941.17</v>
      </c>
      <c r="C19" s="4">
        <v>107080.43</v>
      </c>
      <c r="E19">
        <f t="shared" si="0"/>
        <v>765</v>
      </c>
      <c r="F19">
        <f t="shared" si="1"/>
        <v>50</v>
      </c>
      <c r="G19" s="4">
        <f t="shared" si="2"/>
        <v>0.33120990322966481</v>
      </c>
      <c r="H19" s="4">
        <v>8.56</v>
      </c>
      <c r="I19" s="3">
        <f t="shared" si="3"/>
        <v>2.417832293576553</v>
      </c>
    </row>
    <row r="20" spans="1:12" x14ac:dyDescent="0.25">
      <c r="A20" s="2">
        <v>29419</v>
      </c>
      <c r="B20" s="4">
        <v>110941.72</v>
      </c>
      <c r="C20" s="4">
        <v>107080.92</v>
      </c>
      <c r="D20">
        <v>1437.29</v>
      </c>
      <c r="E20">
        <f t="shared" si="0"/>
        <v>819</v>
      </c>
      <c r="F20">
        <f t="shared" si="1"/>
        <v>54</v>
      </c>
      <c r="G20" s="4">
        <f t="shared" si="2"/>
        <v>0.73661387443377369</v>
      </c>
      <c r="H20" s="4">
        <v>9.2899999999999991</v>
      </c>
      <c r="I20" s="3">
        <f t="shared" si="3"/>
        <v>4.9789641512653224</v>
      </c>
    </row>
    <row r="21" spans="1:12" x14ac:dyDescent="0.25">
      <c r="A21" s="2">
        <v>29813</v>
      </c>
      <c r="B21" s="4">
        <v>110944.17</v>
      </c>
      <c r="C21" s="4">
        <v>107083.22</v>
      </c>
      <c r="D21">
        <v>1437.5</v>
      </c>
      <c r="E21">
        <f>(A21-A20)+E20</f>
        <v>1213</v>
      </c>
      <c r="F21">
        <f t="shared" si="1"/>
        <v>394</v>
      </c>
      <c r="G21" s="4">
        <f>SQRT((B21-B20)^2+(C21-C20)^2)</f>
        <v>3.3604315199091808</v>
      </c>
      <c r="H21" s="4">
        <v>12.64</v>
      </c>
      <c r="I21" s="3">
        <f>G21/F21*365</f>
        <v>3.1130901136214493</v>
      </c>
      <c r="K21">
        <v>0.2</v>
      </c>
      <c r="L21">
        <v>0.19</v>
      </c>
    </row>
    <row r="22" spans="1:12" x14ac:dyDescent="0.25">
      <c r="A22" s="2">
        <v>30117</v>
      </c>
      <c r="B22" s="4">
        <v>110945.95</v>
      </c>
      <c r="C22" s="4">
        <v>107084.91</v>
      </c>
      <c r="D22">
        <v>1437.65</v>
      </c>
      <c r="E22">
        <f>(A22-A21)+E21</f>
        <v>1517</v>
      </c>
      <c r="F22">
        <f t="shared" si="1"/>
        <v>304</v>
      </c>
      <c r="G22" s="4">
        <f>SQRT((B22-B21)^2+(C22-C21)^2)</f>
        <v>2.4544856895088478</v>
      </c>
      <c r="H22" s="4">
        <f t="shared" si="4"/>
        <v>15.094485689508849</v>
      </c>
      <c r="I22" s="3">
        <f>G22/F22*365</f>
        <v>2.9469976206273998</v>
      </c>
      <c r="K22">
        <v>0.2</v>
      </c>
      <c r="L22">
        <v>0.18</v>
      </c>
    </row>
    <row r="23" spans="1:12" x14ac:dyDescent="0.25">
      <c r="A23" s="2">
        <v>30476</v>
      </c>
      <c r="B23" s="4">
        <v>110947.91</v>
      </c>
      <c r="C23" s="4">
        <v>107086.79</v>
      </c>
      <c r="D23">
        <v>1436.4</v>
      </c>
      <c r="E23">
        <f>(A23-A22)+E22</f>
        <v>1876</v>
      </c>
      <c r="F23">
        <f t="shared" si="1"/>
        <v>359</v>
      </c>
      <c r="G23" s="4">
        <f>SQRT((B23-B22)^2+(C23-C22)^2)</f>
        <v>2.7158792314806437</v>
      </c>
      <c r="H23" s="4">
        <f t="shared" si="4"/>
        <v>17.810364920989493</v>
      </c>
      <c r="I23" s="3">
        <f>G23/F23*365</f>
        <v>2.7612699707254458</v>
      </c>
      <c r="K23">
        <v>-1.3</v>
      </c>
      <c r="L23">
        <v>-1.27</v>
      </c>
    </row>
    <row r="24" spans="1:12" x14ac:dyDescent="0.25">
      <c r="A24" s="2">
        <v>30582</v>
      </c>
      <c r="B24" s="4">
        <v>110948.78</v>
      </c>
      <c r="C24" s="4">
        <v>107086.46</v>
      </c>
      <c r="D24">
        <v>1436.09</v>
      </c>
      <c r="E24">
        <f>(A24-A23)+E23</f>
        <v>1982</v>
      </c>
      <c r="F24">
        <f t="shared" si="1"/>
        <v>106</v>
      </c>
      <c r="G24" s="4">
        <f>SQRT((B24-B23)^2+(C24-C23)^2)</f>
        <v>0.93048374514735377</v>
      </c>
      <c r="H24" s="4">
        <v>18.190000000000001</v>
      </c>
      <c r="I24" s="3">
        <f>G24/F24*365</f>
        <v>3.2040242167809825</v>
      </c>
      <c r="K24">
        <v>-0.3</v>
      </c>
      <c r="L24">
        <v>-1.07</v>
      </c>
    </row>
    <row r="25" spans="1:12" x14ac:dyDescent="0.25">
      <c r="A25" s="2">
        <v>30847</v>
      </c>
      <c r="B25" s="4">
        <v>110950.38</v>
      </c>
      <c r="C25" s="4">
        <v>107088.03</v>
      </c>
      <c r="D25">
        <v>1435.57</v>
      </c>
      <c r="E25">
        <f t="shared" si="0"/>
        <v>2247</v>
      </c>
      <c r="F25">
        <f t="shared" si="1"/>
        <v>265</v>
      </c>
      <c r="G25" s="4">
        <f t="shared" si="2"/>
        <v>2.2416288720470359</v>
      </c>
      <c r="H25" s="4">
        <v>20.440000000000001</v>
      </c>
      <c r="I25" s="3">
        <f t="shared" si="3"/>
        <v>3.087526559611955</v>
      </c>
      <c r="K25">
        <v>-0.5</v>
      </c>
      <c r="L25">
        <v>-0.72</v>
      </c>
    </row>
    <row r="26" spans="1:12" x14ac:dyDescent="0.25">
      <c r="A26" s="2">
        <v>31608</v>
      </c>
      <c r="B26" s="4">
        <v>110951.97</v>
      </c>
      <c r="C26" s="4">
        <v>107089.60000000001</v>
      </c>
      <c r="D26">
        <v>1434.58</v>
      </c>
      <c r="E26">
        <f t="shared" si="0"/>
        <v>3008</v>
      </c>
      <c r="F26">
        <f t="shared" si="1"/>
        <v>761</v>
      </c>
      <c r="G26" s="4">
        <f t="shared" si="2"/>
        <v>2.2345021816974864</v>
      </c>
      <c r="H26" s="4">
        <f t="shared" si="4"/>
        <v>22.674502181697488</v>
      </c>
      <c r="I26" s="3">
        <f t="shared" si="3"/>
        <v>1.0717388913529335</v>
      </c>
      <c r="K26">
        <v>-1</v>
      </c>
      <c r="L26">
        <v>-0.47</v>
      </c>
    </row>
    <row r="27" spans="1:12" x14ac:dyDescent="0.25">
      <c r="A27" s="2">
        <v>36358</v>
      </c>
      <c r="B27" s="4">
        <v>110953.09</v>
      </c>
      <c r="C27" s="4">
        <v>107092.83</v>
      </c>
      <c r="D27">
        <v>1429.37</v>
      </c>
      <c r="E27">
        <f t="shared" si="0"/>
        <v>7758</v>
      </c>
      <c r="F27">
        <f t="shared" si="1"/>
        <v>4750</v>
      </c>
      <c r="G27" s="4">
        <f t="shared" si="2"/>
        <v>3.4186693317668571</v>
      </c>
      <c r="H27" s="4">
        <v>25.76</v>
      </c>
      <c r="I27" s="3">
        <f t="shared" si="3"/>
        <v>0.26269774865155848</v>
      </c>
      <c r="K27">
        <v>-5.2</v>
      </c>
      <c r="L27">
        <v>-0.4</v>
      </c>
    </row>
  </sheetData>
  <mergeCells count="8">
    <mergeCell ref="J2:L2"/>
    <mergeCell ref="A1:L1"/>
    <mergeCell ref="A2:A3"/>
    <mergeCell ref="B2:B3"/>
    <mergeCell ref="C2:C3"/>
    <mergeCell ref="D2:D3"/>
    <mergeCell ref="E2:F2"/>
    <mergeCell ref="G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1"/>
  <sheetViews>
    <sheetView topLeftCell="B1" workbookViewId="0">
      <selection activeCell="J12" sqref="J12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259" t="s">
        <v>33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s="1" customForma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G2" s="259" t="s">
        <v>6</v>
      </c>
      <c r="H2" s="259"/>
      <c r="I2" s="259"/>
      <c r="J2" s="259" t="s">
        <v>5</v>
      </c>
      <c r="K2" s="259"/>
      <c r="L2" s="259"/>
    </row>
    <row r="3" spans="1:12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29813</v>
      </c>
      <c r="B5" s="4">
        <v>110200.3</v>
      </c>
      <c r="C5" s="4">
        <v>106547.35</v>
      </c>
      <c r="D5">
        <v>1504.39</v>
      </c>
      <c r="E5">
        <v>0</v>
      </c>
      <c r="F5">
        <v>0</v>
      </c>
      <c r="G5" s="4"/>
      <c r="H5" s="4"/>
      <c r="I5" s="3"/>
    </row>
    <row r="6" spans="1:12" x14ac:dyDescent="0.25">
      <c r="A6" s="2">
        <v>30117</v>
      </c>
      <c r="B6" s="4">
        <v>110202.4</v>
      </c>
      <c r="C6" s="4">
        <v>106547.95</v>
      </c>
      <c r="D6">
        <v>1503.6</v>
      </c>
      <c r="E6">
        <f t="shared" ref="E6:E11" si="0">(A6-A5)+E5</f>
        <v>304</v>
      </c>
      <c r="F6">
        <f t="shared" ref="F6:F11" si="1">E6-E5</f>
        <v>304</v>
      </c>
      <c r="G6" s="4">
        <f t="shared" ref="G6:G11" si="2">SQRT((B6-B5)^2+(C6-C5)^2)</f>
        <v>2.1840329667733616</v>
      </c>
      <c r="H6" s="4">
        <f>G6+H5</f>
        <v>2.1840329667733616</v>
      </c>
      <c r="I6" s="3">
        <f t="shared" ref="I6:I11" si="3">G6/F6*365</f>
        <v>2.6222764239219636</v>
      </c>
      <c r="J6">
        <f t="shared" ref="J6:J11" si="4">D6-D5</f>
        <v>-0.79000000000019099</v>
      </c>
      <c r="K6">
        <f t="shared" ref="K6:K11" si="5">K5+J6</f>
        <v>-0.79000000000019099</v>
      </c>
      <c r="L6" s="4">
        <f t="shared" ref="L6:L11" si="6">J6/F6*365</f>
        <v>-0.94851973684233459</v>
      </c>
    </row>
    <row r="7" spans="1:12" x14ac:dyDescent="0.25">
      <c r="A7" s="2">
        <v>30476</v>
      </c>
      <c r="B7" s="4">
        <v>110204.42</v>
      </c>
      <c r="C7" s="4">
        <v>106548.55</v>
      </c>
      <c r="D7">
        <v>1502.82</v>
      </c>
      <c r="E7">
        <f t="shared" si="0"/>
        <v>663</v>
      </c>
      <c r="F7">
        <f t="shared" si="1"/>
        <v>359</v>
      </c>
      <c r="G7" s="4">
        <f t="shared" si="2"/>
        <v>2.1072256642380394</v>
      </c>
      <c r="H7" s="4">
        <f>G7+H6</f>
        <v>4.2912586310114005</v>
      </c>
      <c r="I7" s="3">
        <f t="shared" si="3"/>
        <v>2.1424439204648587</v>
      </c>
      <c r="J7">
        <f t="shared" si="4"/>
        <v>-0.77999999999997272</v>
      </c>
      <c r="K7">
        <f t="shared" si="5"/>
        <v>-1.5700000000001637</v>
      </c>
      <c r="L7" s="4">
        <f t="shared" si="6"/>
        <v>-0.79303621169913663</v>
      </c>
    </row>
    <row r="8" spans="1:12" x14ac:dyDescent="0.25">
      <c r="A8" s="2">
        <v>30582</v>
      </c>
      <c r="B8" s="4">
        <v>110205.01</v>
      </c>
      <c r="C8" s="4">
        <v>106548.86</v>
      </c>
      <c r="D8">
        <v>1502.65</v>
      </c>
      <c r="E8">
        <f t="shared" si="0"/>
        <v>769</v>
      </c>
      <c r="F8">
        <f t="shared" si="1"/>
        <v>106</v>
      </c>
      <c r="G8" s="4">
        <f t="shared" si="2"/>
        <v>0.66648330811389067</v>
      </c>
      <c r="H8" s="4">
        <v>4.95</v>
      </c>
      <c r="I8" s="3">
        <f t="shared" si="3"/>
        <v>2.2949661081280199</v>
      </c>
      <c r="J8">
        <f t="shared" si="4"/>
        <v>-0.16999999999984539</v>
      </c>
      <c r="K8">
        <f t="shared" si="5"/>
        <v>-1.7400000000000091</v>
      </c>
      <c r="L8" s="4">
        <f t="shared" si="6"/>
        <v>-0.58537735849003369</v>
      </c>
    </row>
    <row r="9" spans="1:12" x14ac:dyDescent="0.25">
      <c r="A9" s="2">
        <v>30847</v>
      </c>
      <c r="B9" s="4">
        <v>110205.95</v>
      </c>
      <c r="C9" s="4">
        <v>106548.85</v>
      </c>
      <c r="D9">
        <v>1501.43</v>
      </c>
      <c r="E9">
        <f t="shared" si="0"/>
        <v>1034</v>
      </c>
      <c r="F9">
        <f t="shared" si="1"/>
        <v>265</v>
      </c>
      <c r="G9" s="4">
        <f t="shared" si="2"/>
        <v>0.94005318998675413</v>
      </c>
      <c r="H9" s="4">
        <v>5.85</v>
      </c>
      <c r="I9" s="3">
        <f t="shared" si="3"/>
        <v>1.2947902428119444</v>
      </c>
      <c r="J9">
        <f t="shared" si="4"/>
        <v>-1.2200000000000273</v>
      </c>
      <c r="K9">
        <f t="shared" si="5"/>
        <v>-2.9600000000000364</v>
      </c>
      <c r="L9" s="4">
        <f t="shared" si="6"/>
        <v>-1.6803773584906034</v>
      </c>
    </row>
    <row r="10" spans="1:12" x14ac:dyDescent="0.25">
      <c r="A10" s="2">
        <v>31608</v>
      </c>
      <c r="B10" s="4">
        <v>110208.65</v>
      </c>
      <c r="C10" s="4">
        <v>106549.84</v>
      </c>
      <c r="D10">
        <v>1500.7</v>
      </c>
      <c r="E10">
        <f t="shared" si="0"/>
        <v>1795</v>
      </c>
      <c r="F10">
        <f t="shared" si="1"/>
        <v>761</v>
      </c>
      <c r="G10" s="4">
        <f t="shared" si="2"/>
        <v>2.8757781555547437</v>
      </c>
      <c r="H10" s="4">
        <v>8.7100000000000009</v>
      </c>
      <c r="I10" s="3">
        <f t="shared" si="3"/>
        <v>1.3793154096944564</v>
      </c>
      <c r="J10">
        <f t="shared" si="4"/>
        <v>-0.73000000000001819</v>
      </c>
      <c r="K10">
        <f t="shared" si="5"/>
        <v>-3.6900000000000546</v>
      </c>
      <c r="L10" s="4">
        <f t="shared" si="6"/>
        <v>-0.35013140604468679</v>
      </c>
    </row>
    <row r="11" spans="1:12" x14ac:dyDescent="0.25">
      <c r="A11" s="2">
        <v>36358</v>
      </c>
      <c r="B11" s="4">
        <v>110209.51</v>
      </c>
      <c r="C11" s="4">
        <v>106551.95</v>
      </c>
      <c r="D11">
        <v>1497.28</v>
      </c>
      <c r="E11">
        <f t="shared" si="0"/>
        <v>6545</v>
      </c>
      <c r="F11">
        <f t="shared" si="1"/>
        <v>4750</v>
      </c>
      <c r="G11" s="4">
        <f t="shared" si="2"/>
        <v>2.2785302280205673</v>
      </c>
      <c r="H11" s="4">
        <v>10.29</v>
      </c>
      <c r="I11" s="3">
        <f t="shared" si="3"/>
        <v>0.17508705962684359</v>
      </c>
      <c r="J11">
        <f t="shared" si="4"/>
        <v>-3.4200000000000728</v>
      </c>
      <c r="K11">
        <f t="shared" si="5"/>
        <v>-7.1100000000001273</v>
      </c>
      <c r="L11" s="4">
        <f t="shared" si="6"/>
        <v>-0.26280000000000558</v>
      </c>
    </row>
  </sheetData>
  <mergeCells count="8">
    <mergeCell ref="J2:L2"/>
    <mergeCell ref="A1:L1"/>
    <mergeCell ref="A2:A3"/>
    <mergeCell ref="B2:B3"/>
    <mergeCell ref="C2:C3"/>
    <mergeCell ref="D2:D3"/>
    <mergeCell ref="E2:F2"/>
    <mergeCell ref="G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1"/>
  <sheetViews>
    <sheetView workbookViewId="0">
      <selection activeCell="B11" sqref="B11"/>
    </sheetView>
  </sheetViews>
  <sheetFormatPr defaultRowHeight="15" x14ac:dyDescent="0.25"/>
  <cols>
    <col min="1" max="1" width="11.140625" customWidth="1"/>
    <col min="2" max="3" width="10.5703125" bestFit="1" customWidth="1"/>
    <col min="6" max="6" width="11.7109375" bestFit="1" customWidth="1"/>
    <col min="7" max="7" width="15.140625" bestFit="1" customWidth="1"/>
    <col min="10" max="11" width="11.7109375" bestFit="1" customWidth="1"/>
  </cols>
  <sheetData>
    <row r="1" spans="1:12" x14ac:dyDescent="0.25">
      <c r="A1" s="259" t="s">
        <v>35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s="1" customFormat="1" x14ac:dyDescent="0.25">
      <c r="A2" s="260" t="s">
        <v>7</v>
      </c>
      <c r="B2" s="261" t="s">
        <v>8</v>
      </c>
      <c r="C2" s="261" t="s">
        <v>9</v>
      </c>
      <c r="D2" s="261" t="s">
        <v>10</v>
      </c>
      <c r="E2" s="259" t="s">
        <v>11</v>
      </c>
      <c r="F2" s="259"/>
      <c r="G2" s="259" t="s">
        <v>6</v>
      </c>
      <c r="H2" s="259"/>
      <c r="I2" s="259"/>
      <c r="J2" s="259" t="s">
        <v>5</v>
      </c>
      <c r="K2" s="259"/>
      <c r="L2" s="259"/>
    </row>
    <row r="3" spans="1:12" s="1" customFormat="1" x14ac:dyDescent="0.25">
      <c r="A3" s="260"/>
      <c r="B3" s="261"/>
      <c r="C3" s="261"/>
      <c r="D3" s="261"/>
      <c r="E3" s="1" t="s">
        <v>12</v>
      </c>
      <c r="F3" s="1" t="s">
        <v>13</v>
      </c>
      <c r="G3" s="1" t="s">
        <v>13</v>
      </c>
      <c r="H3" s="1" t="s">
        <v>12</v>
      </c>
      <c r="I3" s="1" t="s">
        <v>14</v>
      </c>
      <c r="J3" s="1" t="s">
        <v>13</v>
      </c>
      <c r="K3" s="1" t="s">
        <v>12</v>
      </c>
      <c r="L3" s="1" t="s">
        <v>14</v>
      </c>
    </row>
    <row r="4" spans="1:12" s="1" customFormat="1" x14ac:dyDescent="0.25">
      <c r="B4" s="1" t="s">
        <v>15</v>
      </c>
      <c r="C4" s="1" t="s">
        <v>15</v>
      </c>
      <c r="D4" s="1" t="s">
        <v>15</v>
      </c>
      <c r="E4" s="1" t="s">
        <v>16</v>
      </c>
      <c r="F4" s="1" t="s">
        <v>16</v>
      </c>
      <c r="G4" s="1" t="s">
        <v>15</v>
      </c>
      <c r="H4" s="1" t="s">
        <v>15</v>
      </c>
      <c r="I4" s="1" t="s">
        <v>17</v>
      </c>
      <c r="J4" s="1" t="s">
        <v>15</v>
      </c>
      <c r="K4" s="1" t="s">
        <v>15</v>
      </c>
      <c r="L4" s="1" t="s">
        <v>17</v>
      </c>
    </row>
    <row r="5" spans="1:12" x14ac:dyDescent="0.25">
      <c r="A5" s="2">
        <v>29813</v>
      </c>
      <c r="B5" s="4">
        <v>110761.25</v>
      </c>
      <c r="C5" s="4">
        <v>106658.1</v>
      </c>
      <c r="D5">
        <v>1466.27</v>
      </c>
      <c r="E5">
        <v>0</v>
      </c>
      <c r="F5">
        <v>0</v>
      </c>
      <c r="G5" s="4"/>
      <c r="H5" s="4"/>
      <c r="I5" s="3"/>
    </row>
    <row r="6" spans="1:12" x14ac:dyDescent="0.25">
      <c r="A6" s="2">
        <v>30117</v>
      </c>
      <c r="B6" s="4">
        <v>110763.4</v>
      </c>
      <c r="C6" s="4">
        <v>106658.9</v>
      </c>
      <c r="D6">
        <v>1465.53</v>
      </c>
      <c r="E6">
        <f t="shared" ref="E6:E11" si="0">(A6-A5)+E5</f>
        <v>304</v>
      </c>
      <c r="F6">
        <f t="shared" ref="F6:F11" si="1">E6-E5</f>
        <v>304</v>
      </c>
      <c r="G6" s="4">
        <f t="shared" ref="G6:G11" si="2">SQRT((B6-B5)^2+(C6-C5)^2)</f>
        <v>2.2940139493813771</v>
      </c>
      <c r="H6" s="4">
        <f>G6+H5</f>
        <v>2.2940139493813771</v>
      </c>
      <c r="I6" s="3">
        <f t="shared" ref="I6:I11" si="3">G6/F6*365</f>
        <v>2.7543259589611933</v>
      </c>
      <c r="J6">
        <f t="shared" ref="J6:J11" si="4">D6-D5</f>
        <v>-0.74000000000000909</v>
      </c>
      <c r="K6">
        <f t="shared" ref="K6:K11" si="5">K5+J6</f>
        <v>-0.74000000000000909</v>
      </c>
      <c r="L6" s="4">
        <f t="shared" ref="L6:L11" si="6">J6/F6*365</f>
        <v>-0.88848684210527407</v>
      </c>
    </row>
    <row r="7" spans="1:12" x14ac:dyDescent="0.25">
      <c r="A7" s="2">
        <v>30476</v>
      </c>
      <c r="B7" s="4">
        <v>110765.72</v>
      </c>
      <c r="C7" s="4">
        <v>106659.83</v>
      </c>
      <c r="D7">
        <v>1465.06</v>
      </c>
      <c r="E7">
        <f t="shared" si="0"/>
        <v>663</v>
      </c>
      <c r="F7">
        <f t="shared" si="1"/>
        <v>359</v>
      </c>
      <c r="G7" s="4">
        <f t="shared" si="2"/>
        <v>2.4994599416766983</v>
      </c>
      <c r="H7" s="4">
        <f>G7+H6</f>
        <v>4.7934738910580759</v>
      </c>
      <c r="I7" s="3">
        <f t="shared" si="3"/>
        <v>2.5412336454373117</v>
      </c>
      <c r="J7">
        <f t="shared" si="4"/>
        <v>-0.47000000000002728</v>
      </c>
      <c r="K7">
        <f t="shared" si="5"/>
        <v>-1.2100000000000364</v>
      </c>
      <c r="L7" s="4">
        <f t="shared" si="6"/>
        <v>-0.47785515320337035</v>
      </c>
    </row>
    <row r="8" spans="1:12" x14ac:dyDescent="0.25">
      <c r="A8" s="2">
        <v>30582</v>
      </c>
      <c r="B8" s="4">
        <v>110765.19</v>
      </c>
      <c r="C8" s="4">
        <v>106660</v>
      </c>
      <c r="D8">
        <v>1463.97</v>
      </c>
      <c r="E8">
        <f t="shared" si="0"/>
        <v>769</v>
      </c>
      <c r="F8">
        <f t="shared" si="1"/>
        <v>106</v>
      </c>
      <c r="G8" s="4">
        <f t="shared" si="2"/>
        <v>0.55659680200138795</v>
      </c>
      <c r="H8" s="4">
        <v>4.37</v>
      </c>
      <c r="I8" s="3">
        <f t="shared" si="3"/>
        <v>1.9165833276462887</v>
      </c>
      <c r="J8">
        <f t="shared" si="4"/>
        <v>-1.0899999999999181</v>
      </c>
      <c r="K8">
        <f t="shared" si="5"/>
        <v>-2.2999999999999545</v>
      </c>
      <c r="L8" s="4">
        <f t="shared" si="6"/>
        <v>-3.7533018867921712</v>
      </c>
    </row>
    <row r="9" spans="1:12" x14ac:dyDescent="0.25">
      <c r="A9" s="2">
        <v>30847</v>
      </c>
      <c r="B9" s="4">
        <v>110766.37</v>
      </c>
      <c r="C9" s="4">
        <v>106660.4</v>
      </c>
      <c r="D9">
        <v>1463.78</v>
      </c>
      <c r="E9">
        <f t="shared" si="0"/>
        <v>1034</v>
      </c>
      <c r="F9">
        <f t="shared" si="1"/>
        <v>265</v>
      </c>
      <c r="G9" s="4">
        <f t="shared" si="2"/>
        <v>1.2459534501653178</v>
      </c>
      <c r="H9" s="4">
        <v>5.61</v>
      </c>
      <c r="I9" s="3">
        <f t="shared" si="3"/>
        <v>1.7161245634352491</v>
      </c>
      <c r="J9">
        <f t="shared" si="4"/>
        <v>-0.19000000000005457</v>
      </c>
      <c r="K9">
        <f t="shared" si="5"/>
        <v>-2.4900000000000091</v>
      </c>
      <c r="L9" s="4">
        <f t="shared" si="6"/>
        <v>-0.26169811320762232</v>
      </c>
    </row>
    <row r="10" spans="1:12" x14ac:dyDescent="0.25">
      <c r="A10" s="2">
        <v>31608</v>
      </c>
      <c r="B10" s="4">
        <v>110768.77</v>
      </c>
      <c r="C10" s="4">
        <v>106661.46</v>
      </c>
      <c r="D10">
        <v>1462.88</v>
      </c>
      <c r="E10">
        <f t="shared" si="0"/>
        <v>1795</v>
      </c>
      <c r="F10">
        <f t="shared" si="1"/>
        <v>761</v>
      </c>
      <c r="G10" s="4">
        <f t="shared" si="2"/>
        <v>2.6236615635534672</v>
      </c>
      <c r="H10" s="4">
        <v>8.24</v>
      </c>
      <c r="I10" s="3">
        <f t="shared" si="3"/>
        <v>1.2583922085374712</v>
      </c>
      <c r="J10">
        <f t="shared" si="4"/>
        <v>-0.89999999999986358</v>
      </c>
      <c r="K10">
        <f t="shared" si="5"/>
        <v>-3.3899999999998727</v>
      </c>
      <c r="L10" s="4">
        <f t="shared" si="6"/>
        <v>-0.43166885676734584</v>
      </c>
    </row>
    <row r="11" spans="1:12" x14ac:dyDescent="0.25">
      <c r="A11" s="2">
        <v>36358</v>
      </c>
      <c r="B11" s="4">
        <v>110768.58</v>
      </c>
      <c r="C11" s="4">
        <v>106662.14</v>
      </c>
      <c r="D11">
        <v>1459.45</v>
      </c>
      <c r="E11">
        <f t="shared" si="0"/>
        <v>6545</v>
      </c>
      <c r="F11">
        <f t="shared" si="1"/>
        <v>4750</v>
      </c>
      <c r="G11" s="4">
        <f t="shared" si="2"/>
        <v>0.70604532431805345</v>
      </c>
      <c r="H11" s="4">
        <v>8.3699999999999992</v>
      </c>
      <c r="I11" s="3">
        <f t="shared" si="3"/>
        <v>5.4254009131808313E-2</v>
      </c>
      <c r="J11">
        <f t="shared" si="4"/>
        <v>-3.4300000000000637</v>
      </c>
      <c r="K11">
        <f t="shared" si="5"/>
        <v>-6.8199999999999363</v>
      </c>
      <c r="L11" s="4">
        <f t="shared" si="6"/>
        <v>-0.26356842105263645</v>
      </c>
    </row>
  </sheetData>
  <mergeCells count="8">
    <mergeCell ref="A1:L1"/>
    <mergeCell ref="A2:A3"/>
    <mergeCell ref="B2:B3"/>
    <mergeCell ref="C2:C3"/>
    <mergeCell ref="D2:D3"/>
    <mergeCell ref="E2:F2"/>
    <mergeCell ref="G2:I2"/>
    <mergeCell ref="J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10DCEC6F5206984AA40A8A1601520676" ma:contentTypeVersion="6" ma:contentTypeDescription="" ma:contentTypeScope="" ma:versionID="a072661f8391b1c8985521231187f9fd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 xsi:nil="true"/>
    <EBA.Status xmlns="9cf81d45-a9ea-4144-b627-fe3d25dc540a">Working</EBA.Status>
    <EBA.Flag_x0020_for_x0020_Review xmlns="9cf81d45-a9ea-4144-b627-fe3d25dc540a">false</EBA.Flag_x0020_for_x0020_Review>
  </documentManagement>
</p:properties>
</file>

<file path=customXml/itemProps1.xml><?xml version="1.0" encoding="utf-8"?>
<ds:datastoreItem xmlns:ds="http://schemas.openxmlformats.org/officeDocument/2006/customXml" ds:itemID="{6CEE07F2-E1E8-4D02-925F-0CB425DAA5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593A0-0B2F-4991-9891-F44EB1D33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f81d45-a9ea-4144-b627-fe3d25dc5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9EA33F-4EAF-4E6A-91F1-925272D1362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0BCFA79-FAF6-48B2-8F79-674E0CDF39EC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9cf81d45-a9ea-4144-b627-fe3d25dc540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SUMMARY</vt:lpstr>
      <vt:lpstr>MP19</vt:lpstr>
      <vt:lpstr>MP 20&amp;20A</vt:lpstr>
      <vt:lpstr>MP21&amp;21A</vt:lpstr>
      <vt:lpstr>MP22&amp;22A</vt:lpstr>
      <vt:lpstr>MP23&amp;23A</vt:lpstr>
      <vt:lpstr>MP68</vt:lpstr>
      <vt:lpstr>MP81-1</vt:lpstr>
      <vt:lpstr>MP81-2</vt:lpstr>
      <vt:lpstr>Upper Slope</vt:lpstr>
      <vt:lpstr>Mid Slope</vt:lpstr>
      <vt:lpstr>Lower Slope</vt:lpstr>
      <vt:lpstr>1999-2012 Open Pit Area</vt:lpstr>
      <vt:lpstr>SUMMARY!Print_Area</vt:lpstr>
      <vt:lpstr>'Lower Slope'!Print_Titles</vt:lpstr>
      <vt:lpstr>'Mid Slope'!Print_Titles</vt:lpstr>
      <vt:lpstr>'Upper Slope'!Print_Titles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Bratke, Shelly</dc:creator>
  <cp:lastModifiedBy>Dreger, Colin</cp:lastModifiedBy>
  <cp:lastPrinted>2016-02-25T22:35:57Z</cp:lastPrinted>
  <dcterms:created xsi:type="dcterms:W3CDTF">2016-02-05T17:17:54Z</dcterms:created>
  <dcterms:modified xsi:type="dcterms:W3CDTF">2016-02-25T22:36:19Z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0x010100A1CCCA6E1E3E144CB0B3F87490FD5CCA0010DCEC6F5206984AA40A8A1601520676</vt:lpwstr>
  </property>
  <property fmtid="{D5CDD505-2E9C-101B-9397-08002B2CF9AE}" pid="3" name="ProjectNumber">
    <vt:lpwstr>704-ENG.WARC03039-01</vt:lpwstr>
  </property>
  <property fmtid="{D5CDD505-2E9C-101B-9397-08002B2CF9AE}" pid="4" name="ClientNumber">
    <vt:lpwstr>69650</vt:lpwstr>
  </property>
</Properties>
</file>