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Final_CompDesgnRoadMap/Appendices/AppF_GeotechDataAnalysisRpt/"/>
    </mc:Choice>
  </mc:AlternateContent>
  <bookViews>
    <workbookView xWindow="0" yWindow="0" windowWidth="12030" windowHeight="7770"/>
  </bookViews>
  <sheets>
    <sheet name="ConetecPts_AuroraFeatureThickne" sheetId="1" r:id="rId1"/>
  </sheets>
  <definedNames>
    <definedName name="_xlnm.Database">ConetecPts_AuroraFeatureThickne!$A$4:$K$18</definedName>
  </definedNames>
  <calcPr calcId="171027"/>
</workbook>
</file>

<file path=xl/calcChain.xml><?xml version="1.0" encoding="utf-8"?>
<calcChain xmlns="http://schemas.openxmlformats.org/spreadsheetml/2006/main">
  <c r="F18" i="1" l="1"/>
  <c r="F17" i="1"/>
  <c r="F14" i="1"/>
  <c r="F13" i="1"/>
  <c r="F12" i="1"/>
  <c r="F10" i="1"/>
  <c r="F9" i="1"/>
  <c r="F8" i="1"/>
  <c r="F7" i="1"/>
  <c r="F6" i="1"/>
  <c r="F5" i="1"/>
  <c r="F11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K14" i="1" l="1"/>
  <c r="K12" i="1"/>
  <c r="K10" i="1"/>
  <c r="K8" i="1"/>
  <c r="K6" i="1"/>
  <c r="K18" i="1"/>
  <c r="K5" i="1"/>
  <c r="K13" i="1"/>
  <c r="K11" i="1"/>
  <c r="K9" i="1"/>
  <c r="K7" i="1"/>
  <c r="K17" i="1"/>
  <c r="J18" i="1"/>
  <c r="J17" i="1"/>
  <c r="J16" i="1"/>
  <c r="J15" i="1"/>
  <c r="J14" i="1"/>
  <c r="J13" i="1"/>
  <c r="J10" i="1"/>
  <c r="J9" i="1"/>
  <c r="J8" i="1"/>
  <c r="J7" i="1"/>
  <c r="J6" i="1"/>
  <c r="J5" i="1"/>
  <c r="J19" i="1" s="1"/>
  <c r="J11" i="1"/>
  <c r="J12" i="1"/>
  <c r="K19" i="1" l="1"/>
</calcChain>
</file>

<file path=xl/sharedStrings.xml><?xml version="1.0" encoding="utf-8"?>
<sst xmlns="http://schemas.openxmlformats.org/spreadsheetml/2006/main" count="39" uniqueCount="39">
  <si>
    <t>SoundingID</t>
  </si>
  <si>
    <t>CH16-201-BH005</t>
  </si>
  <si>
    <t>CH16-201-BH005A</t>
  </si>
  <si>
    <t>CH16-201-BH005B</t>
  </si>
  <si>
    <t>CH16-201-BH006</t>
  </si>
  <si>
    <t>CH16-201-BH006A</t>
  </si>
  <si>
    <t>CH16-201-BH007</t>
  </si>
  <si>
    <t>CH16-201-BH008</t>
  </si>
  <si>
    <t>CH16-201-BH009</t>
  </si>
  <si>
    <t>CH16-201-BH010</t>
  </si>
  <si>
    <t>CH16-201-BH010A</t>
  </si>
  <si>
    <t>CH16-201-BH011</t>
  </si>
  <si>
    <t>CH16-201-BH011A</t>
  </si>
  <si>
    <t>CH16-201-BH012</t>
  </si>
  <si>
    <t>CH16-201-BH012A</t>
  </si>
  <si>
    <t>1.5 to 1.7</t>
  </si>
  <si>
    <t>Elevation of Top of Ice
(m)</t>
  </si>
  <si>
    <t>Observed Sludge Thickness in Borehole 
(m)</t>
  </si>
  <si>
    <t>Aurora Bathymetry and Sub-Bottom Profiling</t>
  </si>
  <si>
    <t>Measured Depth to Mudline
(mbgs)</t>
  </si>
  <si>
    <t>Pond Bottom (Mudline) Elevation
(m)</t>
  </si>
  <si>
    <t>Bottom of Feature B (Sludge) Elevation
(m)</t>
  </si>
  <si>
    <t>ConeTec Borehole Data</t>
  </si>
  <si>
    <t>Pond Bottom Mudline Elevation 
(m)</t>
  </si>
  <si>
    <t>Feature B (Sludge) Thickness 
(m)</t>
  </si>
  <si>
    <t>Faro Mine Remediation Project</t>
  </si>
  <si>
    <t>Bottom of Sludge
(m)</t>
  </si>
  <si>
    <t>Pond Bottom
(m)</t>
  </si>
  <si>
    <t>Average:</t>
  </si>
  <si>
    <t>Comparison : 
Difference between Borehole and Sub-Bottom Profiling</t>
  </si>
  <si>
    <t>Table 5-1. Comparison of Pond Bottom and Sludge Depth Determined from Boreholes versus Sub-Bottom Profiling</t>
  </si>
  <si>
    <r>
      <t>1021.23</t>
    </r>
    <r>
      <rPr>
        <vertAlign val="superscript"/>
        <sz val="9"/>
        <color theme="1"/>
        <rFont val="Calibri"/>
        <family val="2"/>
      </rPr>
      <t>c</t>
    </r>
  </si>
  <si>
    <r>
      <t>1.5 to 1.7</t>
    </r>
    <r>
      <rPr>
        <vertAlign val="superscript"/>
        <sz val="9"/>
        <color theme="1"/>
        <rFont val="Calibri"/>
        <family val="2"/>
      </rPr>
      <t>b</t>
    </r>
  </si>
  <si>
    <r>
      <t>1021.29</t>
    </r>
    <r>
      <rPr>
        <vertAlign val="superscript"/>
        <sz val="9"/>
        <color theme="1"/>
        <rFont val="Calibri"/>
        <family val="2"/>
      </rPr>
      <t>c</t>
    </r>
  </si>
  <si>
    <r>
      <rPr>
        <vertAlign val="superscript"/>
        <sz val="9"/>
        <color theme="1"/>
        <rFont val="Calibri"/>
        <family val="2"/>
      </rPr>
      <t>a</t>
    </r>
    <r>
      <rPr>
        <sz val="9"/>
        <color theme="1"/>
        <rFont val="Calibri"/>
        <family val="2"/>
      </rPr>
      <t xml:space="preserve"> The bottom of sludge at boreholes where sludge was not observed was assumed to be 0.3m below the measured mudline elevation</t>
    </r>
  </si>
  <si>
    <r>
      <rPr>
        <vertAlign val="superscript"/>
        <sz val="9"/>
        <color theme="1"/>
        <rFont val="Calibri"/>
        <family val="2"/>
      </rPr>
      <t>b</t>
    </r>
    <r>
      <rPr>
        <sz val="9"/>
        <color theme="1"/>
        <rFont val="Calibri"/>
        <family val="2"/>
      </rPr>
      <t xml:space="preserve"> The thickness of sludge at borehole CH16-201-BH011A was assumed to be equal to CH16-201-BH011</t>
    </r>
  </si>
  <si>
    <r>
      <rPr>
        <vertAlign val="superscript"/>
        <sz val="9"/>
        <color theme="1"/>
        <rFont val="Calibri"/>
        <family val="2"/>
      </rPr>
      <t>c</t>
    </r>
    <r>
      <rPr>
        <sz val="9"/>
        <color theme="1"/>
        <rFont val="Calibri"/>
        <family val="2"/>
      </rPr>
      <t xml:space="preserve"> The estimated bottom of sludge at borehole where sludge was observed was according to the depth below top of ice rather than the observed thickness</t>
    </r>
  </si>
  <si>
    <r>
      <t>Estimated Bottom of Sludge in the Borehole</t>
    </r>
    <r>
      <rPr>
        <b/>
        <vertAlign val="superscript"/>
        <sz val="9"/>
        <color theme="1"/>
        <rFont val="Calibri"/>
        <family val="2"/>
      </rPr>
      <t>a</t>
    </r>
    <r>
      <rPr>
        <b/>
        <sz val="9"/>
        <color theme="1"/>
        <rFont val="Calibri"/>
        <family val="2"/>
      </rPr>
      <t xml:space="preserve">
(m)</t>
    </r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</si>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</sst>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vertAlign val="superscript"/>
      <sz val="9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164" fontId="19" fillId="0" borderId="0" xfId="0" applyNumberFormat="1" applyFont="1"/>
    <xf numFmtId="2" fontId="19" fillId="0" borderId="0" xfId="0" applyNumberFormat="1" applyFont="1"/>
    <xf numFmtId="0" fontId="19" fillId="0" borderId="0" xfId="0" applyFont="1"/>
    <xf numFmtId="0" fontId="19" fillId="0" borderId="0" xfId="0" applyFont="1" applyAlignment="1"/>
    <xf numFmtId="0" fontId="19" fillId="0" borderId="0" xfId="0" applyFont="1" applyAlignment="1">
      <alignment wrapText="1"/>
    </xf>
    <xf numFmtId="2" fontId="19" fillId="0" borderId="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1" fontId="19" fillId="0" borderId="0" xfId="0" applyNumberFormat="1" applyFont="1"/>
    <xf numFmtId="0" fontId="21" fillId="0" borderId="0" xfId="0" applyFont="1" applyAlignment="1">
      <alignment horizontal="left"/>
    </xf>
    <xf numFmtId="164" fontId="22" fillId="0" borderId="0" xfId="0" applyNumberFormat="1" applyFont="1"/>
    <xf numFmtId="2" fontId="22" fillId="0" borderId="0" xfId="0" applyNumberFormat="1" applyFont="1"/>
    <xf numFmtId="0" fontId="22" fillId="0" borderId="0" xfId="0" applyFont="1"/>
    <xf numFmtId="0" fontId="23" fillId="0" borderId="0" xfId="0" applyFont="1" applyAlignment="1">
      <alignment horizontal="left"/>
    </xf>
    <xf numFmtId="2" fontId="18" fillId="0" borderId="11" xfId="0" applyNumberFormat="1" applyFont="1" applyBorder="1" applyAlignment="1">
      <alignment horizontal="center" wrapText="1"/>
    </xf>
    <xf numFmtId="1" fontId="19" fillId="0" borderId="0" xfId="0" applyNumberFormat="1" applyFont="1" applyBorder="1"/>
    <xf numFmtId="164" fontId="19" fillId="0" borderId="0" xfId="0" applyNumberFormat="1" applyFont="1" applyBorder="1" applyAlignment="1">
      <alignment horizontal="center"/>
    </xf>
    <xf numFmtId="1" fontId="18" fillId="0" borderId="12" xfId="0" applyNumberFormat="1" applyFont="1" applyBorder="1" applyAlignment="1"/>
    <xf numFmtId="164" fontId="18" fillId="0" borderId="12" xfId="0" applyNumberFormat="1" applyFont="1" applyBorder="1" applyAlignment="1">
      <alignment horizontal="centerContinuous"/>
    </xf>
    <xf numFmtId="164" fontId="19" fillId="0" borderId="0" xfId="0" applyNumberFormat="1" applyFont="1" applyBorder="1"/>
    <xf numFmtId="2" fontId="19" fillId="0" borderId="0" xfId="0" applyNumberFormat="1" applyFont="1" applyBorder="1"/>
    <xf numFmtId="2" fontId="19" fillId="0" borderId="0" xfId="0" applyNumberFormat="1" applyFont="1" applyBorder="1" applyAlignment="1">
      <alignment horizontal="right"/>
    </xf>
    <xf numFmtId="2" fontId="19" fillId="0" borderId="13" xfId="0" applyNumberFormat="1" applyFont="1" applyBorder="1" applyAlignment="1">
      <alignment horizontal="centerContinuous"/>
    </xf>
    <xf numFmtId="2" fontId="18" fillId="0" borderId="13" xfId="0" applyNumberFormat="1" applyFont="1" applyBorder="1" applyAlignment="1">
      <alignment horizontal="centerContinuous"/>
    </xf>
    <xf numFmtId="2" fontId="18" fillId="0" borderId="13" xfId="0" applyNumberFormat="1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1" fontId="18" fillId="0" borderId="14" xfId="0" applyNumberFormat="1" applyFont="1" applyBorder="1" applyAlignment="1">
      <alignment wrapText="1"/>
    </xf>
    <xf numFmtId="164" fontId="18" fillId="0" borderId="14" xfId="0" applyNumberFormat="1" applyFont="1" applyBorder="1" applyAlignment="1">
      <alignment horizontal="center" wrapText="1"/>
    </xf>
    <xf numFmtId="2" fontId="18" fillId="0" borderId="14" xfId="0" applyNumberFormat="1" applyFont="1" applyBorder="1" applyAlignment="1">
      <alignment horizontal="center" wrapText="1"/>
    </xf>
    <xf numFmtId="2" fontId="18" fillId="0" borderId="15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2" fontId="18" fillId="0" borderId="17" xfId="0" applyNumberFormat="1" applyFont="1" applyBorder="1" applyAlignment="1">
      <alignment horizontal="center" wrapText="1"/>
    </xf>
    <xf numFmtId="2" fontId="19" fillId="0" borderId="18" xfId="0" applyNumberFormat="1" applyFont="1" applyBorder="1" applyAlignment="1">
      <alignment horizontal="center"/>
    </xf>
    <xf numFmtId="1" fontId="18" fillId="0" borderId="13" xfId="0" applyNumberFormat="1" applyFont="1" applyBorder="1"/>
    <xf numFmtId="164" fontId="18" fillId="0" borderId="13" xfId="0" applyNumberFormat="1" applyFont="1" applyBorder="1"/>
    <xf numFmtId="2" fontId="18" fillId="0" borderId="13" xfId="0" applyNumberFormat="1" applyFont="1" applyBorder="1"/>
    <xf numFmtId="2" fontId="18" fillId="0" borderId="15" xfId="0" applyNumberFormat="1" applyFont="1" applyBorder="1"/>
    <xf numFmtId="2" fontId="18" fillId="0" borderId="16" xfId="0" applyNumberFormat="1" applyFont="1" applyBorder="1" applyAlignment="1">
      <alignment horizontal="right"/>
    </xf>
    <xf numFmtId="2" fontId="18" fillId="0" borderId="13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="115" zoomScaleNormal="130" zoomScaleSheetLayoutView="115" workbookViewId="0">
      <pane xSplit="1" topLeftCell="B1" activePane="topRight" state="frozen"/>
      <selection pane="topRight"/>
    </sheetView>
  </sheetViews>
  <sheetFormatPr defaultRowHeight="12" x14ac:dyDescent="0.2"/>
  <cols>
    <col min="1" max="1" width="16.7109375" style="8" customWidth="1"/>
    <col min="2" max="2" width="10" style="1" customWidth="1"/>
    <col min="3" max="4" width="14.42578125" style="2" customWidth="1"/>
    <col min="5" max="5" width="16.85546875" style="2" customWidth="1"/>
    <col min="6" max="6" width="18.140625" style="2" customWidth="1"/>
    <col min="7" max="9" width="16" style="2" customWidth="1"/>
    <col min="10" max="10" width="13.140625" style="2" customWidth="1"/>
    <col min="11" max="11" width="14" style="2" customWidth="1"/>
    <col min="12" max="12" width="13.5703125" style="3" customWidth="1"/>
    <col min="13" max="16384" width="9.140625" style="3"/>
  </cols>
  <sheetData>
    <row r="1" spans="1:11" s="12" customFormat="1" ht="12.75" x14ac:dyDescent="0.2">
      <c r="A1" s="9" t="s">
        <v>30</v>
      </c>
      <c r="B1" s="10"/>
      <c r="C1" s="11"/>
      <c r="D1" s="11"/>
      <c r="E1" s="11"/>
      <c r="F1" s="11"/>
      <c r="G1" s="11"/>
      <c r="H1" s="11"/>
      <c r="I1" s="11"/>
      <c r="J1" s="11"/>
      <c r="K1" s="11"/>
    </row>
    <row r="2" spans="1:11" s="12" customFormat="1" ht="12.75" x14ac:dyDescent="0.2">
      <c r="A2" s="13" t="s">
        <v>25</v>
      </c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s="4" customFormat="1" ht="37.5" customHeight="1" x14ac:dyDescent="0.2">
      <c r="A3" s="17"/>
      <c r="B3" s="18" t="s">
        <v>22</v>
      </c>
      <c r="C3" s="22"/>
      <c r="D3" s="22"/>
      <c r="E3" s="23"/>
      <c r="F3" s="23"/>
      <c r="G3" s="29" t="s">
        <v>18</v>
      </c>
      <c r="H3" s="25"/>
      <c r="I3" s="30"/>
      <c r="J3" s="24" t="s">
        <v>29</v>
      </c>
      <c r="K3" s="25"/>
    </row>
    <row r="4" spans="1:11" s="5" customFormat="1" ht="39.75" customHeight="1" x14ac:dyDescent="0.2">
      <c r="A4" s="26" t="s">
        <v>0</v>
      </c>
      <c r="B4" s="27" t="s">
        <v>16</v>
      </c>
      <c r="C4" s="28" t="s">
        <v>19</v>
      </c>
      <c r="D4" s="28" t="s">
        <v>23</v>
      </c>
      <c r="E4" s="28" t="s">
        <v>17</v>
      </c>
      <c r="F4" s="28" t="s">
        <v>37</v>
      </c>
      <c r="G4" s="14" t="s">
        <v>20</v>
      </c>
      <c r="H4" s="28" t="s">
        <v>24</v>
      </c>
      <c r="I4" s="31" t="s">
        <v>21</v>
      </c>
      <c r="J4" s="28" t="s">
        <v>27</v>
      </c>
      <c r="K4" s="28" t="s">
        <v>26</v>
      </c>
    </row>
    <row r="5" spans="1:11" x14ac:dyDescent="0.2">
      <c r="A5" s="15" t="s">
        <v>1</v>
      </c>
      <c r="B5" s="16">
        <v>1029.9449999999999</v>
      </c>
      <c r="C5" s="6">
        <v>9.23</v>
      </c>
      <c r="D5" s="6">
        <v>1020.7149999999999</v>
      </c>
      <c r="E5" s="6"/>
      <c r="F5" s="6">
        <f>D5-0.3</f>
        <v>1020.415</v>
      </c>
      <c r="G5" s="7">
        <v>1020.8458957300001</v>
      </c>
      <c r="H5" s="6">
        <v>2.2437133580699999E-3</v>
      </c>
      <c r="I5" s="32">
        <f t="shared" ref="I5:I18" si="0">G5-H5</f>
        <v>1020.843652016642</v>
      </c>
      <c r="J5" s="6">
        <f t="shared" ref="J5:J18" si="1">D5-G5</f>
        <v>-0.13089573000013388</v>
      </c>
      <c r="K5" s="6">
        <f t="shared" ref="K5:K14" si="2">F5-I5</f>
        <v>-0.42865201664199049</v>
      </c>
    </row>
    <row r="6" spans="1:11" x14ac:dyDescent="0.2">
      <c r="A6" s="15" t="s">
        <v>2</v>
      </c>
      <c r="B6" s="16">
        <v>1029.95</v>
      </c>
      <c r="C6" s="6">
        <v>9.3000000000000007</v>
      </c>
      <c r="D6" s="6">
        <v>1020.6500000000001</v>
      </c>
      <c r="E6" s="6"/>
      <c r="F6" s="6">
        <f t="shared" ref="F6:F10" si="3">D6-0.3</f>
        <v>1020.3500000000001</v>
      </c>
      <c r="G6" s="7">
        <v>1020.8140216100001</v>
      </c>
      <c r="H6" s="6">
        <v>3.0775498161899999E-3</v>
      </c>
      <c r="I6" s="32">
        <f t="shared" si="0"/>
        <v>1020.8109440601838</v>
      </c>
      <c r="J6" s="6">
        <f t="shared" si="1"/>
        <v>-0.1640216099999634</v>
      </c>
      <c r="K6" s="6">
        <f t="shared" si="2"/>
        <v>-0.46094406018369227</v>
      </c>
    </row>
    <row r="7" spans="1:11" x14ac:dyDescent="0.2">
      <c r="A7" s="15" t="s">
        <v>3</v>
      </c>
      <c r="B7" s="16">
        <v>1029.92</v>
      </c>
      <c r="C7" s="6">
        <v>9.35</v>
      </c>
      <c r="D7" s="6">
        <v>1020.57</v>
      </c>
      <c r="E7" s="6"/>
      <c r="F7" s="6">
        <f t="shared" si="3"/>
        <v>1020.2700000000001</v>
      </c>
      <c r="G7" s="7">
        <v>1020.7624368</v>
      </c>
      <c r="H7" s="6">
        <v>3.5547515188999999E-3</v>
      </c>
      <c r="I7" s="32">
        <f t="shared" si="0"/>
        <v>1020.7588820484812</v>
      </c>
      <c r="J7" s="6">
        <f t="shared" si="1"/>
        <v>-0.19243679999999586</v>
      </c>
      <c r="K7" s="6">
        <f t="shared" si="2"/>
        <v>-0.48888204848105943</v>
      </c>
    </row>
    <row r="8" spans="1:11" x14ac:dyDescent="0.2">
      <c r="A8" s="15" t="s">
        <v>4</v>
      </c>
      <c r="B8" s="16">
        <v>1029.95</v>
      </c>
      <c r="C8" s="6">
        <v>13.35</v>
      </c>
      <c r="D8" s="6">
        <v>1016.6</v>
      </c>
      <c r="E8" s="6"/>
      <c r="F8" s="6">
        <f t="shared" si="3"/>
        <v>1016.3000000000001</v>
      </c>
      <c r="G8" s="7">
        <v>1016.915917</v>
      </c>
      <c r="H8" s="6">
        <v>5.1003011575399999E-2</v>
      </c>
      <c r="I8" s="32">
        <f t="shared" si="0"/>
        <v>1016.8649139884246</v>
      </c>
      <c r="J8" s="6">
        <f t="shared" si="1"/>
        <v>-0.3159170000000131</v>
      </c>
      <c r="K8" s="6">
        <f t="shared" si="2"/>
        <v>-0.5649139884245642</v>
      </c>
    </row>
    <row r="9" spans="1:11" x14ac:dyDescent="0.2">
      <c r="A9" s="15" t="s">
        <v>5</v>
      </c>
      <c r="B9" s="16">
        <v>1029.943</v>
      </c>
      <c r="C9" s="6">
        <v>13.33</v>
      </c>
      <c r="D9" s="6">
        <v>1016.6129999999999</v>
      </c>
      <c r="E9" s="6"/>
      <c r="F9" s="6">
        <f t="shared" si="3"/>
        <v>1016.313</v>
      </c>
      <c r="G9" s="7">
        <v>1016.64824041</v>
      </c>
      <c r="H9" s="6">
        <v>3.4258841338499997E-2</v>
      </c>
      <c r="I9" s="32">
        <f t="shared" si="0"/>
        <v>1016.6139815686614</v>
      </c>
      <c r="J9" s="6">
        <f t="shared" si="1"/>
        <v>-3.5240410000028533E-2</v>
      </c>
      <c r="K9" s="6">
        <f t="shared" si="2"/>
        <v>-0.30098156866142745</v>
      </c>
    </row>
    <row r="10" spans="1:11" x14ac:dyDescent="0.2">
      <c r="A10" s="15" t="s">
        <v>6</v>
      </c>
      <c r="B10" s="16">
        <v>1030.0440000000001</v>
      </c>
      <c r="C10" s="6">
        <v>7.1</v>
      </c>
      <c r="D10" s="6">
        <v>1022.9440000000001</v>
      </c>
      <c r="E10" s="6"/>
      <c r="F10" s="6">
        <f t="shared" si="3"/>
        <v>1022.6440000000001</v>
      </c>
      <c r="G10" s="7">
        <v>1023.10801272</v>
      </c>
      <c r="H10" s="6">
        <v>3.7731509313600003E-4</v>
      </c>
      <c r="I10" s="32">
        <f t="shared" si="0"/>
        <v>1023.1076354049069</v>
      </c>
      <c r="J10" s="6">
        <f t="shared" si="1"/>
        <v>-0.1640127199999597</v>
      </c>
      <c r="K10" s="6">
        <f t="shared" si="2"/>
        <v>-0.46363540490676769</v>
      </c>
    </row>
    <row r="11" spans="1:11" x14ac:dyDescent="0.2">
      <c r="A11" s="15" t="s">
        <v>7</v>
      </c>
      <c r="B11" s="16">
        <v>1029.941</v>
      </c>
      <c r="C11" s="6">
        <v>15.21</v>
      </c>
      <c r="D11" s="6">
        <v>1014.731</v>
      </c>
      <c r="E11" s="6">
        <v>0.71</v>
      </c>
      <c r="F11" s="6">
        <f>B11-15.92</f>
        <v>1014.0210000000001</v>
      </c>
      <c r="G11" s="7">
        <v>1015.1516883199999</v>
      </c>
      <c r="H11" s="6">
        <v>0.24317612485199999</v>
      </c>
      <c r="I11" s="32">
        <f t="shared" si="0"/>
        <v>1014.908512195148</v>
      </c>
      <c r="J11" s="6">
        <f t="shared" si="1"/>
        <v>-0.42068831999995382</v>
      </c>
      <c r="K11" s="6">
        <f t="shared" si="2"/>
        <v>-0.88751219514790591</v>
      </c>
    </row>
    <row r="12" spans="1:11" x14ac:dyDescent="0.2">
      <c r="A12" s="15" t="s">
        <v>8</v>
      </c>
      <c r="B12" s="16">
        <v>1029.961</v>
      </c>
      <c r="C12" s="6">
        <v>9.67</v>
      </c>
      <c r="D12" s="6">
        <v>1020.2910000000001</v>
      </c>
      <c r="E12" s="6"/>
      <c r="F12" s="6">
        <f t="shared" ref="F12:F14" si="4">D12-0.3</f>
        <v>1019.9910000000001</v>
      </c>
      <c r="G12" s="7">
        <v>1020.43509424</v>
      </c>
      <c r="H12" s="6">
        <v>2.0907610439599999E-2</v>
      </c>
      <c r="I12" s="32">
        <f t="shared" si="0"/>
        <v>1020.4141866295604</v>
      </c>
      <c r="J12" s="6">
        <f t="shared" si="1"/>
        <v>-0.14409423999995852</v>
      </c>
      <c r="K12" s="6">
        <f t="shared" si="2"/>
        <v>-0.42318662956029129</v>
      </c>
    </row>
    <row r="13" spans="1:11" x14ac:dyDescent="0.2">
      <c r="A13" s="15" t="s">
        <v>9</v>
      </c>
      <c r="B13" s="16">
        <v>1029.9760000000001</v>
      </c>
      <c r="C13" s="6">
        <v>15.5</v>
      </c>
      <c r="D13" s="6">
        <v>1014.4760000000001</v>
      </c>
      <c r="E13" s="6"/>
      <c r="F13" s="6">
        <f t="shared" si="4"/>
        <v>1014.1760000000002</v>
      </c>
      <c r="G13" s="7">
        <v>1014.3261350499999</v>
      </c>
      <c r="H13" s="6">
        <v>0.28835944671500002</v>
      </c>
      <c r="I13" s="32">
        <f t="shared" si="0"/>
        <v>1014.0377756032849</v>
      </c>
      <c r="J13" s="6">
        <f t="shared" si="1"/>
        <v>0.14986495000016475</v>
      </c>
      <c r="K13" s="6">
        <f t="shared" si="2"/>
        <v>0.13822439671525899</v>
      </c>
    </row>
    <row r="14" spans="1:11" x14ac:dyDescent="0.2">
      <c r="A14" s="15" t="s">
        <v>10</v>
      </c>
      <c r="B14" s="16">
        <v>1029.9659999999999</v>
      </c>
      <c r="C14" s="6">
        <v>15.72</v>
      </c>
      <c r="D14" s="6">
        <v>1014.2459999999999</v>
      </c>
      <c r="E14" s="6"/>
      <c r="F14" s="6">
        <f t="shared" si="4"/>
        <v>1013.9459999999999</v>
      </c>
      <c r="G14" s="7">
        <v>1014.46469574</v>
      </c>
      <c r="H14" s="6">
        <v>0.31147512102000002</v>
      </c>
      <c r="I14" s="32">
        <f t="shared" si="0"/>
        <v>1014.1532206189801</v>
      </c>
      <c r="J14" s="6">
        <f t="shared" si="1"/>
        <v>-0.21869574000015746</v>
      </c>
      <c r="K14" s="6">
        <f t="shared" si="2"/>
        <v>-0.20722061898015909</v>
      </c>
    </row>
    <row r="15" spans="1:11" ht="14.25" x14ac:dyDescent="0.2">
      <c r="A15" s="15" t="s">
        <v>11</v>
      </c>
      <c r="B15" s="16">
        <v>1029.931</v>
      </c>
      <c r="C15" s="6">
        <v>7.2</v>
      </c>
      <c r="D15" s="6">
        <v>1022.731</v>
      </c>
      <c r="E15" s="6" t="s">
        <v>15</v>
      </c>
      <c r="F15" s="6" t="s">
        <v>31</v>
      </c>
      <c r="G15" s="7">
        <v>1022.32787079</v>
      </c>
      <c r="H15" s="6">
        <v>2.0179706531199999</v>
      </c>
      <c r="I15" s="32">
        <f t="shared" si="0"/>
        <v>1020.3099001368801</v>
      </c>
      <c r="J15" s="6">
        <f t="shared" si="1"/>
        <v>0.40312920999997459</v>
      </c>
      <c r="K15" s="6">
        <v>0.89</v>
      </c>
    </row>
    <row r="16" spans="1:11" ht="14.25" x14ac:dyDescent="0.2">
      <c r="A16" s="15" t="s">
        <v>12</v>
      </c>
      <c r="B16" s="16">
        <v>1029.9939999999999</v>
      </c>
      <c r="C16" s="6">
        <v>6.9</v>
      </c>
      <c r="D16" s="6">
        <v>1023.0939999999999</v>
      </c>
      <c r="E16" s="6" t="s">
        <v>32</v>
      </c>
      <c r="F16" s="6" t="s">
        <v>33</v>
      </c>
      <c r="G16" s="7">
        <v>1022.3188120999999</v>
      </c>
      <c r="H16" s="6">
        <v>1.9932423939099999</v>
      </c>
      <c r="I16" s="32">
        <f t="shared" si="0"/>
        <v>1020.3255697060899</v>
      </c>
      <c r="J16" s="6">
        <f t="shared" si="1"/>
        <v>0.77518789999999171</v>
      </c>
      <c r="K16" s="6">
        <v>0.93</v>
      </c>
    </row>
    <row r="17" spans="1:11" x14ac:dyDescent="0.2">
      <c r="A17" s="15" t="s">
        <v>13</v>
      </c>
      <c r="B17" s="16">
        <v>1030.037</v>
      </c>
      <c r="C17" s="6">
        <v>14.51</v>
      </c>
      <c r="D17" s="6">
        <v>1015.527</v>
      </c>
      <c r="E17" s="6"/>
      <c r="F17" s="6">
        <f t="shared" ref="F17:F18" si="5">D17-0.3</f>
        <v>1015.2270000000001</v>
      </c>
      <c r="G17" s="7">
        <v>1015.5719712</v>
      </c>
      <c r="H17" s="6">
        <v>0.36624517689800001</v>
      </c>
      <c r="I17" s="32">
        <f t="shared" si="0"/>
        <v>1015.205726023102</v>
      </c>
      <c r="J17" s="6">
        <f t="shared" si="1"/>
        <v>-4.4971199999963574E-2</v>
      </c>
      <c r="K17" s="6">
        <f>F17-I17</f>
        <v>2.1273976898100955E-2</v>
      </c>
    </row>
    <row r="18" spans="1:11" x14ac:dyDescent="0.2">
      <c r="A18" s="15" t="s">
        <v>14</v>
      </c>
      <c r="B18" s="16">
        <v>1029.895</v>
      </c>
      <c r="C18" s="6">
        <v>13.45</v>
      </c>
      <c r="D18" s="6">
        <v>1016.4449999999999</v>
      </c>
      <c r="E18" s="6"/>
      <c r="F18" s="6">
        <f t="shared" si="5"/>
        <v>1016.145</v>
      </c>
      <c r="G18" s="7">
        <v>1016.77507514</v>
      </c>
      <c r="H18" s="6">
        <v>0.91855645107899997</v>
      </c>
      <c r="I18" s="32">
        <f t="shared" si="0"/>
        <v>1015.856518688921</v>
      </c>
      <c r="J18" s="6">
        <f t="shared" si="1"/>
        <v>-0.33007514000007632</v>
      </c>
      <c r="K18" s="6">
        <f>F18-I18</f>
        <v>0.28848131107895369</v>
      </c>
    </row>
    <row r="19" spans="1:11" x14ac:dyDescent="0.2">
      <c r="A19" s="33"/>
      <c r="B19" s="34"/>
      <c r="C19" s="35"/>
      <c r="D19" s="35"/>
      <c r="E19" s="35"/>
      <c r="F19" s="35"/>
      <c r="G19" s="36"/>
      <c r="H19" s="35"/>
      <c r="I19" s="37" t="s">
        <v>28</v>
      </c>
      <c r="J19" s="38">
        <f>AVERAGE(J5:J18)</f>
        <v>-5.9490489285719504E-2</v>
      </c>
      <c r="K19" s="38">
        <f>AVERAGE(K5:K18)</f>
        <v>-0.13985348902111028</v>
      </c>
    </row>
    <row r="20" spans="1:11" ht="6" customHeight="1" x14ac:dyDescent="0.2">
      <c r="A20" s="15"/>
      <c r="B20" s="19"/>
      <c r="C20" s="20"/>
      <c r="D20" s="20"/>
      <c r="E20" s="20"/>
      <c r="F20" s="20"/>
      <c r="G20" s="20"/>
      <c r="H20" s="20"/>
      <c r="I20" s="21"/>
      <c r="J20" s="6"/>
      <c r="K20" s="6"/>
    </row>
    <row r="21" spans="1:11" x14ac:dyDescent="0.2">
      <c r="A21" s="15" t="s">
        <v>38</v>
      </c>
      <c r="B21" s="19"/>
      <c r="C21" s="20"/>
      <c r="D21" s="20"/>
      <c r="E21" s="20"/>
      <c r="F21" s="20"/>
      <c r="G21" s="20"/>
      <c r="H21" s="20"/>
      <c r="I21" s="21"/>
      <c r="J21" s="6"/>
      <c r="K21" s="6"/>
    </row>
    <row r="22" spans="1:11" ht="14.25" x14ac:dyDescent="0.2">
      <c r="A22" s="8" t="s">
        <v>34</v>
      </c>
    </row>
    <row r="23" spans="1:11" ht="14.25" x14ac:dyDescent="0.2">
      <c r="A23" s="8" t="s">
        <v>35</v>
      </c>
    </row>
    <row r="24" spans="1:11" ht="14.25" x14ac:dyDescent="0.2">
      <c r="A24" s="8" t="s">
        <v>36</v>
      </c>
    </row>
  </sheetData>
  <mergeCells count="2">
    <mergeCell ref="J3:K3"/>
    <mergeCell ref="G3:I3"/>
  </mergeCells>
  <pageMargins left="0.7" right="0.7" top="0.75" bottom="0.75" header="0.3" footer="0.3"/>
  <pageSetup paperSize="3" orientation="landscape" r:id="rId1"/>
  <headerFooter>
    <oddFooter>&amp;L&amp;8ES102011123831RDD&amp;R&amp;8&amp;P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c1b0ee9c-2a74-4936-be73-b8d4717c1975">EVY2ES6MJQX3-14-6949</_dlc_DocId>
    <_dlc_DocIdUrl xmlns="c1b0ee9c-2a74-4936-be73-b8d4717c1975">
      <Url>https://deliver.ch2m.com/sites/TM2/_layouts/DocIdRedir.aspx?ID=EVY2ES6MJQX3-14-6949</Url>
      <Description>EVY2ES6MJQX3-14-6949</Description>
    </_dlc_DocIdUrl>
  </documentManagement>
</p:properties>
</file>

<file path=customXml/itemProps1.xml><?xml version="1.0" encoding="utf-8"?>
<ds:datastoreItem xmlns:ds="http://schemas.openxmlformats.org/officeDocument/2006/customXml" ds:itemID="{EECA9963-CAB2-47B6-9108-C7951C9EF33D}"/>
</file>

<file path=customXml/itemProps2.xml><?xml version="1.0" encoding="utf-8"?>
<ds:datastoreItem xmlns:ds="http://schemas.openxmlformats.org/officeDocument/2006/customXml" ds:itemID="{F730B003-250D-4F82-B2CF-25D8DBA006D6}"/>
</file>

<file path=customXml/itemProps3.xml><?xml version="1.0" encoding="utf-8"?>
<ds:datastoreItem xmlns:ds="http://schemas.openxmlformats.org/officeDocument/2006/customXml" ds:itemID="{286D92C3-D875-4009-B03C-1793190FC91B}"/>
</file>

<file path=customXml/itemProps4.xml><?xml version="1.0" encoding="utf-8"?>
<ds:datastoreItem xmlns:ds="http://schemas.openxmlformats.org/officeDocument/2006/customXml" ds:itemID="{F730B003-250D-4F82-B2CF-25D8DBA006D6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sharepoint/v4"/>
    <ds:schemaRef ds:uri="c1b0ee9c-2a74-4936-be73-b8d4717c1975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ConetecPts_AuroraFeatureThickne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Fox, Bill/RDD</dc:creator>
  <cp:lastModifiedBy>Thompson, Meagan/COS</cp:lastModifiedBy>
  <cp:lastPrinted>2016-08-26T21:51:35Z</cp:lastPrinted>
  <dcterms:created xsi:type="dcterms:W3CDTF">2016-07-29T15:25:30Z</dcterms:created>
  <dcterms:modified xsi:type="dcterms:W3CDTF">2016-08-26T21:51:50Z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5d2ee697-5a34-4b19-9267-af440f9b6c5d</vt:lpwstr>
  </property>
</Properties>
</file>