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Final_CompDesgnRoadMap/Appendices/AppG_GeochemDataAnalysisRpt/Tables/"/>
    </mc:Choice>
  </mc:AlternateContent>
  <bookViews>
    <workbookView xWindow="0" yWindow="0" windowWidth="24000" windowHeight="9735"/>
  </bookViews>
  <sheets>
    <sheet name="Table7-1" sheetId="2" r:id="rId1"/>
    <sheet name="dont pub" sheetId="1" r:id="rId2"/>
    <sheet name="also dont pub" sheetId="3" r:id="rId3"/>
  </sheets>
  <externalReferences>
    <externalReference r:id="rId4"/>
  </externalReferences>
  <definedNames>
    <definedName name="_xlnm.Print_Area" localSheetId="0">'Table7-1'!$A$2:$H$98</definedName>
    <definedName name="_xlnm.Print_Titles" localSheetId="0">'Table7-1'!$2:$4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12" i="3"/>
  <c r="B11" i="3"/>
  <c r="B10" i="3"/>
  <c r="B9" i="3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L59" i="1" l="1"/>
  <c r="L52" i="1"/>
  <c r="L48" i="1"/>
  <c r="L43" i="1"/>
  <c r="L36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8" i="1"/>
  <c r="B57" i="1"/>
  <c r="B56" i="1"/>
  <c r="B55" i="1"/>
  <c r="B54" i="1"/>
  <c r="B53" i="1"/>
  <c r="B51" i="1"/>
  <c r="B50" i="1"/>
  <c r="B49" i="1"/>
  <c r="B47" i="1"/>
  <c r="B46" i="1"/>
  <c r="B45" i="1"/>
  <c r="B44" i="1"/>
  <c r="B42" i="1"/>
  <c r="B41" i="1"/>
  <c r="B40" i="1"/>
  <c r="B39" i="1"/>
  <c r="B38" i="1"/>
  <c r="B37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8" i="1"/>
  <c r="B17" i="1"/>
  <c r="B16" i="1"/>
  <c r="B14" i="1"/>
  <c r="B13" i="1"/>
  <c r="B12" i="1"/>
  <c r="B11" i="1"/>
  <c r="B10" i="1"/>
</calcChain>
</file>

<file path=xl/comments1.xml><?xml version="1.0" encoding="utf-8"?>
<comments xmlns="http://schemas.openxmlformats.org/spreadsheetml/2006/main">
  <authors>
    <author>Miles, Damion/TOR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sharedStrings.xml><?xml version="1.0" encoding="utf-8"?>
<sst xmlns="http://schemas.openxmlformats.org/spreadsheetml/2006/main" count="1316" uniqueCount="325">
  <si>
    <t>Faro Mine Remediation Project</t>
  </si>
  <si>
    <t>Location ID</t>
  </si>
  <si>
    <t>General Location</t>
  </si>
  <si>
    <t>Sample ID</t>
  </si>
  <si>
    <t>Date</t>
  </si>
  <si>
    <t>Analysis</t>
  </si>
  <si>
    <t>Units</t>
  </si>
  <si>
    <t>Screening Level</t>
  </si>
  <si>
    <t>Field Parameters</t>
  </si>
  <si>
    <t>Conductivity, Field</t>
  </si>
  <si>
    <t>-</t>
  </si>
  <si>
    <t>Temperature, Field</t>
  </si>
  <si>
    <t>pH, Field</t>
  </si>
  <si>
    <t>6.5-9.0</t>
  </si>
  <si>
    <t>ORP</t>
  </si>
  <si>
    <t>DO</t>
  </si>
  <si>
    <t>5.5-9.5</t>
  </si>
  <si>
    <t>General Chemistry</t>
  </si>
  <si>
    <t>Hardness (as CaCO3)</t>
  </si>
  <si>
    <t>Total Suspended Solids</t>
  </si>
  <si>
    <t>Total dissolved solids</t>
  </si>
  <si>
    <t>Anions and Nutrients</t>
  </si>
  <si>
    <t>Acidity, hot peroxide</t>
  </si>
  <si>
    <t>Alkalinity, Bicarbonate (as CaCO3)</t>
  </si>
  <si>
    <t>Alkalinity, Carbonate (as CaCO3)</t>
  </si>
  <si>
    <t>Alkalinity, Hydroxide (as CaCO3)</t>
  </si>
  <si>
    <t>Alkalinity, Total (as CaCO3)</t>
  </si>
  <si>
    <t>Ammonia</t>
  </si>
  <si>
    <r>
      <t>Variable</t>
    </r>
    <r>
      <rPr>
        <vertAlign val="superscript"/>
        <sz val="9"/>
        <rFont val="Calibri"/>
        <family val="2"/>
        <scheme val="minor"/>
      </rPr>
      <t>a</t>
    </r>
  </si>
  <si>
    <t>NH3 guideline</t>
  </si>
  <si>
    <t>Chloride (Cl)</t>
  </si>
  <si>
    <t>Fluoride</t>
  </si>
  <si>
    <t>Nitrate (as N)</t>
  </si>
  <si>
    <t>Nitrite (as N)</t>
  </si>
  <si>
    <t>Sulfate</t>
  </si>
  <si>
    <t>Carbon, dissolved organic (DOC)</t>
  </si>
  <si>
    <t>Free Cyanide</t>
  </si>
  <si>
    <t>Dissolved Metals</t>
  </si>
  <si>
    <t>Aluminum, dissolved</t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</si>
  <si>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</si>
  <si>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t>Al guideline</t>
  </si>
  <si>
    <t>Antimony (Sb)-Dissolved</t>
  </si>
  <si>
    <t>Arsenic (As)-Dissolved</t>
  </si>
  <si>
    <t>Barium (Ba)-Dissolved</t>
  </si>
  <si>
    <t>Beryllium (Be)-Dissolved</t>
  </si>
  <si>
    <t>Boron (B)-Dissolved</t>
  </si>
  <si>
    <t>Cadmium (Cd)-Dissolved</t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</si>
  <si>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</si>
  <si>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t>Cd guideline</t>
  </si>
  <si>
    <t>Calcium, dissolved</t>
  </si>
  <si>
    <t>Chromium (Cr)-Dissolved</t>
  </si>
  <si>
    <t>Cobalt (Co)-Dissolved</t>
  </si>
  <si>
    <t>Copper (Cu)-Dissolved</t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</si>
  <si>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</si>
  <si>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t>Cu guideline</t>
  </si>
  <si>
    <t>Iron, dissolved</t>
  </si>
  <si>
    <t>Ferrous Iron, dissolved</t>
  </si>
  <si>
    <t>Lead (Pb)-Dissolved</t>
  </si>
  <si>
    <r>
      <t>0.001</t>
    </r>
    <r>
      <rPr>
        <vertAlign val="superscript"/>
        <sz val="9"/>
        <rFont val="Calibri"/>
        <family val="2"/>
        <scheme val="minor"/>
      </rPr>
      <t>e</t>
    </r>
  </si>
  <si>
    <t>Pb guideline</t>
  </si>
  <si>
    <t>Lithium, dissolved</t>
  </si>
  <si>
    <t>Magnesium, dissolved</t>
  </si>
  <si>
    <t>Manganese, dissolved</t>
  </si>
  <si>
    <t>Mercury, dissolved</t>
  </si>
  <si>
    <t>Molybdenum (Mo)-Dissolved</t>
  </si>
  <si>
    <t>Nickel (Ni)-Dissolved</t>
  </si>
  <si>
    <r>
      <t>0.025</t>
    </r>
    <r>
      <rPr>
        <vertAlign val="superscript"/>
        <sz val="9"/>
        <rFont val="Calibri"/>
        <family val="2"/>
        <scheme val="minor"/>
      </rPr>
      <t>f</t>
    </r>
  </si>
  <si>
    <t>Ni guideline</t>
  </si>
  <si>
    <t>Phosphorus, dissolved</t>
  </si>
  <si>
    <r>
      <t>0.004 to 0.10</t>
    </r>
    <r>
      <rPr>
        <vertAlign val="superscript"/>
        <sz val="9"/>
        <rFont val="Calibri"/>
        <family val="2"/>
        <scheme val="minor"/>
      </rPr>
      <t>g</t>
    </r>
  </si>
  <si>
    <t>Potassium, dissolved</t>
  </si>
  <si>
    <t>Selenium (Se)-Dissolved</t>
  </si>
  <si>
    <t>Silica, Dissolved</t>
  </si>
  <si>
    <t>Silicon, dissolved</t>
  </si>
  <si>
    <t>Silver (Ag)-Dissolved</t>
  </si>
  <si>
    <t>Sodium (Na)-Dissolved</t>
  </si>
  <si>
    <t>Strontium, dissolved</t>
  </si>
  <si>
    <t>Sulfur, dissolved</t>
  </si>
  <si>
    <t>Thallium (Tl)-Dissolved</t>
  </si>
  <si>
    <t>Titanium, dissolved</t>
  </si>
  <si>
    <t>Uranium (U)-Dissolved</t>
  </si>
  <si>
    <t>Vanadium (V)-Dissolved</t>
  </si>
  <si>
    <t>Zinc (Zn)-Dissolved</t>
  </si>
  <si>
    <t>pH</t>
  </si>
  <si>
    <t>Notes:</t>
  </si>
  <si>
    <t>Bold indicates the analyte was detected</t>
  </si>
  <si>
    <t>Concentration exceeds FMC discharge criteria</t>
  </si>
  <si>
    <t>Concentration exceeds FIGQG</t>
  </si>
  <si>
    <t>Detection limit exceeds FIGQG</t>
  </si>
  <si>
    <t>J - analyte was present but the reported value may not be accurate or precise</t>
  </si>
  <si>
    <t>R -  result has been rejected for use</t>
  </si>
  <si>
    <t>m/l = milligrams per litre</t>
  </si>
  <si>
    <t>NTU =  Nephelometric Tubidity Unit</t>
  </si>
  <si>
    <t>U - analyte was analyzed for but not detected at the specified detection limit</t>
  </si>
  <si>
    <t>UJ - analyte was not detected above the detection limit; however, the reported detection limit is approximate and may not represent the actual limit of quantitation necessary to accurately and precisely measure the analyte in the sample</t>
  </si>
  <si>
    <r>
      <rPr>
        <vertAlign val="superscript"/>
        <sz val="9"/>
        <rFont val="Calibri"/>
        <family val="2"/>
      </rPr>
      <t>a</t>
    </r>
    <r>
      <rPr>
        <sz val="9"/>
        <rFont val="Calibri"/>
        <family val="2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</si>
  <si>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</si>
  <si>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</rPr>
      <t>0.83[log10(hardness)]-2.46</t>
    </r>
    <r>
      <rPr>
        <sz val="9"/>
        <color indexed="8"/>
        <rFont val="Calibri"/>
        <family val="2"/>
      </rPr>
      <t>/ 1000 mg/L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</si>
  <si>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 1000 mg/L</t>
    </r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</si>
  <si>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</si>
  <si>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</si>
  <si>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rFont val="Calibri"/>
        <family val="2"/>
      </rPr>
      <t>g</t>
    </r>
    <r>
      <rPr>
        <sz val="9"/>
        <rFont val="Calibri"/>
        <family val="2"/>
      </rPr>
      <t xml:space="preserve"> CCME trigger range for oligotrophic phosphorous</t>
    </r>
  </si>
  <si>
    <t>pH reported is the field parameter value</t>
  </si>
  <si>
    <t>A30</t>
  </si>
  <si>
    <t>Faro Valley WRD</t>
  </si>
  <si>
    <t>A30_052815</t>
  </si>
  <si>
    <t/>
  </si>
  <si>
    <t>0.5 U</t>
  </si>
  <si>
    <t>0.001 U</t>
  </si>
  <si>
    <t>0.0005 U</t>
  </si>
  <si>
    <t>0.05 U</t>
  </si>
  <si>
    <t>0.00025 U</t>
  </si>
  <si>
    <t>0.3 U</t>
  </si>
  <si>
    <t>0.0015 U</t>
  </si>
  <si>
    <t>0.0025 U</t>
  </si>
  <si>
    <t>CH-FP-30</t>
  </si>
  <si>
    <t>CH-FP-31</t>
  </si>
  <si>
    <t>CH-FP-33</t>
  </si>
  <si>
    <t>CH-FP-34</t>
  </si>
  <si>
    <t>CH-FP-35</t>
  </si>
  <si>
    <t>CH-FP-36</t>
  </si>
  <si>
    <t>CH-FP-30_052815</t>
  </si>
  <si>
    <t>CH-FP-31_052815</t>
  </si>
  <si>
    <t>CH-FP-33_052815</t>
  </si>
  <si>
    <t>CH-FP-34_052815</t>
  </si>
  <si>
    <t>CH-FP-35_052815</t>
  </si>
  <si>
    <t>CH-FP-36_052815</t>
  </si>
  <si>
    <t>CH-FP-936_SESP15</t>
  </si>
  <si>
    <t>25 U</t>
  </si>
  <si>
    <t>2 U</t>
  </si>
  <si>
    <t>0.005 U</t>
  </si>
  <si>
    <t>1 U</t>
  </si>
  <si>
    <t>0.002 U</t>
  </si>
  <si>
    <t>0.0001 U</t>
  </si>
  <si>
    <t>0.01 U</t>
  </si>
  <si>
    <t>0.0002 U</t>
  </si>
  <si>
    <t>0.03 U</t>
  </si>
  <si>
    <t>0.02 U</t>
  </si>
  <si>
    <t>0.00005 U</t>
  </si>
  <si>
    <t>0.000005 U</t>
  </si>
  <si>
    <t>0.00001 U</t>
  </si>
  <si>
    <t>0.0003 U</t>
  </si>
  <si>
    <t>SRK-FD40</t>
  </si>
  <si>
    <t>SRK-FD40_052815</t>
  </si>
  <si>
    <t>Location</t>
  </si>
  <si>
    <t xml:space="preserve">Total Alkalinity </t>
  </si>
  <si>
    <t>Dissolved Iron</t>
  </si>
  <si>
    <t>Dissolved Magnesium</t>
  </si>
  <si>
    <t>Field pH</t>
  </si>
  <si>
    <t>Dissolved Zinc</t>
  </si>
  <si>
    <t>A25</t>
  </si>
  <si>
    <t>CH-FP-23</t>
  </si>
  <si>
    <t>CH-FP-24</t>
  </si>
  <si>
    <t>CH-FP-25</t>
  </si>
  <si>
    <t>CH-FP-27</t>
  </si>
  <si>
    <t>CH-FP-28</t>
  </si>
  <si>
    <t>CH-FP-32</t>
  </si>
  <si>
    <t>CH-FP-37</t>
  </si>
  <si>
    <t>CH-FP-38</t>
  </si>
  <si>
    <t>CH-FP-39</t>
  </si>
  <si>
    <t>CH-FP-41</t>
  </si>
  <si>
    <t>FP01</t>
  </si>
  <si>
    <t>FP02</t>
  </si>
  <si>
    <t>FP04</t>
  </si>
  <si>
    <t>FP05</t>
  </si>
  <si>
    <t>FP06</t>
  </si>
  <si>
    <t>FP07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</si>
  <si>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</si>
  <si>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</si>
  <si>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</si>
  <si>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</si>
  <si>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</si>
  <si>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</si>
  <si>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</si>
  <si>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</si>
  <si>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</si>
  <si>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</si>
  <si>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FP20</t>
  </si>
  <si>
    <t>ND</t>
  </si>
  <si>
    <t>NT</t>
  </si>
  <si>
    <t>↑</t>
  </si>
  <si>
    <t>↓</t>
  </si>
  <si>
    <t>Level of significance tested is 95%.</t>
  </si>
  <si>
    <t>Non-detectable concentrations were reduced to half the non-detectable limit.</t>
  </si>
  <si>
    <t>Duplicate measurements were removed.</t>
  </si>
  <si>
    <t xml:space="preserve">↑ - Significant increasing trend </t>
  </si>
  <si>
    <t xml:space="preserve">↓ - Significant decreasing trend </t>
  </si>
  <si>
    <t>ND - Less than the required number of data points with detections.</t>
  </si>
  <si>
    <t>NT - No significant trend observed.</t>
  </si>
  <si>
    <t>88.3% (-)</t>
  </si>
  <si>
    <t>75.8% (+)</t>
  </si>
  <si>
    <t>50.0% (.)</t>
  </si>
  <si>
    <t>50.0% (-)</t>
  </si>
  <si>
    <t>95.8% (sig +)</t>
  </si>
  <si>
    <t>59.2% (+)</t>
  </si>
  <si>
    <t>95.8% (sig -)</t>
  </si>
  <si>
    <t>99.7% (sig -)</t>
  </si>
  <si>
    <t>54.8% (-)</t>
  </si>
  <si>
    <t>72.6% (-)</t>
  </si>
  <si>
    <t>98.4% (sig +)</t>
  </si>
  <si>
    <t>54.8% (+)</t>
  </si>
  <si>
    <t>96.9% (sig +)</t>
  </si>
  <si>
    <t>98.5% (sig +)</t>
  </si>
  <si>
    <t>50.0% (+)</t>
  </si>
  <si>
    <t>80.1% (-)</t>
  </si>
  <si>
    <t>86.4% (+)</t>
  </si>
  <si>
    <t>98.5% (sig -)</t>
  </si>
  <si>
    <t>86.4% (-)</t>
  </si>
  <si>
    <t>99.0% (sig +)</t>
  </si>
  <si>
    <t>80.9% (+)</t>
  </si>
  <si>
    <t>75.8% (-)</t>
  </si>
  <si>
    <t>59.2% (-)</t>
  </si>
  <si>
    <t>93.2% (+)</t>
  </si>
  <si>
    <t>97.2% (sig +)</t>
  </si>
  <si>
    <t>89.8% (+)</t>
  </si>
  <si>
    <t>99.9% (sig +)</t>
  </si>
  <si>
    <t>97.5% (sig +)</t>
  </si>
  <si>
    <t>A30_100115</t>
  </si>
  <si>
    <t>0.23 J</t>
  </si>
  <si>
    <t>0.001 UJ</t>
  </si>
  <si>
    <t>CH-FP-30_100115</t>
  </si>
  <si>
    <t>CH-FP-31_100115</t>
  </si>
  <si>
    <t>CH-FP-33_100115</t>
  </si>
  <si>
    <t>CH-FP-34_100115</t>
  </si>
  <si>
    <t>CH-FP-35_100115</t>
  </si>
  <si>
    <t>CH-FP-36_100115</t>
  </si>
  <si>
    <t>0.24 J</t>
  </si>
  <si>
    <t>0.11 J</t>
  </si>
  <si>
    <t>0.18 J</t>
  </si>
  <si>
    <t>0.3 J</t>
  </si>
  <si>
    <t>0.0011 J</t>
  </si>
  <si>
    <t>0.002 UJ</t>
  </si>
  <si>
    <t>0.1 U</t>
  </si>
  <si>
    <t>0.00002 U</t>
  </si>
  <si>
    <t>0.0006 U</t>
  </si>
  <si>
    <t>0.003 U</t>
  </si>
  <si>
    <t>Faro Pit</t>
  </si>
  <si>
    <t>FP-02_SEFL15</t>
  </si>
  <si>
    <t>FP-06_SEFL15</t>
  </si>
  <si>
    <t>FP-09_SEFL15</t>
  </si>
  <si>
    <t>FP-12_SEFL15</t>
  </si>
  <si>
    <t>FP-13_SEFL15</t>
  </si>
  <si>
    <t>FP-14_SEFL15</t>
  </si>
  <si>
    <t>FP-15_SEFL15</t>
  </si>
  <si>
    <t>FP-16_SEFL15</t>
  </si>
  <si>
    <t>FP-916_SEFL15</t>
  </si>
  <si>
    <t>25 UJ</t>
  </si>
  <si>
    <t>994 J</t>
  </si>
  <si>
    <t>54 J</t>
  </si>
  <si>
    <t>57 J</t>
  </si>
  <si>
    <t>235 J</t>
  </si>
  <si>
    <t>273 J</t>
  </si>
  <si>
    <t>205 J</t>
  </si>
  <si>
    <t>8.8 J</t>
  </si>
  <si>
    <t>1 UJ</t>
  </si>
  <si>
    <t>6 J</t>
  </si>
  <si>
    <t>243 J</t>
  </si>
  <si>
    <t>211 J</t>
  </si>
  <si>
    <t>5 U</t>
  </si>
  <si>
    <t>0.0051 J</t>
  </si>
  <si>
    <t>0.01 J</t>
  </si>
  <si>
    <t>0.16 J</t>
  </si>
  <si>
    <t>0.005 UJ</t>
  </si>
  <si>
    <t>0.0057 J</t>
  </si>
  <si>
    <t>0.05 UJ</t>
  </si>
  <si>
    <t>0.05 J</t>
  </si>
  <si>
    <t>0.31 J</t>
  </si>
  <si>
    <t>0.01 UJ</t>
  </si>
  <si>
    <t>0.06 U</t>
  </si>
  <si>
    <t>0.6 U</t>
  </si>
  <si>
    <t>2.5 U</t>
  </si>
  <si>
    <t>0.015 U</t>
  </si>
  <si>
    <t>0.025 U</t>
  </si>
  <si>
    <t>SRK-FD940_SEFL15</t>
  </si>
  <si>
    <t>2040 J</t>
  </si>
  <si>
    <t>0.14 J</t>
  </si>
  <si>
    <t>0.0022 J</t>
  </si>
  <si>
    <t>Table 7-1</t>
  </si>
  <si>
    <t>Faro Pit 2015 Seeps</t>
  </si>
  <si>
    <t>Spring 2015 Seeps - Field Parameters Only</t>
  </si>
  <si>
    <t>CH-FP-29</t>
  </si>
  <si>
    <t>CH-FP-42</t>
  </si>
  <si>
    <t>CH-FP-29_052815</t>
  </si>
  <si>
    <t>CH-FP-37_052915</t>
  </si>
  <si>
    <t>CH-FP-39_052815</t>
  </si>
  <si>
    <t>CH-FP-42_052915</t>
  </si>
  <si>
    <t>FP05_052915</t>
  </si>
  <si>
    <t>FP07_052915</t>
  </si>
  <si>
    <t>FP11_052915</t>
  </si>
  <si>
    <t>FP18_052915</t>
  </si>
  <si>
    <t>CH-FP-25_093015</t>
  </si>
  <si>
    <t>CH-FP-29_100115</t>
  </si>
  <si>
    <t>CH-FP-37_093015</t>
  </si>
  <si>
    <t>CH-FP-39_100115</t>
  </si>
  <si>
    <t>CH-FP-42_093015</t>
  </si>
  <si>
    <t>FP05_093015</t>
  </si>
  <si>
    <t>FP11_093015</t>
  </si>
  <si>
    <t>FP18_093015</t>
  </si>
  <si>
    <t>SRK-FD20</t>
  </si>
  <si>
    <t>Faro Creek Diversion</t>
  </si>
  <si>
    <t>SRK-FD20_093015</t>
  </si>
  <si>
    <t>SRK-FD20_052915</t>
  </si>
  <si>
    <t>CH-FP-22</t>
  </si>
  <si>
    <t>CH-FP-26</t>
  </si>
  <si>
    <t>CH-FP-40</t>
  </si>
  <si>
    <t>88.3% (+)</t>
  </si>
  <si>
    <t>TABLE 7-2</t>
  </si>
  <si>
    <t>Mann-Kendall trend statistics calculated only for dataset with 5 or more detectable data points.</t>
  </si>
  <si>
    <t>Table 7-1. Faro Pit Seeps 2015 Mann-Kendall Results</t>
  </si>
  <si>
    <t>Sulphate</t>
  </si>
  <si>
    <t>97.8% (sig -)</t>
  </si>
  <si>
    <t>94.9% (+)</t>
  </si>
  <si>
    <t>75.6% (-)</t>
  </si>
  <si>
    <t>70.9% (-)</t>
  </si>
  <si>
    <t>89.2% (-)</t>
  </si>
  <si>
    <t>82.5% (-)</t>
  </si>
  <si>
    <t>63.1% (-)</t>
  </si>
  <si>
    <t>100.0% (sig -)</t>
  </si>
  <si>
    <t>100.0% (sig +)</t>
  </si>
  <si>
    <t>98.7% (sig +)</t>
  </si>
  <si>
    <t>61.9% (+)</t>
  </si>
  <si>
    <t>97.3% (sig +)</t>
  </si>
  <si>
    <t>61.4% (+)</t>
  </si>
  <si>
    <t>93.8% (-)</t>
  </si>
  <si>
    <t>97.2% (sig 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</si>
</sst>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30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</font>
    <font>
      <sz val="10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vertAlign val="superscript"/>
      <sz val="9"/>
      <color indexed="8"/>
      <name val="Calibri"/>
      <family val="2"/>
    </font>
    <font>
      <u/>
      <vertAlign val="superscript"/>
      <sz val="9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</font>
    <font>
      <b/>
      <i/>
      <sz val="9"/>
      <color indexed="8"/>
      <name val="Calibri"/>
      <family val="2"/>
    </font>
    <font>
      <sz val="9"/>
      <color theme="1"/>
      <name val="Calibri"/>
      <family val="2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9"/>
      <color theme="1"/>
      <name val="Calibri"/>
      <family val="2"/>
    </font>
    <font>
      <sz val="9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8">
    <xf numFmtId="0" fontId="0" fillId="0" borderId="0" xfId="0"/>
    <xf numFmtId="0" fontId="2" fillId="0" borderId="0" xfId="1" applyFont="1" applyFill="1" applyAlignment="1">
      <alignment horizontal="lef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1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0" fontId="6" fillId="0" borderId="1" xfId="2" applyFont="1" applyFill="1" applyBorder="1" applyAlignment="1">
      <alignment horizontal="left"/>
    </xf>
    <xf numFmtId="0" fontId="3" fillId="0" borderId="1" xfId="0" applyFont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1" xfId="2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2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11" fillId="0" borderId="1" xfId="3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8" fillId="0" borderId="0" xfId="0" applyFont="1"/>
    <xf numFmtId="14" fontId="11" fillId="0" borderId="0" xfId="0" applyNumberFormat="1" applyFont="1"/>
    <xf numFmtId="0" fontId="0" fillId="0" borderId="0" xfId="0" applyFill="1"/>
    <xf numFmtId="0" fontId="8" fillId="0" borderId="0" xfId="0" applyFont="1" applyAlignment="1"/>
    <xf numFmtId="0" fontId="11" fillId="0" borderId="0" xfId="0" applyFont="1" applyFill="1" applyBorder="1" applyAlignment="1">
      <alignment horizontal="left" vertical="center"/>
    </xf>
    <xf numFmtId="1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6" borderId="1" xfId="2" applyNumberFormat="1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23" fillId="9" borderId="1" xfId="2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10" fillId="10" borderId="1" xfId="2" applyNumberFormat="1" applyFont="1" applyFill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 wrapText="1"/>
    </xf>
    <xf numFmtId="0" fontId="6" fillId="0" borderId="2" xfId="2" applyFont="1" applyFill="1" applyBorder="1" applyAlignment="1"/>
    <xf numFmtId="0" fontId="6" fillId="0" borderId="3" xfId="2" applyFont="1" applyFill="1" applyBorder="1" applyAlignment="1"/>
    <xf numFmtId="0" fontId="8" fillId="0" borderId="1" xfId="0" applyFont="1" applyFill="1" applyBorder="1" applyAlignment="1" applyProtection="1">
      <alignment horizontal="center"/>
      <protection locked="0"/>
    </xf>
    <xf numFmtId="0" fontId="6" fillId="0" borderId="4" xfId="2" applyFont="1" applyFill="1" applyBorder="1" applyAlignment="1"/>
    <xf numFmtId="0" fontId="6" fillId="0" borderId="5" xfId="2" applyFont="1" applyFill="1" applyBorder="1" applyAlignment="1"/>
    <xf numFmtId="0" fontId="24" fillId="0" borderId="4" xfId="2" applyFont="1" applyFill="1" applyBorder="1" applyAlignment="1"/>
    <xf numFmtId="0" fontId="6" fillId="0" borderId="1" xfId="2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164" fontId="10" fillId="0" borderId="1" xfId="2" applyNumberFormat="1" applyFont="1" applyFill="1" applyBorder="1" applyAlignment="1">
      <alignment horizontal="center" wrapText="1"/>
    </xf>
    <xf numFmtId="0" fontId="10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wrapText="1"/>
    </xf>
    <xf numFmtId="0" fontId="15" fillId="0" borderId="0" xfId="0" applyFont="1" applyFill="1" applyAlignment="1"/>
    <xf numFmtId="0" fontId="15" fillId="0" borderId="0" xfId="6" applyFont="1" applyFill="1" applyAlignment="1">
      <alignment horizontal="left"/>
    </xf>
    <xf numFmtId="0" fontId="15" fillId="0" borderId="0" xfId="7" applyFont="1" applyFill="1" applyAlignment="1"/>
    <xf numFmtId="0" fontId="15" fillId="0" borderId="0" xfId="4" applyFont="1" applyAlignment="1"/>
    <xf numFmtId="0" fontId="15" fillId="0" borderId="0" xfId="0" applyFont="1" applyAlignment="1"/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1" applyFont="1" applyFill="1" applyAlignment="1">
      <alignment horizontal="left" vertical="top"/>
    </xf>
    <xf numFmtId="0" fontId="27" fillId="0" borderId="0" xfId="1" applyFont="1" applyFill="1" applyBorder="1" applyAlignment="1">
      <alignment horizontal="left" vertical="top"/>
    </xf>
    <xf numFmtId="0" fontId="28" fillId="0" borderId="1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25" fillId="0" borderId="6" xfId="0" applyFont="1" applyBorder="1"/>
    <xf numFmtId="0" fontId="25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11" fillId="8" borderId="1" xfId="4" applyFont="1" applyFill="1" applyBorder="1" applyAlignment="1">
      <alignment horizontal="center"/>
    </xf>
    <xf numFmtId="2" fontId="11" fillId="7" borderId="1" xfId="4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5" fillId="8" borderId="0" xfId="7" applyFont="1" applyFill="1" applyAlignment="1"/>
    <xf numFmtId="0" fontId="15" fillId="8" borderId="0" xfId="0" applyFont="1" applyFill="1" applyAlignment="1"/>
    <xf numFmtId="0" fontId="15" fillId="7" borderId="0" xfId="7" applyFont="1" applyFill="1" applyAlignment="1"/>
    <xf numFmtId="0" fontId="15" fillId="7" borderId="0" xfId="0" applyFont="1" applyFill="1" applyAlignment="1"/>
    <xf numFmtId="0" fontId="14" fillId="3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/>
    <xf numFmtId="0" fontId="29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2" fontId="11" fillId="7" borderId="7" xfId="4" applyNumberFormat="1" applyFont="1" applyFill="1" applyBorder="1" applyAlignment="1">
      <alignment horizontal="center"/>
    </xf>
    <xf numFmtId="0" fontId="11" fillId="8" borderId="7" xfId="4" applyFont="1" applyFill="1" applyBorder="1" applyAlignment="1">
      <alignment horizontal="center"/>
    </xf>
  </cellXfs>
  <cellStyles count="8">
    <cellStyle name=" 1 2" xfId="5"/>
    <cellStyle name="GroupColumn0" xfId="3"/>
    <cellStyle name="Normal" xfId="0" builtinId="0"/>
    <cellStyle name="Normal 2" xfId="4"/>
    <cellStyle name="Normal 4" xfId="1"/>
    <cellStyle name="Normal_GW Metals 2" xfId="6"/>
    <cellStyle name="Normal_Sheet2" xfId="2"/>
    <cellStyle name="Style 1" xfId="7"/>
  </cellStyles>
  <dxfs count="2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M2/TA020AdvancedDesign/WorkingFiles/Draft_CompDsgnRoadMap/Appendices/AppG_GeochemDataAnalysisRpt/Supporting_WaterQuality_data_M-K/2015_Water_Analytic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DJune2015"/>
      <sheetName val="WRDOct2015"/>
      <sheetName val="SpSeepFull2015"/>
      <sheetName val="SpSeepFP2015"/>
      <sheetName val="FallSeepFull2015"/>
      <sheetName val="FallSeepFP2015"/>
      <sheetName val="GWtailings"/>
      <sheetName val="GWperimeter"/>
      <sheetName val="GWCVD"/>
      <sheetName val="Un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Alkalinity, Bicarbonate (as CaCO3)</v>
          </cell>
          <cell r="C2" t="str">
            <v>mg/l</v>
          </cell>
        </row>
        <row r="3">
          <cell r="B3" t="str">
            <v>Alkalinity, Carbonate (as CaCO3)</v>
          </cell>
          <cell r="C3" t="str">
            <v>mg/l</v>
          </cell>
        </row>
        <row r="4">
          <cell r="B4" t="str">
            <v>Alkalinity, Hydroxide (as CaCO3)</v>
          </cell>
          <cell r="C4" t="str">
            <v>mg/l</v>
          </cell>
        </row>
        <row r="5">
          <cell r="B5" t="str">
            <v>Hardness (as CaCO3)</v>
          </cell>
          <cell r="C5" t="str">
            <v>mg/l</v>
          </cell>
        </row>
        <row r="6">
          <cell r="B6" t="str">
            <v>Total dissolved solids</v>
          </cell>
          <cell r="C6" t="str">
            <v>mg/l</v>
          </cell>
        </row>
        <row r="7">
          <cell r="B7" t="str">
            <v>Lithium, dissolved</v>
          </cell>
          <cell r="C7" t="str">
            <v>mg/l</v>
          </cell>
        </row>
        <row r="8">
          <cell r="B8" t="str">
            <v>Manganese, dissolved</v>
          </cell>
          <cell r="C8" t="str">
            <v>mg/l</v>
          </cell>
        </row>
        <row r="9">
          <cell r="B9" t="str">
            <v>Molybdenum (Mo)-Dissolved</v>
          </cell>
          <cell r="C9" t="str">
            <v>mg/l</v>
          </cell>
        </row>
        <row r="10">
          <cell r="B10" t="str">
            <v>Nickel (Ni)-Dissolved</v>
          </cell>
          <cell r="C10" t="str">
            <v>mg/l</v>
          </cell>
        </row>
        <row r="11">
          <cell r="B11" t="str">
            <v>Potassium, dissolved</v>
          </cell>
          <cell r="C11" t="str">
            <v>mg/l</v>
          </cell>
        </row>
        <row r="12">
          <cell r="B12" t="str">
            <v>Silver (Ag)-Dissolved</v>
          </cell>
          <cell r="C12" t="str">
            <v>mg/l</v>
          </cell>
        </row>
        <row r="13">
          <cell r="B13" t="str">
            <v>Sodium (Na)-Dissolved</v>
          </cell>
          <cell r="C13" t="str">
            <v>mg/l</v>
          </cell>
        </row>
        <row r="14">
          <cell r="B14" t="str">
            <v>Strontium, dissolved</v>
          </cell>
          <cell r="C14" t="str">
            <v>mg/l</v>
          </cell>
        </row>
        <row r="15">
          <cell r="B15" t="str">
            <v>Thallium (Tl)-Dissolved</v>
          </cell>
          <cell r="C15" t="str">
            <v>mg/l</v>
          </cell>
        </row>
        <row r="16">
          <cell r="B16" t="str">
            <v>Titanium, dissolved</v>
          </cell>
          <cell r="C16" t="str">
            <v>mg/l</v>
          </cell>
        </row>
        <row r="17">
          <cell r="B17" t="str">
            <v>Antimony (Sb)-Dissolved</v>
          </cell>
          <cell r="C17" t="str">
            <v>mg/l</v>
          </cell>
        </row>
        <row r="18">
          <cell r="B18" t="str">
            <v>Arsenic (As)-Dissolved</v>
          </cell>
          <cell r="C18" t="str">
            <v>mg/l</v>
          </cell>
        </row>
        <row r="19">
          <cell r="B19" t="str">
            <v>Barium (Ba)-Dissolved</v>
          </cell>
          <cell r="C19" t="str">
            <v>mg/l</v>
          </cell>
        </row>
        <row r="20">
          <cell r="B20" t="str">
            <v>Beryllium (Be)-Dissolved</v>
          </cell>
          <cell r="C20" t="str">
            <v>mg/l</v>
          </cell>
        </row>
        <row r="21">
          <cell r="B21" t="str">
            <v>Boron (B)-Dissolved</v>
          </cell>
          <cell r="C21" t="str">
            <v>mg/l</v>
          </cell>
        </row>
        <row r="22">
          <cell r="B22" t="str">
            <v>Fluoride</v>
          </cell>
          <cell r="C22" t="str">
            <v>mg/l</v>
          </cell>
        </row>
        <row r="23">
          <cell r="B23" t="str">
            <v>Phosphorus</v>
          </cell>
          <cell r="C23" t="str">
            <v>mg/l</v>
          </cell>
        </row>
        <row r="24">
          <cell r="B24" t="str">
            <v>Carbon, dissolved organic (DOC)</v>
          </cell>
          <cell r="C24" t="str">
            <v>mg/l</v>
          </cell>
        </row>
        <row r="25">
          <cell r="B25" t="str">
            <v>Silica, Dissolved</v>
          </cell>
          <cell r="C25" t="str">
            <v>mg/l</v>
          </cell>
        </row>
        <row r="26">
          <cell r="B26" t="str">
            <v>Sulfur, dissolved</v>
          </cell>
          <cell r="C26" t="str">
            <v>mg/l</v>
          </cell>
        </row>
        <row r="27">
          <cell r="B27" t="str">
            <v>Iron, dissolved</v>
          </cell>
          <cell r="C27" t="str">
            <v>mg/l</v>
          </cell>
        </row>
        <row r="28">
          <cell r="B28" t="str">
            <v>Magnesium, dissolved</v>
          </cell>
          <cell r="C28" t="str">
            <v>mg/l</v>
          </cell>
        </row>
        <row r="29">
          <cell r="B29" t="str">
            <v>Silicon, dissolved</v>
          </cell>
          <cell r="C29" t="str">
            <v>mg/l</v>
          </cell>
        </row>
        <row r="30">
          <cell r="B30" t="str">
            <v>Calcium, dissolved</v>
          </cell>
          <cell r="C30" t="str">
            <v>mg/l</v>
          </cell>
        </row>
        <row r="31">
          <cell r="B31" t="str">
            <v>Phosphorus, dissolved</v>
          </cell>
          <cell r="C31" t="str">
            <v>mg/l</v>
          </cell>
        </row>
        <row r="32">
          <cell r="B32" t="str">
            <v>Aluminum, dissolved</v>
          </cell>
          <cell r="C32" t="str">
            <v>mg/l</v>
          </cell>
        </row>
        <row r="33">
          <cell r="B33" t="str">
            <v>Lead (Pb)-Dissolved</v>
          </cell>
          <cell r="C33" t="str">
            <v>mg/l</v>
          </cell>
        </row>
        <row r="34">
          <cell r="B34" t="str">
            <v>Copper (Cu)-Dissolved</v>
          </cell>
          <cell r="C34" t="str">
            <v>mg/l</v>
          </cell>
        </row>
        <row r="35">
          <cell r="B35" t="str">
            <v>Uranium (U)-Dissolved</v>
          </cell>
          <cell r="C35" t="str">
            <v>mg/l</v>
          </cell>
        </row>
        <row r="36">
          <cell r="B36" t="str">
            <v>Vanadium (V)-Dissolved</v>
          </cell>
          <cell r="C36" t="str">
            <v>mg/l</v>
          </cell>
        </row>
        <row r="37">
          <cell r="B37" t="str">
            <v>Zinc (Zn)-Dissolved</v>
          </cell>
          <cell r="C37" t="str">
            <v>mg/l</v>
          </cell>
        </row>
        <row r="38">
          <cell r="B38" t="str">
            <v>Selenium (Se)-Dissolved</v>
          </cell>
          <cell r="C38" t="str">
            <v>mg/l</v>
          </cell>
        </row>
        <row r="39">
          <cell r="B39" t="str">
            <v>Total Suspended Solids</v>
          </cell>
          <cell r="C39" t="str">
            <v>mg/l</v>
          </cell>
        </row>
        <row r="40">
          <cell r="B40" t="str">
            <v>Nitrate (as N)</v>
          </cell>
          <cell r="C40" t="str">
            <v>mg/l</v>
          </cell>
        </row>
        <row r="41">
          <cell r="B41" t="str">
            <v>Nitrite (as N)</v>
          </cell>
          <cell r="C41" t="str">
            <v>mg/l</v>
          </cell>
        </row>
        <row r="42">
          <cell r="B42" t="str">
            <v>Sulfate</v>
          </cell>
          <cell r="C42" t="str">
            <v>mg/l</v>
          </cell>
        </row>
        <row r="43">
          <cell r="B43" t="str">
            <v>Chloride (Cl)</v>
          </cell>
          <cell r="C43" t="str">
            <v>mg/l</v>
          </cell>
        </row>
        <row r="44">
          <cell r="B44" t="str">
            <v>ORP</v>
          </cell>
          <cell r="C44" t="str">
            <v>mV</v>
          </cell>
        </row>
        <row r="45">
          <cell r="B45" t="str">
            <v>pH</v>
          </cell>
          <cell r="C45" t="str">
            <v>Ph</v>
          </cell>
        </row>
        <row r="46">
          <cell r="B46" t="str">
            <v>Mercury, dissolved</v>
          </cell>
          <cell r="C46" t="str">
            <v>mg/l</v>
          </cell>
        </row>
        <row r="47">
          <cell r="B47" t="str">
            <v>Ferrous Iron, dissolved</v>
          </cell>
          <cell r="C47" t="str">
            <v>mg/l</v>
          </cell>
        </row>
        <row r="48">
          <cell r="B48" t="str">
            <v>Ammonia</v>
          </cell>
          <cell r="C48" t="str">
            <v>mg/l</v>
          </cell>
        </row>
        <row r="49">
          <cell r="B49" t="str">
            <v>Acidity, hot peroxide</v>
          </cell>
          <cell r="C49" t="str">
            <v>mg/l</v>
          </cell>
        </row>
        <row r="50">
          <cell r="B50" t="str">
            <v>Alkalinity, Total (as CaCO3)</v>
          </cell>
          <cell r="C50" t="str">
            <v>mg/l</v>
          </cell>
        </row>
        <row r="51">
          <cell r="B51" t="str">
            <v>Cadmium (Cd)-Dissolved</v>
          </cell>
          <cell r="C51" t="str">
            <v>mg/l</v>
          </cell>
        </row>
        <row r="52">
          <cell r="B52" t="str">
            <v>Chromium (Cr)-Dissolved</v>
          </cell>
          <cell r="C52" t="str">
            <v>mg/l</v>
          </cell>
        </row>
        <row r="53">
          <cell r="B53" t="str">
            <v>Cobalt (Co)-Dissolved</v>
          </cell>
          <cell r="C53" t="str">
            <v>mg/l</v>
          </cell>
        </row>
        <row r="54">
          <cell r="B54" t="str">
            <v>Temperature, Field</v>
          </cell>
          <cell r="C54" t="str">
            <v>deg C</v>
          </cell>
        </row>
        <row r="55">
          <cell r="B55" t="str">
            <v>Dissolved Oxygen (percentage)</v>
          </cell>
          <cell r="C55" t="str">
            <v>%</v>
          </cell>
        </row>
        <row r="56">
          <cell r="B56" t="str">
            <v>pH</v>
          </cell>
          <cell r="C56" t="str">
            <v>pH Units</v>
          </cell>
        </row>
        <row r="57">
          <cell r="B57" t="str">
            <v>Mercury, dissolved</v>
          </cell>
          <cell r="C57" t="str">
            <v>mg/l</v>
          </cell>
        </row>
        <row r="58">
          <cell r="B58" t="str">
            <v>Ferrous Iron, dissolved</v>
          </cell>
          <cell r="C58" t="str">
            <v>mg/l</v>
          </cell>
        </row>
        <row r="59">
          <cell r="B59" t="str">
            <v>Ammonia</v>
          </cell>
          <cell r="C59" t="str">
            <v>mg/l</v>
          </cell>
        </row>
        <row r="60">
          <cell r="B60" t="str">
            <v>Acidity, hot peroxide</v>
          </cell>
          <cell r="C60" t="str">
            <v>mg/l</v>
          </cell>
        </row>
        <row r="61">
          <cell r="B61" t="str">
            <v>Alkalinity, Bicarbonate (as CaCO3)</v>
          </cell>
          <cell r="C61" t="str">
            <v>mg/l</v>
          </cell>
        </row>
        <row r="62">
          <cell r="B62" t="str">
            <v>Alkalinity, Carbonate (as CaCO3)</v>
          </cell>
          <cell r="C62" t="str">
            <v>mg/l</v>
          </cell>
        </row>
        <row r="63">
          <cell r="B63" t="str">
            <v>Alkalinity, Hydroxide (as CaCO3)</v>
          </cell>
          <cell r="C63" t="str">
            <v>mg/l</v>
          </cell>
        </row>
        <row r="64">
          <cell r="B64" t="str">
            <v>Alkalinity, Total (as CaCO3)</v>
          </cell>
          <cell r="C64" t="str">
            <v>mg/l</v>
          </cell>
        </row>
        <row r="65">
          <cell r="B65" t="str">
            <v>Hardness (as CaCO3)</v>
          </cell>
          <cell r="C65" t="str">
            <v>mg/l</v>
          </cell>
        </row>
        <row r="66">
          <cell r="B66" t="str">
            <v>Total dissolved solids</v>
          </cell>
          <cell r="C66" t="str">
            <v>mg/l</v>
          </cell>
        </row>
        <row r="67">
          <cell r="B67" t="str">
            <v>Total Suspended Solids</v>
          </cell>
          <cell r="C67" t="str">
            <v>mg/l</v>
          </cell>
        </row>
        <row r="68">
          <cell r="B68" t="str">
            <v>Nitrate (as N)</v>
          </cell>
          <cell r="C68" t="str">
            <v>mg/l</v>
          </cell>
        </row>
        <row r="69">
          <cell r="B69" t="str">
            <v>Nitrite (as N)</v>
          </cell>
          <cell r="C69" t="str">
            <v>mg/l</v>
          </cell>
        </row>
        <row r="70">
          <cell r="B70" t="str">
            <v>Sulfate</v>
          </cell>
          <cell r="C70" t="str">
            <v>mg/l</v>
          </cell>
        </row>
        <row r="71">
          <cell r="B71" t="str">
            <v>Chloride (Cl)</v>
          </cell>
          <cell r="C71" t="str">
            <v>mg/l</v>
          </cell>
        </row>
        <row r="72">
          <cell r="B72" t="str">
            <v>Fluoride</v>
          </cell>
          <cell r="C72" t="str">
            <v>mg/l</v>
          </cell>
        </row>
        <row r="73">
          <cell r="B73" t="str">
            <v>Phosphorus</v>
          </cell>
          <cell r="C73" t="str">
            <v>mg/l</v>
          </cell>
        </row>
        <row r="74">
          <cell r="B74" t="str">
            <v>Carbon, dissolved organic (DOC)</v>
          </cell>
          <cell r="C74" t="str">
            <v>mg/l</v>
          </cell>
        </row>
        <row r="75">
          <cell r="B75" t="str">
            <v>Silica, Dissolved</v>
          </cell>
          <cell r="C75" t="str">
            <v>mg/l</v>
          </cell>
        </row>
        <row r="76">
          <cell r="B76" t="str">
            <v>Iron, dissolved</v>
          </cell>
          <cell r="C76" t="str">
            <v>mg/l</v>
          </cell>
        </row>
        <row r="77">
          <cell r="B77" t="str">
            <v>Magnesium, dissolved</v>
          </cell>
          <cell r="C77" t="str">
            <v>mg/l</v>
          </cell>
        </row>
        <row r="78">
          <cell r="B78" t="str">
            <v>Silicon, dissolved</v>
          </cell>
          <cell r="C78" t="str">
            <v>mg/l</v>
          </cell>
        </row>
        <row r="79">
          <cell r="B79" t="str">
            <v>Calcium, dissolved</v>
          </cell>
          <cell r="C79" t="str">
            <v>mg/l</v>
          </cell>
        </row>
        <row r="80">
          <cell r="B80" t="str">
            <v>Sulfur, dissolved</v>
          </cell>
          <cell r="C80" t="str">
            <v>mg/l</v>
          </cell>
        </row>
        <row r="81">
          <cell r="B81" t="str">
            <v>Phosphorus, dissolved</v>
          </cell>
          <cell r="C81" t="str">
            <v>mg/l</v>
          </cell>
        </row>
        <row r="82">
          <cell r="B82" t="str">
            <v>Aluminum, dissolved</v>
          </cell>
          <cell r="C82" t="str">
            <v>mg/l</v>
          </cell>
        </row>
        <row r="83">
          <cell r="B83" t="str">
            <v>Lead (Pb)-Dissolved</v>
          </cell>
          <cell r="C83" t="str">
            <v>mg/l</v>
          </cell>
        </row>
        <row r="84">
          <cell r="B84" t="str">
            <v>Lithium, dissolved</v>
          </cell>
          <cell r="C84" t="str">
            <v>mg/l</v>
          </cell>
        </row>
        <row r="85">
          <cell r="B85" t="str">
            <v>Molybdenum (Mo)-Dissolved</v>
          </cell>
          <cell r="C85" t="str">
            <v>mg/l</v>
          </cell>
        </row>
        <row r="86">
          <cell r="B86" t="str">
            <v>Nickel (Ni)-Dissolved</v>
          </cell>
          <cell r="C86" t="str">
            <v>mg/l</v>
          </cell>
        </row>
        <row r="87">
          <cell r="B87" t="str">
            <v>Potassium, dissolved</v>
          </cell>
          <cell r="C87" t="str">
            <v>mg/l</v>
          </cell>
        </row>
        <row r="88">
          <cell r="B88" t="str">
            <v>Silver (Ag)-Dissolved</v>
          </cell>
          <cell r="C88" t="str">
            <v>mg/l</v>
          </cell>
        </row>
        <row r="89">
          <cell r="B89" t="str">
            <v>Sodium (Na)-Dissolved</v>
          </cell>
          <cell r="C89" t="str">
            <v>mg/l</v>
          </cell>
        </row>
        <row r="90">
          <cell r="B90" t="str">
            <v>Strontium, dissolved</v>
          </cell>
          <cell r="C90" t="str">
            <v>mg/l</v>
          </cell>
        </row>
        <row r="91">
          <cell r="B91" t="str">
            <v>Thallium (Tl)-Dissolved</v>
          </cell>
          <cell r="C91" t="str">
            <v>mg/l</v>
          </cell>
        </row>
        <row r="92">
          <cell r="B92" t="str">
            <v>Titanium, dissolved</v>
          </cell>
          <cell r="C92" t="str">
            <v>mg/l</v>
          </cell>
        </row>
        <row r="93">
          <cell r="B93" t="str">
            <v>Antimony (Sb)-Dissolved</v>
          </cell>
          <cell r="C93" t="str">
            <v>mg/l</v>
          </cell>
        </row>
        <row r="94">
          <cell r="B94" t="str">
            <v>Arsenic (As)-Dissolved</v>
          </cell>
          <cell r="C94" t="str">
            <v>mg/l</v>
          </cell>
        </row>
        <row r="95">
          <cell r="B95" t="str">
            <v>Barium (Ba)-Dissolved</v>
          </cell>
          <cell r="C95" t="str">
            <v>mg/l</v>
          </cell>
        </row>
        <row r="96">
          <cell r="B96" t="str">
            <v>Beryllium (Be)-Dissolved</v>
          </cell>
          <cell r="C96" t="str">
            <v>mg/l</v>
          </cell>
        </row>
        <row r="97">
          <cell r="B97" t="str">
            <v>Boron (B)-Dissolved</v>
          </cell>
          <cell r="C97" t="str">
            <v>mg/l</v>
          </cell>
        </row>
        <row r="98">
          <cell r="B98" t="str">
            <v>Cadmium (Cd)-Dissolved</v>
          </cell>
          <cell r="C98" t="str">
            <v>mg/l</v>
          </cell>
        </row>
        <row r="99">
          <cell r="B99" t="str">
            <v>Chromium (Cr)-Dissolved</v>
          </cell>
          <cell r="C99" t="str">
            <v>mg/l</v>
          </cell>
        </row>
        <row r="100">
          <cell r="B100" t="str">
            <v>Cobalt (Co)-Dissolved</v>
          </cell>
          <cell r="C100" t="str">
            <v>mg/l</v>
          </cell>
        </row>
        <row r="101">
          <cell r="B101" t="str">
            <v>Copper (Cu)-Dissolved</v>
          </cell>
          <cell r="C101" t="str">
            <v>mg/l</v>
          </cell>
        </row>
        <row r="102">
          <cell r="B102" t="str">
            <v>Uranium (U)-Dissolved</v>
          </cell>
          <cell r="C102" t="str">
            <v>mg/l</v>
          </cell>
        </row>
        <row r="103">
          <cell r="B103" t="str">
            <v>Vanadium (V)-Dissolved</v>
          </cell>
          <cell r="C103" t="str">
            <v>mg/l</v>
          </cell>
        </row>
        <row r="104">
          <cell r="B104" t="str">
            <v>Selenium (Se)-Dissolved</v>
          </cell>
          <cell r="C104" t="str">
            <v>mg/l</v>
          </cell>
        </row>
        <row r="105">
          <cell r="B105" t="str">
            <v>Manganese, dissolved</v>
          </cell>
          <cell r="C105" t="str">
            <v>mg/l</v>
          </cell>
        </row>
        <row r="106">
          <cell r="B106" t="str">
            <v>Zinc (Zn)-Dissolved</v>
          </cell>
          <cell r="C106" t="str">
            <v>mg/l</v>
          </cell>
        </row>
        <row r="107">
          <cell r="B107" t="str">
            <v>Free Cyanide</v>
          </cell>
          <cell r="C107" t="str">
            <v>mg/l</v>
          </cell>
        </row>
        <row r="108">
          <cell r="B108" t="str">
            <v>DO</v>
          </cell>
          <cell r="C108" t="str">
            <v>mg/l</v>
          </cell>
        </row>
        <row r="109">
          <cell r="B109" t="str">
            <v>Manganese</v>
          </cell>
          <cell r="C109" t="str">
            <v>mg/l</v>
          </cell>
        </row>
        <row r="110">
          <cell r="B110" t="str">
            <v>Sulfur</v>
          </cell>
          <cell r="C110" t="str">
            <v>mg/l</v>
          </cell>
        </row>
        <row r="111">
          <cell r="B111" t="str">
            <v>Strontium</v>
          </cell>
          <cell r="C111" t="str">
            <v>mg/l</v>
          </cell>
        </row>
        <row r="112">
          <cell r="B112" t="str">
            <v>Boron</v>
          </cell>
          <cell r="C112" t="str">
            <v>mg/l</v>
          </cell>
        </row>
        <row r="113">
          <cell r="B113" t="str">
            <v>pH, Field</v>
          </cell>
          <cell r="C113" t="str">
            <v>pH Units</v>
          </cell>
        </row>
        <row r="114">
          <cell r="B114" t="str">
            <v>Cobalt</v>
          </cell>
          <cell r="C114" t="str">
            <v>mg/l</v>
          </cell>
        </row>
        <row r="115">
          <cell r="B115" t="str">
            <v>Copper</v>
          </cell>
          <cell r="C115" t="str">
            <v>mg/l</v>
          </cell>
        </row>
        <row r="116">
          <cell r="B116" t="str">
            <v>Flow</v>
          </cell>
          <cell r="C116" t="str">
            <v>L/sec</v>
          </cell>
        </row>
        <row r="117">
          <cell r="B117" t="str">
            <v>pH</v>
          </cell>
          <cell r="C117" t="str">
            <v>pH Units</v>
          </cell>
        </row>
        <row r="118">
          <cell r="B118" t="str">
            <v>Conductivity, Field</v>
          </cell>
          <cell r="C118" t="str">
            <v>mS/cm/deg C</v>
          </cell>
        </row>
        <row r="119">
          <cell r="B119" t="str">
            <v>Conductivity, Field</v>
          </cell>
          <cell r="C119" t="str">
            <v>mS/cm/deg C</v>
          </cell>
        </row>
        <row r="120">
          <cell r="B120" t="str">
            <v>ORP</v>
          </cell>
          <cell r="C120" t="str">
            <v>mV</v>
          </cell>
        </row>
        <row r="121">
          <cell r="B121" t="str">
            <v>pH, Field</v>
          </cell>
          <cell r="C121" t="str">
            <v>pH Units</v>
          </cell>
        </row>
        <row r="122">
          <cell r="B122" t="str">
            <v>Temperature, Field</v>
          </cell>
          <cell r="C122" t="str">
            <v>deg C</v>
          </cell>
        </row>
        <row r="123">
          <cell r="B123" t="str">
            <v>Turbidity, Field</v>
          </cell>
          <cell r="C123" t="str">
            <v>NTU</v>
          </cell>
        </row>
        <row r="124">
          <cell r="B124" t="str">
            <v>DO</v>
          </cell>
          <cell r="C124" t="str">
            <v>mg/l</v>
          </cell>
        </row>
        <row r="125">
          <cell r="B125" t="str">
            <v>pH</v>
          </cell>
          <cell r="C125" t="str">
            <v>Ph</v>
          </cell>
        </row>
        <row r="126">
          <cell r="B126" t="str">
            <v>Hardness (as CaCO3)</v>
          </cell>
          <cell r="C126" t="str">
            <v>mg/l</v>
          </cell>
        </row>
        <row r="127">
          <cell r="B127" t="str">
            <v>Nitrate (as N)</v>
          </cell>
          <cell r="C127" t="str">
            <v>mg/l</v>
          </cell>
        </row>
        <row r="128">
          <cell r="B128" t="str">
            <v>Nitrite (as N)</v>
          </cell>
          <cell r="C128" t="str">
            <v>mg/l</v>
          </cell>
        </row>
        <row r="129">
          <cell r="B129" t="str">
            <v>Sulfate</v>
          </cell>
          <cell r="C129" t="str">
            <v>mg/l</v>
          </cell>
        </row>
        <row r="130">
          <cell r="B130" t="str">
            <v>Chloride (Cl)</v>
          </cell>
          <cell r="C130" t="str">
            <v>mg/l</v>
          </cell>
        </row>
        <row r="131">
          <cell r="B131" t="str">
            <v>Fluoride</v>
          </cell>
          <cell r="C131" t="str">
            <v>mg/l</v>
          </cell>
        </row>
        <row r="132">
          <cell r="B132" t="str">
            <v>Iron</v>
          </cell>
          <cell r="C132" t="str">
            <v>mg/l</v>
          </cell>
        </row>
        <row r="133">
          <cell r="B133" t="str">
            <v>Iron, dissolved</v>
          </cell>
          <cell r="C133" t="str">
            <v>mg/l</v>
          </cell>
        </row>
        <row r="134">
          <cell r="B134" t="str">
            <v>Magnesium</v>
          </cell>
          <cell r="C134" t="str">
            <v>mg/l</v>
          </cell>
        </row>
        <row r="135">
          <cell r="B135" t="str">
            <v>Magnesium, dissolved</v>
          </cell>
          <cell r="C135" t="str">
            <v>mg/l</v>
          </cell>
        </row>
        <row r="136">
          <cell r="B136" t="str">
            <v>Silicon</v>
          </cell>
          <cell r="C136" t="str">
            <v>mg/l</v>
          </cell>
        </row>
        <row r="137">
          <cell r="B137" t="str">
            <v>Silicon, dissolved</v>
          </cell>
          <cell r="C137" t="str">
            <v>mg/l</v>
          </cell>
        </row>
        <row r="138">
          <cell r="B138" t="str">
            <v>Calcium</v>
          </cell>
          <cell r="C138" t="str">
            <v>mg/l</v>
          </cell>
        </row>
        <row r="139">
          <cell r="B139" t="str">
            <v>Calcium, dissolved</v>
          </cell>
          <cell r="C139" t="str">
            <v>mg/l</v>
          </cell>
        </row>
        <row r="140">
          <cell r="B140" t="str">
            <v>Sulfur, dissolved</v>
          </cell>
          <cell r="C140" t="str">
            <v>mg/l</v>
          </cell>
        </row>
        <row r="141">
          <cell r="B141" t="str">
            <v>Phosphorus</v>
          </cell>
          <cell r="C141" t="str">
            <v>mg/l</v>
          </cell>
        </row>
        <row r="142">
          <cell r="B142" t="str">
            <v>Phosphorus, dissolved</v>
          </cell>
          <cell r="C142" t="str">
            <v>mg/l</v>
          </cell>
        </row>
        <row r="143">
          <cell r="B143" t="str">
            <v>Aluminum</v>
          </cell>
          <cell r="C143" t="str">
            <v>mg/l</v>
          </cell>
        </row>
        <row r="144">
          <cell r="B144" t="str">
            <v>Lead</v>
          </cell>
          <cell r="C144" t="str">
            <v>mg/l</v>
          </cell>
        </row>
        <row r="145">
          <cell r="B145" t="str">
            <v>Lithium</v>
          </cell>
          <cell r="C145" t="str">
            <v>mg/l</v>
          </cell>
        </row>
        <row r="146">
          <cell r="B146" t="str">
            <v>Molybdenum</v>
          </cell>
          <cell r="C146" t="str">
            <v>mg/l</v>
          </cell>
        </row>
        <row r="147">
          <cell r="B147" t="str">
            <v>Nickel</v>
          </cell>
          <cell r="C147" t="str">
            <v>mg/l</v>
          </cell>
        </row>
        <row r="148">
          <cell r="B148" t="str">
            <v>Potassium</v>
          </cell>
          <cell r="C148" t="str">
            <v>mg/l</v>
          </cell>
        </row>
        <row r="149">
          <cell r="B149" t="str">
            <v>Silver</v>
          </cell>
          <cell r="C149" t="str">
            <v>mg/l</v>
          </cell>
        </row>
        <row r="150">
          <cell r="B150" t="str">
            <v>Sodium</v>
          </cell>
          <cell r="C150" t="str">
            <v>mg/l</v>
          </cell>
        </row>
        <row r="151">
          <cell r="B151" t="str">
            <v>Thallium</v>
          </cell>
          <cell r="C151" t="str">
            <v>mg/l</v>
          </cell>
        </row>
        <row r="152">
          <cell r="B152" t="str">
            <v>Titanium</v>
          </cell>
          <cell r="C152" t="str">
            <v>mg/l</v>
          </cell>
        </row>
        <row r="153">
          <cell r="B153" t="str">
            <v>Antimony</v>
          </cell>
          <cell r="C153" t="str">
            <v>mg/l</v>
          </cell>
        </row>
        <row r="154">
          <cell r="B154" t="str">
            <v>Arsenic</v>
          </cell>
          <cell r="C154" t="str">
            <v>mg/l</v>
          </cell>
        </row>
        <row r="155">
          <cell r="B155" t="str">
            <v>Barium</v>
          </cell>
          <cell r="C155" t="str">
            <v>mg/l</v>
          </cell>
        </row>
        <row r="156">
          <cell r="B156" t="str">
            <v>Beryllium</v>
          </cell>
          <cell r="C156" t="str">
            <v>mg/l</v>
          </cell>
        </row>
        <row r="157">
          <cell r="B157" t="str">
            <v>Cadmium</v>
          </cell>
          <cell r="C157" t="str">
            <v>mg/l</v>
          </cell>
        </row>
        <row r="158">
          <cell r="B158" t="str">
            <v>Chromium</v>
          </cell>
          <cell r="C158" t="str">
            <v>mg/l</v>
          </cell>
        </row>
        <row r="159">
          <cell r="B159" t="str">
            <v>Uranium (U)</v>
          </cell>
          <cell r="C159" t="str">
            <v>mg/l</v>
          </cell>
        </row>
        <row r="160">
          <cell r="B160" t="str">
            <v>Vanadium</v>
          </cell>
          <cell r="C160" t="str">
            <v>mg/l</v>
          </cell>
        </row>
        <row r="161">
          <cell r="B161" t="str">
            <v>Zinc</v>
          </cell>
          <cell r="C161" t="str">
            <v>mg/l</v>
          </cell>
        </row>
        <row r="162">
          <cell r="B162" t="str">
            <v>Selenium</v>
          </cell>
          <cell r="C162" t="str">
            <v>mg/l</v>
          </cell>
        </row>
        <row r="163">
          <cell r="B163" t="str">
            <v>Silica (as SIO2)</v>
          </cell>
          <cell r="C163" t="str">
            <v>mg/l</v>
          </cell>
        </row>
        <row r="164">
          <cell r="B164" t="str">
            <v>Silica, Dissolved</v>
          </cell>
          <cell r="C164" t="str">
            <v>mg/l</v>
          </cell>
        </row>
        <row r="165">
          <cell r="B165" t="str">
            <v>Aluminum, dissolved</v>
          </cell>
          <cell r="C165" t="str">
            <v>mg/l</v>
          </cell>
        </row>
        <row r="166">
          <cell r="B166" t="str">
            <v>Lead (Pb)-Dissolved</v>
          </cell>
          <cell r="C166" t="str">
            <v>mg/l</v>
          </cell>
        </row>
        <row r="167">
          <cell r="B167" t="str">
            <v>Lithium, dissolved</v>
          </cell>
          <cell r="C167" t="str">
            <v>mg/l</v>
          </cell>
        </row>
        <row r="168">
          <cell r="B168" t="str">
            <v>Manganese, dissolved</v>
          </cell>
          <cell r="C168" t="str">
            <v>mg/l</v>
          </cell>
        </row>
        <row r="169">
          <cell r="B169" t="str">
            <v>Molybdenum (Mo)-Dissolved</v>
          </cell>
          <cell r="C169" t="str">
            <v>mg/l</v>
          </cell>
        </row>
        <row r="170">
          <cell r="B170" t="str">
            <v>Nickel (Ni)-Dissolved</v>
          </cell>
          <cell r="C170" t="str">
            <v>mg/l</v>
          </cell>
        </row>
        <row r="171">
          <cell r="B171" t="str">
            <v>Potassium, dissolved</v>
          </cell>
          <cell r="C171" t="str">
            <v>mg/l</v>
          </cell>
        </row>
        <row r="172">
          <cell r="B172" t="str">
            <v>Silver (Ag)-Dissolved</v>
          </cell>
          <cell r="C172" t="str">
            <v>mg/l</v>
          </cell>
        </row>
        <row r="173">
          <cell r="B173" t="str">
            <v>Sodium (Na)-Dissolved</v>
          </cell>
          <cell r="C173" t="str">
            <v>mg/l</v>
          </cell>
        </row>
        <row r="174">
          <cell r="B174" t="str">
            <v>Strontium, dissolved</v>
          </cell>
          <cell r="C174" t="str">
            <v>mg/l</v>
          </cell>
        </row>
        <row r="175">
          <cell r="B175" t="str">
            <v>Thallium (Tl)-Dissolved</v>
          </cell>
          <cell r="C175" t="str">
            <v>mg/l</v>
          </cell>
        </row>
        <row r="176">
          <cell r="B176" t="str">
            <v>Titanium, dissolved</v>
          </cell>
          <cell r="C176" t="str">
            <v>mg/l</v>
          </cell>
        </row>
        <row r="177">
          <cell r="B177" t="str">
            <v>Antimony (Sb)-Dissolved</v>
          </cell>
          <cell r="C177" t="str">
            <v>mg/l</v>
          </cell>
        </row>
        <row r="178">
          <cell r="B178" t="str">
            <v>Arsenic (As)-Dissolved</v>
          </cell>
          <cell r="C178" t="str">
            <v>mg/l</v>
          </cell>
        </row>
        <row r="179">
          <cell r="B179" t="str">
            <v>Barium (Ba)-Dissolved</v>
          </cell>
          <cell r="C179" t="str">
            <v>mg/l</v>
          </cell>
        </row>
        <row r="180">
          <cell r="B180" t="str">
            <v>Beryllium (Be)-Dissolved</v>
          </cell>
          <cell r="C180" t="str">
            <v>mg/l</v>
          </cell>
        </row>
        <row r="181">
          <cell r="B181" t="str">
            <v>Boron (B)-Dissolved</v>
          </cell>
          <cell r="C181" t="str">
            <v>mg/l</v>
          </cell>
        </row>
        <row r="182">
          <cell r="B182" t="str">
            <v>Cadmium (Cd)-Dissolved</v>
          </cell>
          <cell r="C182" t="str">
            <v>mg/l</v>
          </cell>
        </row>
        <row r="183">
          <cell r="B183" t="str">
            <v>Chromium (Cr)-Dissolved</v>
          </cell>
          <cell r="C183" t="str">
            <v>mg/l</v>
          </cell>
        </row>
        <row r="184">
          <cell r="B184" t="str">
            <v>Cobalt (Co)-Dissolved</v>
          </cell>
          <cell r="C184" t="str">
            <v>mg/l</v>
          </cell>
        </row>
        <row r="185">
          <cell r="B185" t="str">
            <v>Copper (Cu)-Dissolved</v>
          </cell>
          <cell r="C185" t="str">
            <v>mg/l</v>
          </cell>
        </row>
        <row r="186">
          <cell r="B186" t="str">
            <v>Uranium (U)-Dissolved</v>
          </cell>
          <cell r="C186" t="str">
            <v>mg/l</v>
          </cell>
        </row>
        <row r="187">
          <cell r="B187" t="str">
            <v>Vanadium (V)-Dissolved</v>
          </cell>
          <cell r="C187" t="str">
            <v>mg/l</v>
          </cell>
        </row>
        <row r="188">
          <cell r="B188" t="str">
            <v>Zinc (Zn)-Dissolved</v>
          </cell>
          <cell r="C188" t="str">
            <v>mg/l</v>
          </cell>
        </row>
        <row r="189">
          <cell r="B189" t="str">
            <v>Selenium (Se)-Dissolved</v>
          </cell>
          <cell r="C189" t="str">
            <v>mg/l</v>
          </cell>
        </row>
        <row r="190">
          <cell r="B190" t="str">
            <v>Lithium</v>
          </cell>
          <cell r="C190" t="str">
            <v>mg/l</v>
          </cell>
        </row>
        <row r="191">
          <cell r="B191" t="str">
            <v>Free Cyanide</v>
          </cell>
          <cell r="C191" t="str">
            <v>mg/l</v>
          </cell>
        </row>
        <row r="192">
          <cell r="B192" t="str">
            <v>Free Cyanide</v>
          </cell>
          <cell r="C192" t="str">
            <v>mg/l</v>
          </cell>
        </row>
        <row r="193">
          <cell r="B193" t="str">
            <v>Mercury, dissolved</v>
          </cell>
          <cell r="C193" t="str">
            <v>mg/l</v>
          </cell>
        </row>
        <row r="194">
          <cell r="B194" t="str">
            <v>Ferrous Iron, dissolved</v>
          </cell>
          <cell r="C194" t="str">
            <v>mg/l</v>
          </cell>
        </row>
        <row r="195">
          <cell r="B195" t="str">
            <v>Ammonia</v>
          </cell>
          <cell r="C195" t="str">
            <v>mg/l</v>
          </cell>
        </row>
        <row r="196">
          <cell r="B196" t="str">
            <v>Acidity, hot peroxide</v>
          </cell>
          <cell r="C196" t="str">
            <v>mg/l</v>
          </cell>
        </row>
        <row r="197">
          <cell r="B197" t="str">
            <v>Alkalinity, Total (as CaCO3)</v>
          </cell>
          <cell r="C197" t="str">
            <v>mg/l</v>
          </cell>
        </row>
        <row r="198">
          <cell r="B198" t="str">
            <v>Alkalinity, Bicarbonate (as CaCO3)</v>
          </cell>
          <cell r="C198" t="str">
            <v>mg/l</v>
          </cell>
        </row>
        <row r="199">
          <cell r="B199" t="str">
            <v>Alkalinity, Carbonate (as CaCO3)</v>
          </cell>
          <cell r="C199" t="str">
            <v>mg/l</v>
          </cell>
        </row>
        <row r="200">
          <cell r="B200" t="str">
            <v>Alkalinity, Hydroxide (as CaCO3)</v>
          </cell>
          <cell r="C200" t="str">
            <v>mg/l</v>
          </cell>
        </row>
        <row r="201">
          <cell r="B201" t="str">
            <v>Total dissolved solids</v>
          </cell>
          <cell r="C201" t="str">
            <v>mg/l</v>
          </cell>
        </row>
        <row r="202">
          <cell r="B202" t="str">
            <v>Total Suspended Solids</v>
          </cell>
          <cell r="C202" t="str">
            <v>mg/l</v>
          </cell>
        </row>
        <row r="203">
          <cell r="B203" t="str">
            <v>Carbon, dissolved organic (DOC)</v>
          </cell>
          <cell r="C203" t="str">
            <v>mg/l</v>
          </cell>
        </row>
        <row r="204">
          <cell r="B204" t="str">
            <v>pH</v>
          </cell>
          <cell r="C204" t="str">
            <v>Ph</v>
          </cell>
        </row>
        <row r="205">
          <cell r="B205" t="str">
            <v>Lime Demand</v>
          </cell>
          <cell r="C205" t="str">
            <v>lb/1000USG</v>
          </cell>
        </row>
        <row r="206">
          <cell r="B206" t="str">
            <v>Solids Formed</v>
          </cell>
          <cell r="C206" t="str">
            <v>lb/1000USG</v>
          </cell>
        </row>
        <row r="207">
          <cell r="B207" t="str">
            <v>Mercury</v>
          </cell>
          <cell r="C207" t="str">
            <v>mg/l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view="pageBreakPreview" zoomScaleNormal="100" zoomScaleSheetLayoutView="100"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12.5703125" customWidth="1"/>
    <col min="2" max="2" width="11.5703125" customWidth="1"/>
    <col min="3" max="3" width="10.85546875" customWidth="1"/>
    <col min="4" max="4" width="13.7109375" customWidth="1"/>
    <col min="5" max="6" width="11.85546875" bestFit="1" customWidth="1"/>
    <col min="7" max="7" width="11.28515625" customWidth="1"/>
    <col min="8" max="8" width="12.42578125" customWidth="1"/>
  </cols>
  <sheetData>
    <row r="1" spans="1:8" x14ac:dyDescent="0.25">
      <c r="A1" s="49"/>
    </row>
    <row r="2" spans="1:8" x14ac:dyDescent="0.25">
      <c r="A2" s="73" t="s">
        <v>308</v>
      </c>
      <c r="B2" s="69"/>
      <c r="C2" s="69"/>
      <c r="D2" s="69"/>
      <c r="E2" s="69"/>
      <c r="F2" s="69"/>
      <c r="G2" s="69"/>
      <c r="H2" s="69"/>
    </row>
    <row r="3" spans="1:8" x14ac:dyDescent="0.25">
      <c r="A3" s="74" t="s">
        <v>0</v>
      </c>
      <c r="B3" s="69"/>
      <c r="C3" s="69"/>
      <c r="D3" s="69"/>
      <c r="E3" s="69"/>
      <c r="F3" s="69"/>
      <c r="G3" s="69"/>
      <c r="H3" s="69"/>
    </row>
    <row r="4" spans="1:8" ht="29.25" customHeight="1" x14ac:dyDescent="0.25">
      <c r="A4" s="76" t="s">
        <v>144</v>
      </c>
      <c r="B4" s="75" t="s">
        <v>145</v>
      </c>
      <c r="C4" s="75" t="s">
        <v>146</v>
      </c>
      <c r="D4" s="75" t="s">
        <v>147</v>
      </c>
      <c r="E4" s="75" t="s">
        <v>83</v>
      </c>
      <c r="F4" s="75" t="s">
        <v>148</v>
      </c>
      <c r="G4" s="75" t="s">
        <v>309</v>
      </c>
      <c r="H4" s="77" t="s">
        <v>149</v>
      </c>
    </row>
    <row r="5" spans="1:8" x14ac:dyDescent="0.25">
      <c r="A5" s="78" t="s">
        <v>150</v>
      </c>
      <c r="B5" s="71" t="s">
        <v>310</v>
      </c>
      <c r="C5" s="71" t="s">
        <v>311</v>
      </c>
      <c r="D5" s="71" t="s">
        <v>312</v>
      </c>
      <c r="E5" s="71" t="s">
        <v>191</v>
      </c>
      <c r="F5" s="71" t="s">
        <v>313</v>
      </c>
      <c r="G5" s="71" t="s">
        <v>314</v>
      </c>
      <c r="H5" s="79" t="s">
        <v>315</v>
      </c>
    </row>
    <row r="6" spans="1:8" x14ac:dyDescent="0.25">
      <c r="A6" s="78" t="s">
        <v>151</v>
      </c>
      <c r="B6" s="71"/>
      <c r="C6" s="71"/>
      <c r="D6" s="71"/>
      <c r="E6" s="71"/>
      <c r="F6" s="71"/>
      <c r="G6" s="71"/>
      <c r="H6" s="79"/>
    </row>
    <row r="7" spans="1:8" x14ac:dyDescent="0.25">
      <c r="A7" s="78" t="s">
        <v>152</v>
      </c>
      <c r="B7" s="71"/>
      <c r="C7" s="71"/>
      <c r="D7" s="71"/>
      <c r="E7" s="71"/>
      <c r="F7" s="71"/>
      <c r="G7" s="71"/>
      <c r="H7" s="79"/>
    </row>
    <row r="8" spans="1:8" x14ac:dyDescent="0.25">
      <c r="A8" s="78" t="s">
        <v>153</v>
      </c>
      <c r="B8" s="71"/>
      <c r="C8" s="71"/>
      <c r="D8" s="71"/>
      <c r="E8" s="71"/>
      <c r="F8" s="71" t="s">
        <v>189</v>
      </c>
      <c r="G8" s="71"/>
      <c r="H8" s="79"/>
    </row>
    <row r="9" spans="1:8" x14ac:dyDescent="0.25">
      <c r="A9" s="78" t="s">
        <v>154</v>
      </c>
      <c r="B9" s="71"/>
      <c r="C9" s="71"/>
      <c r="D9" s="71"/>
      <c r="E9" s="71"/>
      <c r="F9" s="71"/>
      <c r="G9" s="71"/>
      <c r="H9" s="79"/>
    </row>
    <row r="10" spans="1:8" x14ac:dyDescent="0.25">
      <c r="A10" s="78" t="s">
        <v>155</v>
      </c>
      <c r="B10" s="71"/>
      <c r="C10" s="71"/>
      <c r="D10" s="71"/>
      <c r="E10" s="71"/>
      <c r="F10" s="71"/>
      <c r="G10" s="71"/>
      <c r="H10" s="79"/>
    </row>
    <row r="11" spans="1:8" x14ac:dyDescent="0.25">
      <c r="A11" s="78" t="s">
        <v>156</v>
      </c>
      <c r="B11" s="71"/>
      <c r="C11" s="71"/>
      <c r="D11" s="71"/>
      <c r="E11" s="71"/>
      <c r="F11" s="71"/>
      <c r="G11" s="71"/>
      <c r="H11" s="79"/>
    </row>
    <row r="12" spans="1:8" x14ac:dyDescent="0.25">
      <c r="A12" s="78" t="s">
        <v>157</v>
      </c>
      <c r="B12" s="71"/>
      <c r="C12" s="71"/>
      <c r="D12" s="71"/>
      <c r="E12" s="71"/>
      <c r="F12" s="71" t="s">
        <v>192</v>
      </c>
      <c r="G12" s="71"/>
      <c r="H12" s="79"/>
    </row>
    <row r="13" spans="1:8" x14ac:dyDescent="0.25">
      <c r="A13" s="78" t="s">
        <v>158</v>
      </c>
      <c r="B13" s="71"/>
      <c r="C13" s="71"/>
      <c r="D13" s="71"/>
      <c r="E13" s="71"/>
      <c r="F13" s="71"/>
      <c r="G13" s="71"/>
      <c r="H13" s="79"/>
    </row>
    <row r="14" spans="1:8" x14ac:dyDescent="0.25">
      <c r="A14" s="78" t="s">
        <v>159</v>
      </c>
      <c r="B14" s="71"/>
      <c r="C14" s="71"/>
      <c r="D14" s="71"/>
      <c r="E14" s="71"/>
      <c r="F14" s="71" t="s">
        <v>203</v>
      </c>
      <c r="G14" s="71"/>
      <c r="H14" s="79"/>
    </row>
    <row r="15" spans="1:8" x14ac:dyDescent="0.25">
      <c r="A15" s="78" t="s">
        <v>160</v>
      </c>
      <c r="B15" s="71"/>
      <c r="C15" s="71"/>
      <c r="D15" s="71"/>
      <c r="E15" s="71"/>
      <c r="F15" s="71"/>
      <c r="G15" s="71"/>
      <c r="H15" s="79"/>
    </row>
    <row r="16" spans="1:8" x14ac:dyDescent="0.25">
      <c r="A16" s="78" t="s">
        <v>161</v>
      </c>
      <c r="B16" s="71" t="s">
        <v>192</v>
      </c>
      <c r="C16" s="71"/>
      <c r="D16" s="71" t="s">
        <v>193</v>
      </c>
      <c r="E16" s="71" t="s">
        <v>190</v>
      </c>
      <c r="F16" s="71" t="s">
        <v>194</v>
      </c>
      <c r="G16" s="71" t="s">
        <v>194</v>
      </c>
      <c r="H16" s="79" t="s">
        <v>193</v>
      </c>
    </row>
    <row r="17" spans="1:8" x14ac:dyDescent="0.25">
      <c r="A17" s="78" t="s">
        <v>162</v>
      </c>
      <c r="B17" s="71" t="s">
        <v>190</v>
      </c>
      <c r="C17" s="71"/>
      <c r="D17" s="71" t="s">
        <v>194</v>
      </c>
      <c r="E17" s="71"/>
      <c r="F17" s="71"/>
      <c r="G17" s="71" t="s">
        <v>195</v>
      </c>
      <c r="H17" s="79" t="s">
        <v>210</v>
      </c>
    </row>
    <row r="18" spans="1:8" x14ac:dyDescent="0.25">
      <c r="A18" s="78" t="s">
        <v>163</v>
      </c>
      <c r="B18" s="71"/>
      <c r="C18" s="71"/>
      <c r="D18" s="71"/>
      <c r="E18" s="71"/>
      <c r="F18" s="71"/>
      <c r="G18" s="71"/>
      <c r="H18" s="79"/>
    </row>
    <row r="19" spans="1:8" x14ac:dyDescent="0.25">
      <c r="A19" s="78" t="s">
        <v>164</v>
      </c>
      <c r="B19" s="71" t="s">
        <v>196</v>
      </c>
      <c r="C19" s="71" t="s">
        <v>197</v>
      </c>
      <c r="D19" s="71" t="s">
        <v>197</v>
      </c>
      <c r="E19" s="71" t="s">
        <v>198</v>
      </c>
      <c r="F19" s="71" t="s">
        <v>199</v>
      </c>
      <c r="G19" s="71" t="s">
        <v>197</v>
      </c>
      <c r="H19" s="79" t="s">
        <v>200</v>
      </c>
    </row>
    <row r="20" spans="1:8" x14ac:dyDescent="0.25">
      <c r="A20" s="78" t="s">
        <v>165</v>
      </c>
      <c r="B20" s="71" t="s">
        <v>201</v>
      </c>
      <c r="C20" s="71"/>
      <c r="D20" s="71" t="s">
        <v>201</v>
      </c>
      <c r="E20" s="71" t="s">
        <v>202</v>
      </c>
      <c r="F20" s="71" t="s">
        <v>203</v>
      </c>
      <c r="G20" s="71" t="s">
        <v>204</v>
      </c>
      <c r="H20" s="79" t="s">
        <v>192</v>
      </c>
    </row>
    <row r="21" spans="1:8" x14ac:dyDescent="0.25">
      <c r="A21" s="78" t="s">
        <v>166</v>
      </c>
      <c r="B21" s="71"/>
      <c r="C21" s="71"/>
      <c r="D21" s="71"/>
      <c r="E21" s="71"/>
      <c r="F21" s="71" t="s">
        <v>205</v>
      </c>
      <c r="G21" s="71"/>
      <c r="H21" s="79"/>
    </row>
    <row r="22" spans="1:8" x14ac:dyDescent="0.25">
      <c r="A22" s="78" t="s">
        <v>167</v>
      </c>
      <c r="B22" s="71" t="s">
        <v>206</v>
      </c>
      <c r="C22" s="71"/>
      <c r="D22" s="71" t="s">
        <v>202</v>
      </c>
      <c r="E22" s="71" t="s">
        <v>207</v>
      </c>
      <c r="F22" s="71" t="s">
        <v>195</v>
      </c>
      <c r="G22" s="71" t="s">
        <v>208</v>
      </c>
      <c r="H22" s="79" t="s">
        <v>209</v>
      </c>
    </row>
    <row r="23" spans="1:8" x14ac:dyDescent="0.25">
      <c r="A23" s="78" t="s">
        <v>168</v>
      </c>
      <c r="B23" s="71"/>
      <c r="C23" s="71"/>
      <c r="D23" s="71"/>
      <c r="E23" s="71"/>
      <c r="F23" s="71" t="s">
        <v>210</v>
      </c>
      <c r="G23" s="71"/>
      <c r="H23" s="79"/>
    </row>
    <row r="24" spans="1:8" x14ac:dyDescent="0.25">
      <c r="A24" s="78" t="s">
        <v>169</v>
      </c>
      <c r="B24" s="71" t="s">
        <v>194</v>
      </c>
      <c r="C24" s="71"/>
      <c r="D24" s="71" t="s">
        <v>211</v>
      </c>
      <c r="E24" s="71" t="s">
        <v>191</v>
      </c>
      <c r="F24" s="71" t="s">
        <v>316</v>
      </c>
      <c r="G24" s="71" t="s">
        <v>211</v>
      </c>
      <c r="H24" s="79" t="s">
        <v>194</v>
      </c>
    </row>
    <row r="25" spans="1:8" x14ac:dyDescent="0.25">
      <c r="A25" s="78" t="s">
        <v>170</v>
      </c>
      <c r="B25" s="71" t="s">
        <v>209</v>
      </c>
      <c r="C25" s="71"/>
      <c r="D25" s="71" t="s">
        <v>212</v>
      </c>
      <c r="E25" s="71" t="s">
        <v>213</v>
      </c>
      <c r="F25" s="71" t="s">
        <v>211</v>
      </c>
      <c r="G25" s="71" t="s">
        <v>212</v>
      </c>
      <c r="H25" s="79" t="s">
        <v>212</v>
      </c>
    </row>
    <row r="26" spans="1:8" x14ac:dyDescent="0.25">
      <c r="A26" s="78" t="s">
        <v>171</v>
      </c>
      <c r="B26" s="71"/>
      <c r="C26" s="71"/>
      <c r="D26" s="71" t="s">
        <v>206</v>
      </c>
      <c r="E26" s="71" t="s">
        <v>214</v>
      </c>
      <c r="F26" s="71" t="s">
        <v>191</v>
      </c>
      <c r="G26" s="71" t="s">
        <v>206</v>
      </c>
      <c r="H26" s="79" t="s">
        <v>206</v>
      </c>
    </row>
    <row r="27" spans="1:8" x14ac:dyDescent="0.25">
      <c r="A27" s="78" t="s">
        <v>172</v>
      </c>
      <c r="B27" s="71"/>
      <c r="C27" s="71" t="s">
        <v>215</v>
      </c>
      <c r="D27" s="71" t="s">
        <v>216</v>
      </c>
      <c r="E27" s="71" t="s">
        <v>210</v>
      </c>
      <c r="F27" s="71" t="s">
        <v>191</v>
      </c>
      <c r="G27" s="71" t="s">
        <v>216</v>
      </c>
      <c r="H27" s="79" t="s">
        <v>212</v>
      </c>
    </row>
    <row r="28" spans="1:8" x14ac:dyDescent="0.25">
      <c r="A28" s="78" t="s">
        <v>173</v>
      </c>
      <c r="B28" s="71"/>
      <c r="C28" s="71"/>
      <c r="D28" s="71"/>
      <c r="E28" s="71"/>
      <c r="F28" s="71"/>
      <c r="G28" s="71"/>
      <c r="H28" s="79"/>
    </row>
    <row r="29" spans="1:8" x14ac:dyDescent="0.25">
      <c r="A29" s="78" t="s">
        <v>174</v>
      </c>
      <c r="B29" s="71"/>
      <c r="C29" s="71"/>
      <c r="D29" s="71"/>
      <c r="E29" s="71"/>
      <c r="F29" s="71"/>
      <c r="G29" s="71"/>
      <c r="H29" s="79"/>
    </row>
    <row r="30" spans="1:8" x14ac:dyDescent="0.25">
      <c r="A30" s="78" t="s">
        <v>175</v>
      </c>
      <c r="B30" s="71"/>
      <c r="C30" s="71"/>
      <c r="D30" s="71"/>
      <c r="E30" s="71"/>
      <c r="F30" s="71"/>
      <c r="G30" s="71"/>
      <c r="H30" s="79"/>
    </row>
    <row r="31" spans="1:8" x14ac:dyDescent="0.25">
      <c r="A31" s="78" t="s">
        <v>176</v>
      </c>
      <c r="B31" s="71"/>
      <c r="C31" s="71"/>
      <c r="D31" s="71"/>
      <c r="E31" s="71"/>
      <c r="F31" s="71" t="s">
        <v>206</v>
      </c>
      <c r="G31" s="71"/>
      <c r="H31" s="79"/>
    </row>
    <row r="32" spans="1:8" x14ac:dyDescent="0.25">
      <c r="A32" s="78" t="s">
        <v>177</v>
      </c>
      <c r="B32" s="71"/>
      <c r="C32" s="71"/>
      <c r="D32" s="71"/>
      <c r="E32" s="71"/>
      <c r="F32" s="71"/>
      <c r="G32" s="71"/>
      <c r="H32" s="79"/>
    </row>
    <row r="33" spans="1:8" x14ac:dyDescent="0.25">
      <c r="A33" s="78" t="s">
        <v>103</v>
      </c>
      <c r="B33" s="70" t="s">
        <v>317</v>
      </c>
      <c r="C33" s="71" t="s">
        <v>318</v>
      </c>
      <c r="D33" s="71" t="s">
        <v>319</v>
      </c>
      <c r="E33" s="71" t="s">
        <v>317</v>
      </c>
      <c r="F33" s="71" t="s">
        <v>196</v>
      </c>
      <c r="G33" s="71" t="s">
        <v>320</v>
      </c>
      <c r="H33" s="79" t="s">
        <v>321</v>
      </c>
    </row>
    <row r="34" spans="1:8" x14ac:dyDescent="0.25">
      <c r="A34" s="78" t="s">
        <v>302</v>
      </c>
      <c r="B34" s="70"/>
      <c r="C34" s="70"/>
      <c r="D34" s="70"/>
      <c r="E34" s="70"/>
      <c r="F34" s="70"/>
      <c r="G34" s="70"/>
      <c r="H34" s="80"/>
    </row>
    <row r="35" spans="1:8" x14ac:dyDescent="0.25">
      <c r="A35" s="78" t="s">
        <v>303</v>
      </c>
      <c r="B35" s="70"/>
      <c r="C35" s="70"/>
      <c r="D35" s="70"/>
      <c r="E35" s="70"/>
      <c r="F35" s="70"/>
      <c r="G35" s="70"/>
      <c r="H35" s="80"/>
    </row>
    <row r="36" spans="1:8" x14ac:dyDescent="0.25">
      <c r="A36" s="78" t="s">
        <v>280</v>
      </c>
      <c r="B36" s="70"/>
      <c r="C36" s="70"/>
      <c r="D36" s="70"/>
      <c r="E36" s="70"/>
      <c r="F36" s="71" t="s">
        <v>203</v>
      </c>
      <c r="G36" s="70"/>
      <c r="H36" s="80"/>
    </row>
    <row r="37" spans="1:8" x14ac:dyDescent="0.25">
      <c r="A37" s="78" t="s">
        <v>115</v>
      </c>
      <c r="B37" s="71" t="s">
        <v>193</v>
      </c>
      <c r="C37" s="70"/>
      <c r="D37" s="71" t="s">
        <v>305</v>
      </c>
      <c r="E37" s="71"/>
      <c r="F37" s="71" t="s">
        <v>194</v>
      </c>
      <c r="G37" s="71" t="s">
        <v>305</v>
      </c>
      <c r="H37" s="80"/>
    </row>
    <row r="38" spans="1:8" x14ac:dyDescent="0.25">
      <c r="A38" s="78" t="s">
        <v>116</v>
      </c>
      <c r="B38" s="71" t="s">
        <v>192</v>
      </c>
      <c r="C38" s="70"/>
      <c r="D38" s="71" t="s">
        <v>207</v>
      </c>
      <c r="E38" s="71"/>
      <c r="F38" s="71" t="s">
        <v>192</v>
      </c>
      <c r="G38" s="71" t="s">
        <v>207</v>
      </c>
      <c r="H38" s="79" t="s">
        <v>203</v>
      </c>
    </row>
    <row r="39" spans="1:8" x14ac:dyDescent="0.25">
      <c r="A39" s="78" t="s">
        <v>117</v>
      </c>
      <c r="B39" s="70" t="s">
        <v>189</v>
      </c>
      <c r="C39" s="70"/>
      <c r="D39" s="70" t="s">
        <v>210</v>
      </c>
      <c r="E39" s="70"/>
      <c r="F39" s="71" t="s">
        <v>322</v>
      </c>
      <c r="G39" s="70" t="s">
        <v>323</v>
      </c>
      <c r="H39" s="80" t="s">
        <v>210</v>
      </c>
    </row>
    <row r="40" spans="1:8" x14ac:dyDescent="0.25">
      <c r="A40" s="78" t="s">
        <v>118</v>
      </c>
      <c r="B40" s="71" t="s">
        <v>205</v>
      </c>
      <c r="C40" s="70"/>
      <c r="D40" s="71" t="s">
        <v>207</v>
      </c>
      <c r="E40" s="70"/>
      <c r="F40" s="71" t="s">
        <v>203</v>
      </c>
      <c r="G40" s="71" t="s">
        <v>207</v>
      </c>
      <c r="H40" s="79" t="s">
        <v>324</v>
      </c>
    </row>
    <row r="41" spans="1:8" x14ac:dyDescent="0.25">
      <c r="A41" s="78" t="s">
        <v>119</v>
      </c>
      <c r="B41" s="70" t="s">
        <v>190</v>
      </c>
      <c r="C41" s="70"/>
      <c r="D41" s="70" t="s">
        <v>195</v>
      </c>
      <c r="E41" s="70"/>
      <c r="F41" s="71" t="s">
        <v>203</v>
      </c>
      <c r="G41" s="70" t="s">
        <v>195</v>
      </c>
      <c r="H41" s="80" t="s">
        <v>189</v>
      </c>
    </row>
    <row r="42" spans="1:8" x14ac:dyDescent="0.25">
      <c r="A42" s="78" t="s">
        <v>120</v>
      </c>
      <c r="B42" s="70"/>
      <c r="C42" s="70"/>
      <c r="D42" s="70" t="s">
        <v>189</v>
      </c>
      <c r="E42" s="70"/>
      <c r="F42" s="71" t="s">
        <v>213</v>
      </c>
      <c r="G42" s="70" t="s">
        <v>189</v>
      </c>
      <c r="H42" s="80" t="s">
        <v>210</v>
      </c>
    </row>
    <row r="43" spans="1:8" x14ac:dyDescent="0.25">
      <c r="A43" s="78" t="s">
        <v>159</v>
      </c>
      <c r="B43" s="71"/>
      <c r="C43" s="71"/>
      <c r="D43" s="71"/>
      <c r="E43" s="71"/>
      <c r="F43" s="71" t="s">
        <v>203</v>
      </c>
      <c r="G43" s="71"/>
      <c r="H43" s="79"/>
    </row>
    <row r="44" spans="1:8" x14ac:dyDescent="0.25">
      <c r="A44" s="78" t="s">
        <v>304</v>
      </c>
      <c r="B44" s="71"/>
      <c r="C44" s="71"/>
      <c r="D44" s="71"/>
      <c r="E44" s="71"/>
      <c r="F44" s="71"/>
      <c r="G44" s="71"/>
      <c r="H44" s="79"/>
    </row>
    <row r="45" spans="1:8" x14ac:dyDescent="0.25">
      <c r="A45" s="78" t="s">
        <v>281</v>
      </c>
      <c r="B45" s="71"/>
      <c r="C45" s="71"/>
      <c r="D45" s="71"/>
      <c r="E45" s="71"/>
      <c r="F45" s="71" t="s">
        <v>211</v>
      </c>
      <c r="G45" s="71"/>
      <c r="H45" s="79"/>
    </row>
    <row r="46" spans="1:8" x14ac:dyDescent="0.25">
      <c r="A46" s="78" t="s">
        <v>142</v>
      </c>
      <c r="B46" s="71"/>
      <c r="C46" s="71" t="s">
        <v>206</v>
      </c>
      <c r="D46" s="71" t="s">
        <v>206</v>
      </c>
      <c r="E46" s="71"/>
      <c r="F46" s="71" t="s">
        <v>191</v>
      </c>
      <c r="G46" s="71" t="s">
        <v>206</v>
      </c>
      <c r="H46" s="79" t="s">
        <v>206</v>
      </c>
    </row>
    <row r="47" spans="1:8" x14ac:dyDescent="0.25">
      <c r="A47" s="92" t="s">
        <v>150</v>
      </c>
      <c r="B47" s="81" t="s">
        <v>181</v>
      </c>
      <c r="C47" s="83" t="s">
        <v>179</v>
      </c>
      <c r="D47" s="83" t="s">
        <v>179</v>
      </c>
      <c r="E47" s="83" t="s">
        <v>179</v>
      </c>
      <c r="F47" s="83" t="s">
        <v>179</v>
      </c>
      <c r="G47" s="83" t="s">
        <v>179</v>
      </c>
      <c r="H47" s="93" t="s">
        <v>179</v>
      </c>
    </row>
    <row r="48" spans="1:8" x14ac:dyDescent="0.25">
      <c r="A48" s="94" t="s">
        <v>151</v>
      </c>
      <c r="B48" s="61" t="s">
        <v>178</v>
      </c>
      <c r="C48" s="61" t="s">
        <v>178</v>
      </c>
      <c r="D48" s="61" t="s">
        <v>178</v>
      </c>
      <c r="E48" s="61" t="s">
        <v>178</v>
      </c>
      <c r="F48" s="61" t="s">
        <v>178</v>
      </c>
      <c r="G48" s="61" t="s">
        <v>178</v>
      </c>
      <c r="H48" s="95" t="s">
        <v>178</v>
      </c>
    </row>
    <row r="49" spans="1:8" x14ac:dyDescent="0.25">
      <c r="A49" s="94" t="s">
        <v>152</v>
      </c>
      <c r="B49" s="61" t="s">
        <v>178</v>
      </c>
      <c r="C49" s="61" t="s">
        <v>178</v>
      </c>
      <c r="D49" s="61" t="s">
        <v>178</v>
      </c>
      <c r="E49" s="61" t="s">
        <v>178</v>
      </c>
      <c r="F49" s="61" t="s">
        <v>178</v>
      </c>
      <c r="G49" s="61" t="s">
        <v>178</v>
      </c>
      <c r="H49" s="95" t="s">
        <v>178</v>
      </c>
    </row>
    <row r="50" spans="1:8" x14ac:dyDescent="0.25">
      <c r="A50" s="94" t="s">
        <v>153</v>
      </c>
      <c r="B50" s="61" t="s">
        <v>178</v>
      </c>
      <c r="C50" s="61" t="s">
        <v>178</v>
      </c>
      <c r="D50" s="61" t="s">
        <v>178</v>
      </c>
      <c r="E50" s="61" t="s">
        <v>178</v>
      </c>
      <c r="F50" s="83" t="s">
        <v>179</v>
      </c>
      <c r="G50" s="61" t="s">
        <v>178</v>
      </c>
      <c r="H50" s="95" t="s">
        <v>178</v>
      </c>
    </row>
    <row r="51" spans="1:8" x14ac:dyDescent="0.25">
      <c r="A51" s="94" t="s">
        <v>154</v>
      </c>
      <c r="B51" s="61" t="s">
        <v>178</v>
      </c>
      <c r="C51" s="61" t="s">
        <v>178</v>
      </c>
      <c r="D51" s="61" t="s">
        <v>178</v>
      </c>
      <c r="E51" s="61" t="s">
        <v>178</v>
      </c>
      <c r="F51" s="61" t="s">
        <v>178</v>
      </c>
      <c r="G51" s="61" t="s">
        <v>178</v>
      </c>
      <c r="H51" s="95" t="s">
        <v>178</v>
      </c>
    </row>
    <row r="52" spans="1:8" x14ac:dyDescent="0.25">
      <c r="A52" s="94" t="s">
        <v>155</v>
      </c>
      <c r="B52" s="61" t="s">
        <v>178</v>
      </c>
      <c r="C52" s="61" t="s">
        <v>178</v>
      </c>
      <c r="D52" s="61" t="s">
        <v>178</v>
      </c>
      <c r="E52" s="61" t="s">
        <v>178</v>
      </c>
      <c r="F52" s="61" t="s">
        <v>178</v>
      </c>
      <c r="G52" s="61" t="s">
        <v>178</v>
      </c>
      <c r="H52" s="95" t="s">
        <v>178</v>
      </c>
    </row>
    <row r="53" spans="1:8" x14ac:dyDescent="0.25">
      <c r="A53" s="94" t="s">
        <v>156</v>
      </c>
      <c r="B53" s="61" t="s">
        <v>178</v>
      </c>
      <c r="C53" s="61" t="s">
        <v>178</v>
      </c>
      <c r="D53" s="61" t="s">
        <v>178</v>
      </c>
      <c r="E53" s="61" t="s">
        <v>178</v>
      </c>
      <c r="F53" s="61" t="s">
        <v>178</v>
      </c>
      <c r="G53" s="61" t="s">
        <v>178</v>
      </c>
      <c r="H53" s="95" t="s">
        <v>178</v>
      </c>
    </row>
    <row r="54" spans="1:8" x14ac:dyDescent="0.25">
      <c r="A54" s="94" t="s">
        <v>157</v>
      </c>
      <c r="B54" s="61" t="s">
        <v>178</v>
      </c>
      <c r="C54" s="61" t="s">
        <v>178</v>
      </c>
      <c r="D54" s="61" t="s">
        <v>178</v>
      </c>
      <c r="E54" s="61" t="s">
        <v>178</v>
      </c>
      <c r="F54" s="83" t="s">
        <v>179</v>
      </c>
      <c r="G54" s="61" t="s">
        <v>178</v>
      </c>
      <c r="H54" s="95" t="s">
        <v>178</v>
      </c>
    </row>
    <row r="55" spans="1:8" x14ac:dyDescent="0.25">
      <c r="A55" s="94" t="s">
        <v>158</v>
      </c>
      <c r="B55" s="61" t="s">
        <v>178</v>
      </c>
      <c r="C55" s="61" t="s">
        <v>178</v>
      </c>
      <c r="D55" s="61" t="s">
        <v>178</v>
      </c>
      <c r="E55" s="61" t="s">
        <v>178</v>
      </c>
      <c r="F55" s="61" t="s">
        <v>178</v>
      </c>
      <c r="G55" s="61" t="s">
        <v>178</v>
      </c>
      <c r="H55" s="95" t="s">
        <v>178</v>
      </c>
    </row>
    <row r="56" spans="1:8" x14ac:dyDescent="0.25">
      <c r="A56" s="94" t="s">
        <v>159</v>
      </c>
      <c r="B56" s="61" t="s">
        <v>178</v>
      </c>
      <c r="C56" s="61" t="s">
        <v>178</v>
      </c>
      <c r="D56" s="61" t="s">
        <v>178</v>
      </c>
      <c r="E56" s="61" t="s">
        <v>178</v>
      </c>
      <c r="F56" s="83" t="s">
        <v>179</v>
      </c>
      <c r="G56" s="61" t="s">
        <v>178</v>
      </c>
      <c r="H56" s="95" t="s">
        <v>178</v>
      </c>
    </row>
    <row r="57" spans="1:8" x14ac:dyDescent="0.25">
      <c r="A57" s="94" t="s">
        <v>160</v>
      </c>
      <c r="B57" s="61" t="s">
        <v>178</v>
      </c>
      <c r="C57" s="61" t="s">
        <v>178</v>
      </c>
      <c r="D57" s="61" t="s">
        <v>178</v>
      </c>
      <c r="E57" s="61" t="s">
        <v>178</v>
      </c>
      <c r="F57" s="61" t="s">
        <v>178</v>
      </c>
      <c r="G57" s="61" t="s">
        <v>178</v>
      </c>
      <c r="H57" s="95" t="s">
        <v>178</v>
      </c>
    </row>
    <row r="58" spans="1:8" x14ac:dyDescent="0.25">
      <c r="A58" s="94" t="s">
        <v>161</v>
      </c>
      <c r="B58" s="83" t="s">
        <v>179</v>
      </c>
      <c r="C58" s="61" t="s">
        <v>178</v>
      </c>
      <c r="D58" s="82" t="s">
        <v>180</v>
      </c>
      <c r="E58" s="83" t="s">
        <v>179</v>
      </c>
      <c r="F58" s="83" t="s">
        <v>179</v>
      </c>
      <c r="G58" s="83" t="s">
        <v>179</v>
      </c>
      <c r="H58" s="96" t="s">
        <v>180</v>
      </c>
    </row>
    <row r="59" spans="1:8" x14ac:dyDescent="0.25">
      <c r="A59" s="94" t="s">
        <v>162</v>
      </c>
      <c r="B59" s="83" t="s">
        <v>179</v>
      </c>
      <c r="C59" s="61" t="s">
        <v>178</v>
      </c>
      <c r="D59" s="83" t="s">
        <v>179</v>
      </c>
      <c r="E59" s="61" t="s">
        <v>178</v>
      </c>
      <c r="F59" s="61" t="s">
        <v>178</v>
      </c>
      <c r="G59" s="81" t="s">
        <v>181</v>
      </c>
      <c r="H59" s="93" t="s">
        <v>179</v>
      </c>
    </row>
    <row r="60" spans="1:8" x14ac:dyDescent="0.25">
      <c r="A60" s="94" t="s">
        <v>163</v>
      </c>
      <c r="B60" s="61" t="s">
        <v>178</v>
      </c>
      <c r="C60" s="61" t="s">
        <v>178</v>
      </c>
      <c r="D60" s="61" t="s">
        <v>178</v>
      </c>
      <c r="E60" s="61" t="s">
        <v>178</v>
      </c>
      <c r="F60" s="61" t="s">
        <v>178</v>
      </c>
      <c r="G60" s="61" t="s">
        <v>178</v>
      </c>
      <c r="H60" s="95" t="s">
        <v>178</v>
      </c>
    </row>
    <row r="61" spans="1:8" x14ac:dyDescent="0.25">
      <c r="A61" s="94" t="s">
        <v>164</v>
      </c>
      <c r="B61" s="81" t="s">
        <v>181</v>
      </c>
      <c r="C61" s="83" t="s">
        <v>179</v>
      </c>
      <c r="D61" s="83" t="s">
        <v>179</v>
      </c>
      <c r="E61" s="83" t="s">
        <v>179</v>
      </c>
      <c r="F61" s="82" t="s">
        <v>180</v>
      </c>
      <c r="G61" s="83" t="s">
        <v>179</v>
      </c>
      <c r="H61" s="93" t="s">
        <v>179</v>
      </c>
    </row>
    <row r="62" spans="1:8" x14ac:dyDescent="0.25">
      <c r="A62" s="94" t="s">
        <v>165</v>
      </c>
      <c r="B62" s="82" t="s">
        <v>180</v>
      </c>
      <c r="C62" s="61" t="s">
        <v>178</v>
      </c>
      <c r="D62" s="82" t="s">
        <v>180</v>
      </c>
      <c r="E62" s="82" t="s">
        <v>180</v>
      </c>
      <c r="F62" s="83" t="s">
        <v>179</v>
      </c>
      <c r="G62" s="83" t="s">
        <v>179</v>
      </c>
      <c r="H62" s="93" t="s">
        <v>179</v>
      </c>
    </row>
    <row r="63" spans="1:8" x14ac:dyDescent="0.25">
      <c r="A63" s="94" t="s">
        <v>166</v>
      </c>
      <c r="B63" s="61" t="s">
        <v>178</v>
      </c>
      <c r="C63" s="61" t="s">
        <v>178</v>
      </c>
      <c r="D63" s="61" t="s">
        <v>178</v>
      </c>
      <c r="E63" s="61" t="s">
        <v>178</v>
      </c>
      <c r="F63" s="83" t="s">
        <v>179</v>
      </c>
      <c r="G63" s="61" t="s">
        <v>178</v>
      </c>
      <c r="H63" s="95" t="s">
        <v>178</v>
      </c>
    </row>
    <row r="64" spans="1:8" x14ac:dyDescent="0.25">
      <c r="A64" s="94" t="s">
        <v>167</v>
      </c>
      <c r="B64" s="81" t="s">
        <v>181</v>
      </c>
      <c r="C64" s="61" t="s">
        <v>178</v>
      </c>
      <c r="D64" s="82" t="s">
        <v>180</v>
      </c>
      <c r="E64" s="83" t="s">
        <v>179</v>
      </c>
      <c r="F64" s="81" t="s">
        <v>181</v>
      </c>
      <c r="G64" s="82" t="s">
        <v>180</v>
      </c>
      <c r="H64" s="93" t="s">
        <v>179</v>
      </c>
    </row>
    <row r="65" spans="1:8" x14ac:dyDescent="0.25">
      <c r="A65" s="94" t="s">
        <v>168</v>
      </c>
      <c r="B65" s="61" t="s">
        <v>178</v>
      </c>
      <c r="C65" s="61" t="s">
        <v>178</v>
      </c>
      <c r="D65" s="61" t="s">
        <v>178</v>
      </c>
      <c r="E65" s="61" t="s">
        <v>178</v>
      </c>
      <c r="F65" s="83" t="s">
        <v>179</v>
      </c>
      <c r="G65" s="61" t="s">
        <v>178</v>
      </c>
      <c r="H65" s="95" t="s">
        <v>178</v>
      </c>
    </row>
    <row r="66" spans="1:8" x14ac:dyDescent="0.25">
      <c r="A66" s="94" t="s">
        <v>169</v>
      </c>
      <c r="B66" s="83" t="s">
        <v>179</v>
      </c>
      <c r="C66" s="61" t="s">
        <v>178</v>
      </c>
      <c r="D66" s="83" t="s">
        <v>179</v>
      </c>
      <c r="E66" s="83" t="s">
        <v>179</v>
      </c>
      <c r="F66" s="83" t="s">
        <v>179</v>
      </c>
      <c r="G66" s="83" t="s">
        <v>179</v>
      </c>
      <c r="H66" s="93" t="s">
        <v>179</v>
      </c>
    </row>
    <row r="67" spans="1:8" x14ac:dyDescent="0.25">
      <c r="A67" s="94" t="s">
        <v>170</v>
      </c>
      <c r="B67" s="83" t="s">
        <v>179</v>
      </c>
      <c r="C67" s="61" t="s">
        <v>178</v>
      </c>
      <c r="D67" s="83" t="s">
        <v>179</v>
      </c>
      <c r="E67" s="82" t="s">
        <v>180</v>
      </c>
      <c r="F67" s="83" t="s">
        <v>179</v>
      </c>
      <c r="G67" s="83" t="s">
        <v>179</v>
      </c>
      <c r="H67" s="93" t="s">
        <v>179</v>
      </c>
    </row>
    <row r="68" spans="1:8" x14ac:dyDescent="0.25">
      <c r="A68" s="94" t="s">
        <v>171</v>
      </c>
      <c r="B68" s="61" t="s">
        <v>178</v>
      </c>
      <c r="C68" s="61" t="s">
        <v>178</v>
      </c>
      <c r="D68" s="81" t="s">
        <v>181</v>
      </c>
      <c r="E68" s="83" t="s">
        <v>179</v>
      </c>
      <c r="F68" s="83" t="s">
        <v>179</v>
      </c>
      <c r="G68" s="81" t="s">
        <v>181</v>
      </c>
      <c r="H68" s="97" t="s">
        <v>181</v>
      </c>
    </row>
    <row r="69" spans="1:8" x14ac:dyDescent="0.25">
      <c r="A69" s="94" t="s">
        <v>172</v>
      </c>
      <c r="B69" s="61" t="s">
        <v>178</v>
      </c>
      <c r="C69" s="82" t="s">
        <v>180</v>
      </c>
      <c r="D69" s="82" t="s">
        <v>180</v>
      </c>
      <c r="E69" s="83" t="s">
        <v>179</v>
      </c>
      <c r="F69" s="83" t="s">
        <v>179</v>
      </c>
      <c r="G69" s="82" t="s">
        <v>180</v>
      </c>
      <c r="H69" s="93" t="s">
        <v>179</v>
      </c>
    </row>
    <row r="70" spans="1:8" x14ac:dyDescent="0.25">
      <c r="A70" s="94" t="s">
        <v>173</v>
      </c>
      <c r="B70" s="61" t="s">
        <v>178</v>
      </c>
      <c r="C70" s="61" t="s">
        <v>178</v>
      </c>
      <c r="D70" s="61" t="s">
        <v>178</v>
      </c>
      <c r="E70" s="61" t="s">
        <v>178</v>
      </c>
      <c r="F70" s="61" t="s">
        <v>178</v>
      </c>
      <c r="G70" s="61" t="s">
        <v>178</v>
      </c>
      <c r="H70" s="95" t="s">
        <v>178</v>
      </c>
    </row>
    <row r="71" spans="1:8" x14ac:dyDescent="0.25">
      <c r="A71" s="94" t="s">
        <v>174</v>
      </c>
      <c r="B71" s="61" t="s">
        <v>178</v>
      </c>
      <c r="C71" s="61" t="s">
        <v>178</v>
      </c>
      <c r="D71" s="61" t="s">
        <v>178</v>
      </c>
      <c r="E71" s="61" t="s">
        <v>178</v>
      </c>
      <c r="F71" s="61" t="s">
        <v>178</v>
      </c>
      <c r="G71" s="61" t="s">
        <v>178</v>
      </c>
      <c r="H71" s="95" t="s">
        <v>178</v>
      </c>
    </row>
    <row r="72" spans="1:8" x14ac:dyDescent="0.25">
      <c r="A72" s="94" t="s">
        <v>175</v>
      </c>
      <c r="B72" s="61" t="s">
        <v>178</v>
      </c>
      <c r="C72" s="61" t="s">
        <v>178</v>
      </c>
      <c r="D72" s="61" t="s">
        <v>178</v>
      </c>
      <c r="E72" s="61" t="s">
        <v>178</v>
      </c>
      <c r="F72" s="61" t="s">
        <v>178</v>
      </c>
      <c r="G72" s="61" t="s">
        <v>178</v>
      </c>
      <c r="H72" s="95" t="s">
        <v>178</v>
      </c>
    </row>
    <row r="73" spans="1:8" x14ac:dyDescent="0.25">
      <c r="A73" s="94" t="s">
        <v>176</v>
      </c>
      <c r="B73" s="61" t="s">
        <v>178</v>
      </c>
      <c r="C73" s="61" t="s">
        <v>178</v>
      </c>
      <c r="D73" s="61" t="s">
        <v>178</v>
      </c>
      <c r="E73" s="61" t="s">
        <v>178</v>
      </c>
      <c r="F73" s="81" t="s">
        <v>181</v>
      </c>
      <c r="G73" s="61" t="s">
        <v>178</v>
      </c>
      <c r="H73" s="95" t="s">
        <v>178</v>
      </c>
    </row>
    <row r="74" spans="1:8" x14ac:dyDescent="0.25">
      <c r="A74" s="94" t="s">
        <v>177</v>
      </c>
      <c r="B74" s="61" t="s">
        <v>178</v>
      </c>
      <c r="C74" s="61" t="s">
        <v>178</v>
      </c>
      <c r="D74" s="61" t="s">
        <v>178</v>
      </c>
      <c r="E74" s="61" t="s">
        <v>178</v>
      </c>
      <c r="F74" s="61" t="s">
        <v>178</v>
      </c>
      <c r="G74" s="61" t="s">
        <v>178</v>
      </c>
      <c r="H74" s="95" t="s">
        <v>178</v>
      </c>
    </row>
    <row r="75" spans="1:8" x14ac:dyDescent="0.25">
      <c r="A75" s="94" t="s">
        <v>103</v>
      </c>
      <c r="B75" s="81" t="s">
        <v>181</v>
      </c>
      <c r="C75" s="82" t="s">
        <v>180</v>
      </c>
      <c r="D75" s="82" t="s">
        <v>180</v>
      </c>
      <c r="E75" s="81" t="s">
        <v>181</v>
      </c>
      <c r="F75" s="81" t="s">
        <v>181</v>
      </c>
      <c r="G75" s="83" t="s">
        <v>179</v>
      </c>
      <c r="H75" s="96" t="s">
        <v>180</v>
      </c>
    </row>
    <row r="76" spans="1:8" x14ac:dyDescent="0.25">
      <c r="A76" s="94" t="s">
        <v>302</v>
      </c>
      <c r="B76" s="61" t="s">
        <v>178</v>
      </c>
      <c r="C76" s="61" t="s">
        <v>178</v>
      </c>
      <c r="D76" s="61" t="s">
        <v>178</v>
      </c>
      <c r="E76" s="61" t="s">
        <v>178</v>
      </c>
      <c r="F76" s="61" t="s">
        <v>178</v>
      </c>
      <c r="G76" s="61" t="s">
        <v>178</v>
      </c>
      <c r="H76" s="95" t="s">
        <v>178</v>
      </c>
    </row>
    <row r="77" spans="1:8" x14ac:dyDescent="0.25">
      <c r="A77" s="94" t="s">
        <v>303</v>
      </c>
      <c r="B77" s="61" t="s">
        <v>178</v>
      </c>
      <c r="C77" s="61" t="s">
        <v>178</v>
      </c>
      <c r="D77" s="61" t="s">
        <v>178</v>
      </c>
      <c r="E77" s="61" t="s">
        <v>178</v>
      </c>
      <c r="F77" s="61" t="s">
        <v>178</v>
      </c>
      <c r="G77" s="61" t="s">
        <v>178</v>
      </c>
      <c r="H77" s="95" t="s">
        <v>178</v>
      </c>
    </row>
    <row r="78" spans="1:8" x14ac:dyDescent="0.25">
      <c r="A78" s="94" t="s">
        <v>280</v>
      </c>
      <c r="B78" s="61" t="s">
        <v>178</v>
      </c>
      <c r="C78" s="61" t="s">
        <v>178</v>
      </c>
      <c r="D78" s="61" t="s">
        <v>178</v>
      </c>
      <c r="E78" s="61" t="s">
        <v>178</v>
      </c>
      <c r="F78" s="83" t="s">
        <v>179</v>
      </c>
      <c r="G78" s="61" t="s">
        <v>178</v>
      </c>
      <c r="H78" s="95" t="s">
        <v>178</v>
      </c>
    </row>
    <row r="79" spans="1:8" x14ac:dyDescent="0.25">
      <c r="A79" s="94" t="s">
        <v>115</v>
      </c>
      <c r="B79" s="82" t="s">
        <v>180</v>
      </c>
      <c r="C79" s="61" t="s">
        <v>178</v>
      </c>
      <c r="D79" s="83" t="s">
        <v>179</v>
      </c>
      <c r="E79" s="61" t="s">
        <v>178</v>
      </c>
      <c r="F79" s="83" t="s">
        <v>179</v>
      </c>
      <c r="G79" s="83" t="s">
        <v>179</v>
      </c>
      <c r="H79" s="95" t="s">
        <v>178</v>
      </c>
    </row>
    <row r="80" spans="1:8" x14ac:dyDescent="0.25">
      <c r="A80" s="94" t="s">
        <v>116</v>
      </c>
      <c r="B80" s="83" t="s">
        <v>179</v>
      </c>
      <c r="C80" s="61" t="s">
        <v>178</v>
      </c>
      <c r="D80" s="83" t="s">
        <v>179</v>
      </c>
      <c r="E80" s="61" t="s">
        <v>178</v>
      </c>
      <c r="F80" s="83" t="s">
        <v>179</v>
      </c>
      <c r="G80" s="83" t="s">
        <v>179</v>
      </c>
      <c r="H80" s="93" t="s">
        <v>179</v>
      </c>
    </row>
    <row r="81" spans="1:8" x14ac:dyDescent="0.25">
      <c r="A81" s="94" t="s">
        <v>117</v>
      </c>
      <c r="B81" s="83" t="s">
        <v>179</v>
      </c>
      <c r="C81" s="61" t="s">
        <v>178</v>
      </c>
      <c r="D81" s="83" t="s">
        <v>179</v>
      </c>
      <c r="E81" s="61" t="s">
        <v>178</v>
      </c>
      <c r="F81" s="83" t="s">
        <v>179</v>
      </c>
      <c r="G81" s="83" t="s">
        <v>179</v>
      </c>
      <c r="H81" s="93" t="s">
        <v>179</v>
      </c>
    </row>
    <row r="82" spans="1:8" x14ac:dyDescent="0.25">
      <c r="A82" s="94" t="s">
        <v>118</v>
      </c>
      <c r="B82" s="83" t="s">
        <v>179</v>
      </c>
      <c r="C82" s="61" t="s">
        <v>178</v>
      </c>
      <c r="D82" s="83" t="s">
        <v>179</v>
      </c>
      <c r="E82" s="61" t="s">
        <v>178</v>
      </c>
      <c r="F82" s="83" t="s">
        <v>179</v>
      </c>
      <c r="G82" s="83" t="s">
        <v>179</v>
      </c>
      <c r="H82" s="97" t="s">
        <v>181</v>
      </c>
    </row>
    <row r="83" spans="1:8" x14ac:dyDescent="0.25">
      <c r="A83" s="94" t="s">
        <v>119</v>
      </c>
      <c r="B83" s="83" t="s">
        <v>179</v>
      </c>
      <c r="C83" s="61" t="s">
        <v>178</v>
      </c>
      <c r="D83" s="81" t="s">
        <v>181</v>
      </c>
      <c r="E83" s="61" t="s">
        <v>178</v>
      </c>
      <c r="F83" s="83" t="s">
        <v>179</v>
      </c>
      <c r="G83" s="81" t="s">
        <v>181</v>
      </c>
      <c r="H83" s="93" t="s">
        <v>179</v>
      </c>
    </row>
    <row r="84" spans="1:8" x14ac:dyDescent="0.25">
      <c r="A84" s="94" t="s">
        <v>120</v>
      </c>
      <c r="B84" s="61" t="s">
        <v>178</v>
      </c>
      <c r="C84" s="61" t="s">
        <v>178</v>
      </c>
      <c r="D84" s="83" t="s">
        <v>179</v>
      </c>
      <c r="E84" s="61" t="s">
        <v>178</v>
      </c>
      <c r="F84" s="82" t="s">
        <v>180</v>
      </c>
      <c r="G84" s="83" t="s">
        <v>179</v>
      </c>
      <c r="H84" s="93" t="s">
        <v>179</v>
      </c>
    </row>
    <row r="85" spans="1:8" x14ac:dyDescent="0.25">
      <c r="A85" s="94" t="s">
        <v>159</v>
      </c>
      <c r="B85" s="61" t="s">
        <v>178</v>
      </c>
      <c r="C85" s="61" t="s">
        <v>178</v>
      </c>
      <c r="D85" s="61" t="s">
        <v>178</v>
      </c>
      <c r="E85" s="61" t="s">
        <v>178</v>
      </c>
      <c r="F85" s="83" t="s">
        <v>179</v>
      </c>
      <c r="G85" s="61" t="s">
        <v>178</v>
      </c>
      <c r="H85" s="95" t="s">
        <v>178</v>
      </c>
    </row>
    <row r="86" spans="1:8" x14ac:dyDescent="0.25">
      <c r="A86" s="94" t="s">
        <v>304</v>
      </c>
      <c r="B86" s="61" t="s">
        <v>178</v>
      </c>
      <c r="C86" s="61" t="s">
        <v>178</v>
      </c>
      <c r="D86" s="61" t="s">
        <v>178</v>
      </c>
      <c r="E86" s="61" t="s">
        <v>178</v>
      </c>
      <c r="F86" s="61" t="s">
        <v>178</v>
      </c>
      <c r="G86" s="61" t="s">
        <v>178</v>
      </c>
      <c r="H86" s="95" t="s">
        <v>178</v>
      </c>
    </row>
    <row r="87" spans="1:8" x14ac:dyDescent="0.25">
      <c r="A87" s="94" t="s">
        <v>281</v>
      </c>
      <c r="B87" s="61" t="s">
        <v>178</v>
      </c>
      <c r="C87" s="61" t="s">
        <v>178</v>
      </c>
      <c r="D87" s="61" t="s">
        <v>178</v>
      </c>
      <c r="E87" s="61" t="s">
        <v>178</v>
      </c>
      <c r="F87" s="83" t="s">
        <v>179</v>
      </c>
      <c r="G87" s="61" t="s">
        <v>178</v>
      </c>
      <c r="H87" s="95" t="s">
        <v>178</v>
      </c>
    </row>
    <row r="88" spans="1:8" x14ac:dyDescent="0.25">
      <c r="A88" s="94" t="s">
        <v>142</v>
      </c>
      <c r="B88" s="61" t="s">
        <v>178</v>
      </c>
      <c r="C88" s="81" t="s">
        <v>181</v>
      </c>
      <c r="D88" s="81" t="s">
        <v>181</v>
      </c>
      <c r="E88" s="61" t="s">
        <v>178</v>
      </c>
      <c r="F88" s="83" t="s">
        <v>179</v>
      </c>
      <c r="G88" s="81" t="s">
        <v>181</v>
      </c>
      <c r="H88" s="97" t="s">
        <v>181</v>
      </c>
    </row>
    <row r="89" spans="1:8" ht="10.15" customHeight="1" x14ac:dyDescent="0.25">
      <c r="A89" s="72"/>
      <c r="B89" s="69"/>
      <c r="C89" s="69"/>
      <c r="D89" s="69"/>
      <c r="E89" s="69"/>
      <c r="F89" s="69"/>
      <c r="G89" s="69"/>
      <c r="H89" s="69"/>
    </row>
    <row r="90" spans="1:8" x14ac:dyDescent="0.25">
      <c r="A90" s="63" t="s">
        <v>84</v>
      </c>
      <c r="B90" s="64"/>
      <c r="C90" s="69"/>
      <c r="D90" s="69"/>
      <c r="E90" s="69"/>
      <c r="F90" s="69"/>
      <c r="G90" s="69"/>
      <c r="H90" s="69"/>
    </row>
    <row r="91" spans="1:8" x14ac:dyDescent="0.25">
      <c r="A91" s="65" t="s">
        <v>307</v>
      </c>
      <c r="B91" s="64"/>
      <c r="C91" s="69"/>
      <c r="D91" s="69"/>
      <c r="E91" s="69"/>
      <c r="F91" s="69"/>
      <c r="G91" s="69"/>
      <c r="H91" s="69"/>
    </row>
    <row r="92" spans="1:8" x14ac:dyDescent="0.25">
      <c r="A92" s="66" t="s">
        <v>182</v>
      </c>
      <c r="B92" s="64"/>
      <c r="C92" s="69"/>
      <c r="D92" s="69"/>
      <c r="E92" s="69"/>
      <c r="F92" s="69"/>
      <c r="G92" s="69"/>
      <c r="H92" s="69"/>
    </row>
    <row r="93" spans="1:8" x14ac:dyDescent="0.25">
      <c r="A93" s="67" t="s">
        <v>183</v>
      </c>
      <c r="B93" s="64"/>
      <c r="C93" s="69"/>
      <c r="D93" s="69"/>
      <c r="E93" s="69"/>
      <c r="F93" s="69"/>
      <c r="G93" s="69"/>
      <c r="H93" s="69"/>
    </row>
    <row r="94" spans="1:8" x14ac:dyDescent="0.25">
      <c r="A94" s="67" t="s">
        <v>184</v>
      </c>
      <c r="B94" s="68"/>
      <c r="C94" s="69"/>
      <c r="D94" s="69"/>
      <c r="E94" s="69"/>
      <c r="F94" s="69"/>
      <c r="G94" s="69"/>
      <c r="H94" s="69"/>
    </row>
    <row r="95" spans="1:8" x14ac:dyDescent="0.25">
      <c r="A95" s="86" t="s">
        <v>185</v>
      </c>
      <c r="B95" s="87"/>
      <c r="C95" s="69"/>
      <c r="D95" s="69"/>
      <c r="E95" s="69"/>
      <c r="F95" s="69"/>
      <c r="G95" s="69"/>
      <c r="H95" s="69"/>
    </row>
    <row r="96" spans="1:8" x14ac:dyDescent="0.25">
      <c r="A96" s="84" t="s">
        <v>186</v>
      </c>
      <c r="B96" s="85"/>
      <c r="C96" s="69"/>
      <c r="D96" s="69"/>
      <c r="E96" s="69"/>
      <c r="F96" s="69"/>
      <c r="G96" s="69"/>
      <c r="H96" s="69"/>
    </row>
    <row r="97" spans="1:8" x14ac:dyDescent="0.25">
      <c r="A97" s="67" t="s">
        <v>187</v>
      </c>
      <c r="B97" s="68"/>
      <c r="C97" s="69"/>
      <c r="D97" s="69"/>
      <c r="E97" s="69"/>
      <c r="F97" s="69"/>
      <c r="G97" s="69"/>
      <c r="H97" s="69"/>
    </row>
    <row r="98" spans="1:8" x14ac:dyDescent="0.25">
      <c r="A98" s="67" t="s">
        <v>188</v>
      </c>
      <c r="B98" s="68"/>
      <c r="C98" s="69"/>
      <c r="D98" s="69"/>
      <c r="E98" s="69"/>
      <c r="F98" s="69"/>
      <c r="G98" s="69"/>
      <c r="H98" s="69"/>
    </row>
  </sheetData>
  <pageMargins left="0.7" right="0.7" top="0.75" bottom="0.75" header="0.3" footer="0.3"/>
  <pageSetup scale="90" orientation="portrait" r:id="rId1"/>
  <headerFooter>
    <oddFooter>&amp;L&amp;8ES10201112383RDD&amp;R&amp;8&amp;P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3"/>
  <sheetViews>
    <sheetView workbookViewId="0">
      <selection sqref="A1:A3"/>
    </sheetView>
  </sheetViews>
  <sheetFormatPr defaultRowHeight="15" x14ac:dyDescent="0.25"/>
  <cols>
    <col min="1" max="1" width="28" customWidth="1"/>
    <col min="2" max="2" width="11" bestFit="1" customWidth="1"/>
    <col min="3" max="3" width="11.7109375" bestFit="1" customWidth="1"/>
    <col min="4" max="11" width="10.42578125" bestFit="1" customWidth="1"/>
    <col min="12" max="12" width="10.7109375" bestFit="1" customWidth="1"/>
    <col min="13" max="13" width="9.7109375" bestFit="1" customWidth="1"/>
    <col min="14" max="14" width="10.42578125" bestFit="1" customWidth="1"/>
    <col min="15" max="18" width="9.7109375" bestFit="1" customWidth="1"/>
    <col min="19" max="19" width="9.7109375" customWidth="1"/>
    <col min="20" max="24" width="9" bestFit="1" customWidth="1"/>
    <col min="25" max="25" width="8.85546875" bestFit="1" customWidth="1"/>
    <col min="26" max="27" width="9" bestFit="1" customWidth="1"/>
    <col min="28" max="28" width="9.42578125" customWidth="1"/>
    <col min="29" max="29" width="11.42578125" bestFit="1" customWidth="1"/>
  </cols>
  <sheetData>
    <row r="1" spans="1:29" x14ac:dyDescent="0.25">
      <c r="A1" s="49" t="s">
        <v>277</v>
      </c>
    </row>
    <row r="2" spans="1:29" x14ac:dyDescent="0.25">
      <c r="A2" s="1" t="s">
        <v>278</v>
      </c>
      <c r="B2" s="2"/>
      <c r="C2" s="3"/>
    </row>
    <row r="3" spans="1:29" x14ac:dyDescent="0.25">
      <c r="A3" s="4" t="s">
        <v>0</v>
      </c>
      <c r="B3" s="2"/>
      <c r="C3" s="3"/>
    </row>
    <row r="4" spans="1:29" x14ac:dyDescent="0.25">
      <c r="A4" s="5"/>
      <c r="B4" s="6"/>
      <c r="C4" s="7" t="s">
        <v>1</v>
      </c>
      <c r="D4" s="36" t="s">
        <v>103</v>
      </c>
      <c r="E4" s="36" t="s">
        <v>115</v>
      </c>
      <c r="F4" s="36" t="s">
        <v>116</v>
      </c>
      <c r="G4" s="36" t="s">
        <v>117</v>
      </c>
      <c r="H4" s="36" t="s">
        <v>118</v>
      </c>
      <c r="I4" s="36" t="s">
        <v>119</v>
      </c>
      <c r="J4" s="36" t="s">
        <v>120</v>
      </c>
      <c r="K4" s="36" t="s">
        <v>120</v>
      </c>
      <c r="L4" s="36" t="s">
        <v>142</v>
      </c>
      <c r="M4" s="36" t="s">
        <v>103</v>
      </c>
      <c r="N4" s="36" t="s">
        <v>115</v>
      </c>
      <c r="O4" s="36" t="s">
        <v>116</v>
      </c>
      <c r="P4" s="36" t="s">
        <v>117</v>
      </c>
      <c r="Q4" s="36" t="s">
        <v>118</v>
      </c>
      <c r="R4" s="36" t="s">
        <v>119</v>
      </c>
      <c r="S4" s="36" t="s">
        <v>120</v>
      </c>
      <c r="T4" s="36" t="s">
        <v>162</v>
      </c>
      <c r="U4" s="36" t="s">
        <v>165</v>
      </c>
      <c r="V4" s="36" t="s">
        <v>167</v>
      </c>
      <c r="W4" s="36" t="s">
        <v>170</v>
      </c>
      <c r="X4" s="36" t="s">
        <v>171</v>
      </c>
      <c r="Y4" s="36" t="s">
        <v>172</v>
      </c>
      <c r="Z4" s="36" t="s">
        <v>173</v>
      </c>
      <c r="AA4" s="36" t="s">
        <v>174</v>
      </c>
      <c r="AB4" s="36" t="s">
        <v>174</v>
      </c>
      <c r="AC4" s="36" t="s">
        <v>142</v>
      </c>
    </row>
    <row r="5" spans="1:29" ht="24" x14ac:dyDescent="0.25">
      <c r="A5" s="5"/>
      <c r="B5" s="6"/>
      <c r="C5" s="8" t="s">
        <v>2</v>
      </c>
      <c r="D5" s="37" t="s">
        <v>104</v>
      </c>
      <c r="E5" s="37" t="s">
        <v>104</v>
      </c>
      <c r="F5" s="37" t="s">
        <v>104</v>
      </c>
      <c r="G5" s="37" t="s">
        <v>104</v>
      </c>
      <c r="H5" s="37" t="s">
        <v>104</v>
      </c>
      <c r="I5" s="37" t="s">
        <v>104</v>
      </c>
      <c r="J5" s="37" t="s">
        <v>104</v>
      </c>
      <c r="K5" s="37" t="s">
        <v>104</v>
      </c>
      <c r="L5" s="37" t="s">
        <v>104</v>
      </c>
      <c r="M5" s="37" t="s">
        <v>104</v>
      </c>
      <c r="N5" s="37" t="s">
        <v>104</v>
      </c>
      <c r="O5" s="37" t="s">
        <v>104</v>
      </c>
      <c r="P5" s="37" t="s">
        <v>104</v>
      </c>
      <c r="Q5" s="37" t="s">
        <v>104</v>
      </c>
      <c r="R5" s="37" t="s">
        <v>104</v>
      </c>
      <c r="S5" s="37" t="s">
        <v>104</v>
      </c>
      <c r="T5" s="45" t="s">
        <v>236</v>
      </c>
      <c r="U5" s="45" t="s">
        <v>236</v>
      </c>
      <c r="V5" s="45" t="s">
        <v>236</v>
      </c>
      <c r="W5" s="45" t="s">
        <v>236</v>
      </c>
      <c r="X5" s="45" t="s">
        <v>236</v>
      </c>
      <c r="Y5" s="45" t="s">
        <v>236</v>
      </c>
      <c r="Z5" s="45" t="s">
        <v>236</v>
      </c>
      <c r="AA5" s="45" t="s">
        <v>236</v>
      </c>
      <c r="AB5" s="45" t="s">
        <v>236</v>
      </c>
      <c r="AC5" s="37" t="s">
        <v>104</v>
      </c>
    </row>
    <row r="6" spans="1:29" ht="24" x14ac:dyDescent="0.25">
      <c r="A6" s="5"/>
      <c r="B6" s="9"/>
      <c r="C6" s="7" t="s">
        <v>3</v>
      </c>
      <c r="D6" s="37" t="s">
        <v>105</v>
      </c>
      <c r="E6" s="37" t="s">
        <v>121</v>
      </c>
      <c r="F6" s="37" t="s">
        <v>122</v>
      </c>
      <c r="G6" s="37" t="s">
        <v>123</v>
      </c>
      <c r="H6" s="37" t="s">
        <v>124</v>
      </c>
      <c r="I6" s="37" t="s">
        <v>125</v>
      </c>
      <c r="J6" s="37" t="s">
        <v>126</v>
      </c>
      <c r="K6" s="37" t="s">
        <v>127</v>
      </c>
      <c r="L6" s="37" t="s">
        <v>143</v>
      </c>
      <c r="M6" s="37" t="s">
        <v>217</v>
      </c>
      <c r="N6" s="37" t="s">
        <v>220</v>
      </c>
      <c r="O6" s="37" t="s">
        <v>221</v>
      </c>
      <c r="P6" s="37" t="s">
        <v>222</v>
      </c>
      <c r="Q6" s="37" t="s">
        <v>223</v>
      </c>
      <c r="R6" s="37" t="s">
        <v>224</v>
      </c>
      <c r="S6" s="37" t="s">
        <v>225</v>
      </c>
      <c r="T6" s="37" t="s">
        <v>237</v>
      </c>
      <c r="U6" s="37" t="s">
        <v>238</v>
      </c>
      <c r="V6" s="37" t="s">
        <v>239</v>
      </c>
      <c r="W6" s="37" t="s">
        <v>240</v>
      </c>
      <c r="X6" s="37" t="s">
        <v>241</v>
      </c>
      <c r="Y6" s="37" t="s">
        <v>242</v>
      </c>
      <c r="Z6" s="37" t="s">
        <v>243</v>
      </c>
      <c r="AA6" s="37" t="s">
        <v>244</v>
      </c>
      <c r="AB6" s="37" t="s">
        <v>245</v>
      </c>
      <c r="AC6" s="37" t="s">
        <v>273</v>
      </c>
    </row>
    <row r="7" spans="1:29" x14ac:dyDescent="0.25">
      <c r="A7" s="10"/>
      <c r="B7" s="11"/>
      <c r="C7" s="12" t="s">
        <v>4</v>
      </c>
      <c r="D7" s="38">
        <v>42152.625694444447</v>
      </c>
      <c r="E7" s="38">
        <v>42152.604166666664</v>
      </c>
      <c r="F7" s="38">
        <v>42152.57916666667</v>
      </c>
      <c r="G7" s="38">
        <v>42152.481249999997</v>
      </c>
      <c r="H7" s="38">
        <v>42152.495138888888</v>
      </c>
      <c r="I7" s="38">
        <v>42152.567361111112</v>
      </c>
      <c r="J7" s="38">
        <v>42152.535416666666</v>
      </c>
      <c r="K7" s="38">
        <v>42152.548611111109</v>
      </c>
      <c r="L7" s="38">
        <v>42152.45416666667</v>
      </c>
      <c r="M7" s="38">
        <v>42278.540972222225</v>
      </c>
      <c r="N7" s="38">
        <v>42278.527083333334</v>
      </c>
      <c r="O7" s="38">
        <v>42278.509722222225</v>
      </c>
      <c r="P7" s="38">
        <v>42278.458333333336</v>
      </c>
      <c r="Q7" s="38">
        <v>42278.469444444447</v>
      </c>
      <c r="R7" s="38">
        <v>42278.481249999997</v>
      </c>
      <c r="S7" s="38">
        <v>42278.49722222222</v>
      </c>
      <c r="T7" s="38">
        <v>42285.489583333336</v>
      </c>
      <c r="U7" s="38">
        <v>42285.5625</v>
      </c>
      <c r="V7" s="38">
        <v>42285.548611111109</v>
      </c>
      <c r="W7" s="38">
        <v>42285.458333333336</v>
      </c>
      <c r="X7" s="38">
        <v>42285.479166666664</v>
      </c>
      <c r="Y7" s="38">
        <v>42285.4375</v>
      </c>
      <c r="Z7" s="38">
        <v>42285.520833333336</v>
      </c>
      <c r="AA7" s="38">
        <v>42285.53125</v>
      </c>
      <c r="AB7" s="38">
        <v>42285.53125</v>
      </c>
      <c r="AC7" s="38">
        <v>42278.416666666664</v>
      </c>
    </row>
    <row r="8" spans="1:29" ht="15" customHeight="1" x14ac:dyDescent="0.25">
      <c r="A8" s="13" t="s">
        <v>5</v>
      </c>
      <c r="B8" s="14" t="s">
        <v>6</v>
      </c>
      <c r="C8" s="15" t="s">
        <v>7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x14ac:dyDescent="0.25">
      <c r="A9" s="16" t="s">
        <v>8</v>
      </c>
      <c r="B9" s="17"/>
      <c r="C9" s="17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x14ac:dyDescent="0.25">
      <c r="A10" s="10" t="s">
        <v>9</v>
      </c>
      <c r="B10" s="17" t="str">
        <f>VLOOKUP(A10,[1]Units!$B$2:$C$207,2,FALSE)</f>
        <v>mS/cm/deg C</v>
      </c>
      <c r="C10" s="17" t="s">
        <v>10</v>
      </c>
      <c r="D10" s="40">
        <v>0.996</v>
      </c>
      <c r="E10" s="40">
        <v>0.27</v>
      </c>
      <c r="F10" s="40">
        <v>0.92</v>
      </c>
      <c r="G10" s="40">
        <v>0.754</v>
      </c>
      <c r="H10" s="40">
        <v>0.58499999999999996</v>
      </c>
      <c r="I10" s="40">
        <v>1.179</v>
      </c>
      <c r="J10" s="40">
        <v>0.83099999999999996</v>
      </c>
      <c r="K10" s="40">
        <v>0.83099999999999996</v>
      </c>
      <c r="L10" s="40">
        <v>0.79100000000000004</v>
      </c>
      <c r="M10" s="40">
        <v>0.61699999999999999</v>
      </c>
      <c r="N10" s="40">
        <v>0.191</v>
      </c>
      <c r="O10" s="40">
        <v>0.67500000000000004</v>
      </c>
      <c r="P10" s="40">
        <v>0.55900000000000005</v>
      </c>
      <c r="Q10" s="40">
        <v>0.433</v>
      </c>
      <c r="R10" s="40">
        <v>1.0269999999999999</v>
      </c>
      <c r="S10" s="40">
        <v>0.79900000000000004</v>
      </c>
      <c r="T10" s="37" t="s">
        <v>106</v>
      </c>
      <c r="U10" s="37" t="s">
        <v>106</v>
      </c>
      <c r="V10" s="37" t="s">
        <v>106</v>
      </c>
      <c r="W10" s="37" t="s">
        <v>106</v>
      </c>
      <c r="X10" s="37" t="s">
        <v>106</v>
      </c>
      <c r="Y10" s="37" t="s">
        <v>106</v>
      </c>
      <c r="Z10" s="37" t="s">
        <v>106</v>
      </c>
      <c r="AA10" s="37" t="s">
        <v>106</v>
      </c>
      <c r="AB10" s="37" t="s">
        <v>106</v>
      </c>
      <c r="AC10" s="40">
        <v>1.159</v>
      </c>
    </row>
    <row r="11" spans="1:29" x14ac:dyDescent="0.25">
      <c r="A11" s="10" t="s">
        <v>11</v>
      </c>
      <c r="B11" s="17" t="str">
        <f>VLOOKUP(A11,[1]Units!$B$2:$C$207,2,FALSE)</f>
        <v>deg C</v>
      </c>
      <c r="C11" s="17" t="s">
        <v>10</v>
      </c>
      <c r="D11" s="40">
        <v>3.67</v>
      </c>
      <c r="E11" s="40">
        <v>9.61</v>
      </c>
      <c r="F11" s="40">
        <v>9.09</v>
      </c>
      <c r="G11" s="40">
        <v>9.27</v>
      </c>
      <c r="H11" s="40">
        <v>6.14</v>
      </c>
      <c r="I11" s="40">
        <v>14.48</v>
      </c>
      <c r="J11" s="40">
        <v>7.83</v>
      </c>
      <c r="K11" s="40">
        <v>7.83</v>
      </c>
      <c r="L11" s="40">
        <v>3.78</v>
      </c>
      <c r="M11" s="40">
        <v>3.86</v>
      </c>
      <c r="N11" s="40">
        <v>3.28</v>
      </c>
      <c r="O11" s="40">
        <v>3.52</v>
      </c>
      <c r="P11" s="40">
        <v>1.52</v>
      </c>
      <c r="Q11" s="40">
        <v>1.89</v>
      </c>
      <c r="R11" s="40">
        <v>2.2599999999999998</v>
      </c>
      <c r="S11" s="40">
        <v>2.19</v>
      </c>
      <c r="T11" s="37" t="s">
        <v>106</v>
      </c>
      <c r="U11" s="37" t="s">
        <v>106</v>
      </c>
      <c r="V11" s="37" t="s">
        <v>106</v>
      </c>
      <c r="W11" s="37" t="s">
        <v>106</v>
      </c>
      <c r="X11" s="37" t="s">
        <v>106</v>
      </c>
      <c r="Y11" s="37" t="s">
        <v>106</v>
      </c>
      <c r="Z11" s="37" t="s">
        <v>106</v>
      </c>
      <c r="AA11" s="37" t="s">
        <v>106</v>
      </c>
      <c r="AB11" s="37" t="s">
        <v>106</v>
      </c>
      <c r="AC11" s="40">
        <v>4.5</v>
      </c>
    </row>
    <row r="12" spans="1:29" x14ac:dyDescent="0.25">
      <c r="A12" s="10" t="s">
        <v>12</v>
      </c>
      <c r="B12" s="17" t="str">
        <f>VLOOKUP(A12,[1]Units!$B$2:$C$207,2,FALSE)</f>
        <v>pH Units</v>
      </c>
      <c r="C12" s="18" t="s">
        <v>13</v>
      </c>
      <c r="D12" s="41">
        <v>3.83</v>
      </c>
      <c r="E12" s="40">
        <v>8.02</v>
      </c>
      <c r="F12" s="41">
        <v>6.29</v>
      </c>
      <c r="G12" s="40">
        <v>7.54</v>
      </c>
      <c r="H12" s="40">
        <v>7.53</v>
      </c>
      <c r="I12" s="41">
        <v>5.43</v>
      </c>
      <c r="J12" s="40">
        <v>7.33</v>
      </c>
      <c r="K12" s="40">
        <v>7.33</v>
      </c>
      <c r="L12" s="41">
        <v>5.52</v>
      </c>
      <c r="M12" s="41">
        <v>4.68</v>
      </c>
      <c r="N12" s="40">
        <v>6.54</v>
      </c>
      <c r="O12" s="41">
        <v>5.73</v>
      </c>
      <c r="P12" s="40">
        <v>6.65</v>
      </c>
      <c r="Q12" s="40">
        <v>6.78</v>
      </c>
      <c r="R12" s="41">
        <v>5.16</v>
      </c>
      <c r="S12" s="41">
        <v>5.46</v>
      </c>
      <c r="T12" s="37" t="s">
        <v>106</v>
      </c>
      <c r="U12" s="37" t="s">
        <v>106</v>
      </c>
      <c r="V12" s="37" t="s">
        <v>106</v>
      </c>
      <c r="W12" s="37" t="s">
        <v>106</v>
      </c>
      <c r="X12" s="37" t="s">
        <v>106</v>
      </c>
      <c r="Y12" s="37" t="s">
        <v>106</v>
      </c>
      <c r="Z12" s="37" t="s">
        <v>106</v>
      </c>
      <c r="AA12" s="37" t="s">
        <v>106</v>
      </c>
      <c r="AB12" s="37" t="s">
        <v>106</v>
      </c>
      <c r="AC12" s="41">
        <v>2.0499999999999998</v>
      </c>
    </row>
    <row r="13" spans="1:29" x14ac:dyDescent="0.25">
      <c r="A13" s="10" t="s">
        <v>14</v>
      </c>
      <c r="B13" s="17" t="str">
        <f>VLOOKUP(A13,[1]Units!$B$2:$C$207,2,FALSE)</f>
        <v>mV</v>
      </c>
      <c r="C13" s="19" t="s">
        <v>10</v>
      </c>
      <c r="D13" s="40">
        <v>110.4</v>
      </c>
      <c r="E13" s="40">
        <v>42.7</v>
      </c>
      <c r="F13" s="40">
        <v>73</v>
      </c>
      <c r="G13" s="40">
        <v>44.1</v>
      </c>
      <c r="H13" s="40">
        <v>51</v>
      </c>
      <c r="I13" s="40">
        <v>112.9</v>
      </c>
      <c r="J13" s="40">
        <v>58.4</v>
      </c>
      <c r="K13" s="40">
        <v>58.4</v>
      </c>
      <c r="L13" s="40">
        <v>61.4</v>
      </c>
      <c r="M13" s="40">
        <v>324.39999999999998</v>
      </c>
      <c r="N13" s="40">
        <v>320</v>
      </c>
      <c r="O13" s="40">
        <v>332.6</v>
      </c>
      <c r="P13" s="40">
        <v>349.7</v>
      </c>
      <c r="Q13" s="40">
        <v>345.9</v>
      </c>
      <c r="R13" s="40">
        <v>349.4</v>
      </c>
      <c r="S13" s="40">
        <v>347.5</v>
      </c>
      <c r="T13" s="37" t="s">
        <v>106</v>
      </c>
      <c r="U13" s="37" t="s">
        <v>106</v>
      </c>
      <c r="V13" s="37" t="s">
        <v>106</v>
      </c>
      <c r="W13" s="37" t="s">
        <v>106</v>
      </c>
      <c r="X13" s="37" t="s">
        <v>106</v>
      </c>
      <c r="Y13" s="37" t="s">
        <v>106</v>
      </c>
      <c r="Z13" s="37" t="s">
        <v>106</v>
      </c>
      <c r="AA13" s="37" t="s">
        <v>106</v>
      </c>
      <c r="AB13" s="37" t="s">
        <v>106</v>
      </c>
      <c r="AC13" s="40">
        <v>551.79999999999995</v>
      </c>
    </row>
    <row r="14" spans="1:29" x14ac:dyDescent="0.25">
      <c r="A14" s="10" t="s">
        <v>15</v>
      </c>
      <c r="B14" s="17" t="str">
        <f>VLOOKUP(A14,[1]Units!$B$2:$C$207,2,FALSE)</f>
        <v>mg/l</v>
      </c>
      <c r="C14" s="18" t="s">
        <v>16</v>
      </c>
      <c r="D14" s="41">
        <v>10.93</v>
      </c>
      <c r="E14" s="41">
        <v>9.7100000000000009</v>
      </c>
      <c r="F14" s="40">
        <v>9.49</v>
      </c>
      <c r="G14" s="40">
        <v>9.2899999999999991</v>
      </c>
      <c r="H14" s="41">
        <v>10.97</v>
      </c>
      <c r="I14" s="40">
        <v>8.67</v>
      </c>
      <c r="J14" s="41">
        <v>10.34</v>
      </c>
      <c r="K14" s="41">
        <v>10.34</v>
      </c>
      <c r="L14" s="40">
        <v>8.66</v>
      </c>
      <c r="M14" s="41">
        <v>11.62</v>
      </c>
      <c r="N14" s="41">
        <v>11.44</v>
      </c>
      <c r="O14" s="41">
        <v>11.12</v>
      </c>
      <c r="P14" s="41">
        <v>11.5</v>
      </c>
      <c r="Q14" s="41">
        <v>12.05</v>
      </c>
      <c r="R14" s="41">
        <v>12.02</v>
      </c>
      <c r="S14" s="41">
        <v>12.07</v>
      </c>
      <c r="T14" s="37" t="s">
        <v>106</v>
      </c>
      <c r="U14" s="37" t="s">
        <v>106</v>
      </c>
      <c r="V14" s="37" t="s">
        <v>106</v>
      </c>
      <c r="W14" s="37" t="s">
        <v>106</v>
      </c>
      <c r="X14" s="37" t="s">
        <v>106</v>
      </c>
      <c r="Y14" s="37" t="s">
        <v>106</v>
      </c>
      <c r="Z14" s="37" t="s">
        <v>106</v>
      </c>
      <c r="AA14" s="37" t="s">
        <v>106</v>
      </c>
      <c r="AB14" s="37" t="s">
        <v>106</v>
      </c>
      <c r="AC14" s="41">
        <v>9.73</v>
      </c>
    </row>
    <row r="15" spans="1:29" x14ac:dyDescent="0.25">
      <c r="A15" s="20" t="s">
        <v>17</v>
      </c>
      <c r="B15" s="17"/>
      <c r="C15" s="18"/>
      <c r="D15" s="39"/>
      <c r="E15" s="39"/>
      <c r="F15" s="39"/>
      <c r="G15" s="39"/>
      <c r="H15" s="39"/>
      <c r="I15" s="39"/>
      <c r="J15" s="39"/>
      <c r="K15" s="39"/>
      <c r="L15" s="39"/>
    </row>
    <row r="16" spans="1:29" x14ac:dyDescent="0.25">
      <c r="A16" s="10" t="s">
        <v>18</v>
      </c>
      <c r="B16" s="17" t="str">
        <f>VLOOKUP(A16,[1]Units!$B$2:$C$207,2,FALSE)</f>
        <v>mg/l</v>
      </c>
      <c r="C16" s="19" t="s">
        <v>10</v>
      </c>
      <c r="D16" s="37">
        <v>386</v>
      </c>
      <c r="E16" s="37">
        <v>111</v>
      </c>
      <c r="F16" s="37">
        <v>452</v>
      </c>
      <c r="G16" s="37">
        <v>377</v>
      </c>
      <c r="H16" s="37">
        <v>258</v>
      </c>
      <c r="I16" s="37">
        <v>572</v>
      </c>
      <c r="J16" s="37">
        <v>376</v>
      </c>
      <c r="K16" s="37">
        <v>375</v>
      </c>
      <c r="L16" s="37">
        <v>413</v>
      </c>
      <c r="M16" s="40">
        <v>340</v>
      </c>
      <c r="N16" s="40">
        <v>122</v>
      </c>
      <c r="O16" s="40">
        <v>412</v>
      </c>
      <c r="P16" s="40">
        <v>375</v>
      </c>
      <c r="Q16" s="40">
        <v>265</v>
      </c>
      <c r="R16" s="40">
        <v>643</v>
      </c>
      <c r="S16" s="40">
        <v>508</v>
      </c>
      <c r="T16" s="40">
        <v>193</v>
      </c>
      <c r="U16" s="40">
        <v>266</v>
      </c>
      <c r="V16" s="40">
        <v>193</v>
      </c>
      <c r="W16" s="40">
        <v>391</v>
      </c>
      <c r="X16" s="40">
        <v>251</v>
      </c>
      <c r="Y16" s="40">
        <v>941</v>
      </c>
      <c r="Z16" s="40">
        <v>381</v>
      </c>
      <c r="AA16" s="40">
        <v>500</v>
      </c>
      <c r="AB16" s="40">
        <v>522</v>
      </c>
      <c r="AC16" s="40">
        <v>359</v>
      </c>
    </row>
    <row r="17" spans="1:29" x14ac:dyDescent="0.25">
      <c r="A17" s="10" t="s">
        <v>19</v>
      </c>
      <c r="B17" s="17" t="str">
        <f>VLOOKUP(A17,[1]Units!$B$2:$C$207,2,FALSE)</f>
        <v>mg/l</v>
      </c>
      <c r="C17" s="19" t="s">
        <v>10</v>
      </c>
      <c r="D17" s="37">
        <v>5.8</v>
      </c>
      <c r="E17" s="37">
        <v>26.4</v>
      </c>
      <c r="F17" s="37">
        <v>14.8</v>
      </c>
      <c r="G17" s="37">
        <v>8</v>
      </c>
      <c r="H17" s="37">
        <v>5.8</v>
      </c>
      <c r="I17" s="37">
        <v>32.6</v>
      </c>
      <c r="J17" s="37">
        <v>15.6</v>
      </c>
      <c r="K17" s="37">
        <v>18.2</v>
      </c>
      <c r="L17" s="37">
        <v>125</v>
      </c>
      <c r="M17" s="40">
        <v>16.8</v>
      </c>
      <c r="N17" s="40">
        <v>289</v>
      </c>
      <c r="O17" s="40">
        <v>39.200000000000003</v>
      </c>
      <c r="P17" s="40">
        <v>21.8</v>
      </c>
      <c r="Q17" s="40">
        <v>11.8</v>
      </c>
      <c r="R17" s="40">
        <v>268</v>
      </c>
      <c r="S17" s="40">
        <v>4.8</v>
      </c>
      <c r="T17" s="40">
        <v>60</v>
      </c>
      <c r="U17" s="40">
        <v>73.599999999999994</v>
      </c>
      <c r="V17" s="40">
        <v>19.2</v>
      </c>
      <c r="W17" s="40">
        <v>8.3000000000000007</v>
      </c>
      <c r="X17" s="40">
        <v>17.7</v>
      </c>
      <c r="Y17" s="40">
        <v>4.0999999999999996</v>
      </c>
      <c r="Z17" s="40">
        <v>2.2999999999999998</v>
      </c>
      <c r="AA17" s="40">
        <v>22.4</v>
      </c>
      <c r="AB17" s="40">
        <v>18.399999999999999</v>
      </c>
      <c r="AC17" s="40">
        <v>31.1</v>
      </c>
    </row>
    <row r="18" spans="1:29" x14ac:dyDescent="0.25">
      <c r="A18" s="10" t="s">
        <v>20</v>
      </c>
      <c r="B18" s="17" t="str">
        <f>VLOOKUP(A18,[1]Units!$B$2:$C$207,2,FALSE)</f>
        <v>mg/l</v>
      </c>
      <c r="C18" s="19" t="s">
        <v>10</v>
      </c>
      <c r="D18" s="37">
        <v>925</v>
      </c>
      <c r="E18" s="37">
        <v>168</v>
      </c>
      <c r="F18" s="37">
        <v>753</v>
      </c>
      <c r="G18" s="37">
        <v>524</v>
      </c>
      <c r="H18" s="37">
        <v>365</v>
      </c>
      <c r="I18" s="37">
        <v>1060</v>
      </c>
      <c r="J18" s="37">
        <v>641</v>
      </c>
      <c r="K18" s="37">
        <v>653</v>
      </c>
      <c r="L18" s="37">
        <v>1390</v>
      </c>
      <c r="M18" s="40">
        <v>689</v>
      </c>
      <c r="N18" s="40">
        <v>177</v>
      </c>
      <c r="O18" s="40">
        <v>747</v>
      </c>
      <c r="P18" s="40">
        <v>521</v>
      </c>
      <c r="Q18" s="40">
        <v>389</v>
      </c>
      <c r="R18" s="40">
        <v>1220</v>
      </c>
      <c r="S18" s="40">
        <v>909</v>
      </c>
      <c r="T18" s="40">
        <v>191</v>
      </c>
      <c r="U18" s="40">
        <v>263</v>
      </c>
      <c r="V18" s="40">
        <v>315</v>
      </c>
      <c r="W18" s="40">
        <v>389</v>
      </c>
      <c r="X18" s="40">
        <v>258</v>
      </c>
      <c r="Y18" s="40">
        <v>3030</v>
      </c>
      <c r="Z18" s="40">
        <v>515</v>
      </c>
      <c r="AA18" s="40">
        <v>853</v>
      </c>
      <c r="AB18" s="40">
        <v>840</v>
      </c>
      <c r="AC18" s="40">
        <v>868</v>
      </c>
    </row>
    <row r="19" spans="1:29" x14ac:dyDescent="0.25">
      <c r="A19" s="20" t="s">
        <v>21</v>
      </c>
      <c r="B19" s="19"/>
      <c r="C19" s="21"/>
      <c r="D19" s="39"/>
      <c r="E19" s="39"/>
      <c r="F19" s="39"/>
      <c r="G19" s="39"/>
      <c r="H19" s="39"/>
      <c r="I19" s="39"/>
      <c r="J19" s="39"/>
      <c r="K19" s="39"/>
      <c r="L19" s="39"/>
    </row>
    <row r="20" spans="1:29" x14ac:dyDescent="0.25">
      <c r="A20" s="10" t="s">
        <v>22</v>
      </c>
      <c r="B20" s="17" t="str">
        <f>VLOOKUP(A20,[1]Units!$B$2:$C$207,2,FALSE)</f>
        <v>mg/l</v>
      </c>
      <c r="C20" s="19" t="s">
        <v>10</v>
      </c>
      <c r="D20" s="37">
        <v>206</v>
      </c>
      <c r="E20" s="37" t="s">
        <v>106</v>
      </c>
      <c r="F20" s="37" t="s">
        <v>128</v>
      </c>
      <c r="G20" s="37" t="s">
        <v>128</v>
      </c>
      <c r="H20" s="37">
        <v>109</v>
      </c>
      <c r="I20" s="37">
        <v>109</v>
      </c>
      <c r="J20" s="37" t="s">
        <v>128</v>
      </c>
      <c r="K20" s="37" t="s">
        <v>128</v>
      </c>
      <c r="L20" s="37">
        <v>109</v>
      </c>
      <c r="M20" s="40">
        <v>77</v>
      </c>
      <c r="N20" s="37" t="s">
        <v>128</v>
      </c>
      <c r="O20" s="40">
        <v>43</v>
      </c>
      <c r="P20" s="37" t="s">
        <v>128</v>
      </c>
      <c r="Q20" s="37" t="s">
        <v>128</v>
      </c>
      <c r="R20" s="40">
        <v>159</v>
      </c>
      <c r="S20" s="40">
        <v>85</v>
      </c>
      <c r="T20" s="37" t="s">
        <v>246</v>
      </c>
      <c r="U20" s="37" t="s">
        <v>246</v>
      </c>
      <c r="V20" s="37" t="s">
        <v>246</v>
      </c>
      <c r="W20" s="37" t="s">
        <v>246</v>
      </c>
      <c r="X20" s="37" t="s">
        <v>246</v>
      </c>
      <c r="Y20" s="37" t="s">
        <v>247</v>
      </c>
      <c r="Z20" s="37" t="s">
        <v>246</v>
      </c>
      <c r="AA20" s="37" t="s">
        <v>248</v>
      </c>
      <c r="AB20" s="37" t="s">
        <v>249</v>
      </c>
      <c r="AC20" s="37" t="s">
        <v>274</v>
      </c>
    </row>
    <row r="21" spans="1:29" x14ac:dyDescent="0.25">
      <c r="A21" s="10" t="s">
        <v>23</v>
      </c>
      <c r="B21" s="17" t="str">
        <f>VLOOKUP(A21,[1]Units!$B$2:$C$207,2,FALSE)</f>
        <v>mg/l</v>
      </c>
      <c r="C21" s="19" t="s">
        <v>10</v>
      </c>
      <c r="D21" s="37" t="s">
        <v>106</v>
      </c>
      <c r="E21" s="37">
        <v>78.5</v>
      </c>
      <c r="F21" s="37">
        <v>25.9</v>
      </c>
      <c r="G21" s="37">
        <v>109</v>
      </c>
      <c r="H21" s="37">
        <v>87.2</v>
      </c>
      <c r="I21" s="37">
        <v>7.4</v>
      </c>
      <c r="J21" s="37">
        <v>14.8</v>
      </c>
      <c r="K21" s="37">
        <v>13.3</v>
      </c>
      <c r="L21" s="37">
        <v>3</v>
      </c>
      <c r="M21" s="40">
        <v>2.2000000000000002</v>
      </c>
      <c r="N21" s="40">
        <v>85.2</v>
      </c>
      <c r="O21" s="40">
        <v>19.7</v>
      </c>
      <c r="P21" s="40">
        <v>108</v>
      </c>
      <c r="Q21" s="40">
        <v>86.9</v>
      </c>
      <c r="R21" s="40">
        <v>6.8</v>
      </c>
      <c r="S21" s="40">
        <v>6.4</v>
      </c>
      <c r="T21" s="40">
        <v>172</v>
      </c>
      <c r="U21" s="37" t="s">
        <v>250</v>
      </c>
      <c r="V21" s="40">
        <v>26.6</v>
      </c>
      <c r="W21" s="37" t="s">
        <v>251</v>
      </c>
      <c r="X21" s="37" t="s">
        <v>252</v>
      </c>
      <c r="Y21" s="37" t="s">
        <v>131</v>
      </c>
      <c r="Z21" s="40">
        <v>99.9</v>
      </c>
      <c r="AA21" s="40">
        <v>10.6</v>
      </c>
      <c r="AB21" s="40">
        <v>13.5</v>
      </c>
      <c r="AC21" s="37" t="s">
        <v>106</v>
      </c>
    </row>
    <row r="22" spans="1:29" x14ac:dyDescent="0.25">
      <c r="A22" s="10" t="s">
        <v>24</v>
      </c>
      <c r="B22" s="17" t="str">
        <f>VLOOKUP(A22,[1]Units!$B$2:$C$207,2,FALSE)</f>
        <v>mg/l</v>
      </c>
      <c r="C22" s="19" t="s">
        <v>10</v>
      </c>
      <c r="D22" s="37" t="s">
        <v>106</v>
      </c>
      <c r="E22" s="37" t="s">
        <v>129</v>
      </c>
      <c r="F22" s="37" t="s">
        <v>129</v>
      </c>
      <c r="G22" s="37" t="s">
        <v>129</v>
      </c>
      <c r="H22" s="37" t="s">
        <v>129</v>
      </c>
      <c r="I22" s="37" t="s">
        <v>129</v>
      </c>
      <c r="J22" s="37" t="s">
        <v>129</v>
      </c>
      <c r="K22" s="37" t="s">
        <v>129</v>
      </c>
      <c r="L22" s="37" t="s">
        <v>129</v>
      </c>
      <c r="M22" s="37" t="s">
        <v>129</v>
      </c>
      <c r="N22" s="37" t="s">
        <v>129</v>
      </c>
      <c r="O22" s="37" t="s">
        <v>129</v>
      </c>
      <c r="P22" s="37" t="s">
        <v>129</v>
      </c>
      <c r="Q22" s="37" t="s">
        <v>129</v>
      </c>
      <c r="R22" s="37" t="s">
        <v>129</v>
      </c>
      <c r="S22" s="37" t="s">
        <v>129</v>
      </c>
      <c r="T22" s="37" t="s">
        <v>129</v>
      </c>
      <c r="U22" s="37" t="s">
        <v>253</v>
      </c>
      <c r="V22" s="37" t="s">
        <v>129</v>
      </c>
      <c r="W22" s="37" t="s">
        <v>254</v>
      </c>
      <c r="X22" s="37" t="s">
        <v>255</v>
      </c>
      <c r="Y22" s="37" t="s">
        <v>131</v>
      </c>
      <c r="Z22" s="37" t="s">
        <v>129</v>
      </c>
      <c r="AA22" s="37" t="s">
        <v>129</v>
      </c>
      <c r="AB22" s="37" t="s">
        <v>129</v>
      </c>
      <c r="AC22" s="37" t="s">
        <v>106</v>
      </c>
    </row>
    <row r="23" spans="1:29" x14ac:dyDescent="0.25">
      <c r="A23" s="10" t="s">
        <v>25</v>
      </c>
      <c r="B23" s="17" t="str">
        <f>VLOOKUP(A23,[1]Units!$B$2:$C$207,2,FALSE)</f>
        <v>mg/l</v>
      </c>
      <c r="C23" s="19" t="s">
        <v>10</v>
      </c>
      <c r="D23" s="37" t="s">
        <v>106</v>
      </c>
      <c r="E23" s="37" t="s">
        <v>129</v>
      </c>
      <c r="F23" s="37" t="s">
        <v>129</v>
      </c>
      <c r="G23" s="37" t="s">
        <v>129</v>
      </c>
      <c r="H23" s="37" t="s">
        <v>129</v>
      </c>
      <c r="I23" s="37" t="s">
        <v>129</v>
      </c>
      <c r="J23" s="37" t="s">
        <v>129</v>
      </c>
      <c r="K23" s="37" t="s">
        <v>129</v>
      </c>
      <c r="L23" s="37" t="s">
        <v>129</v>
      </c>
      <c r="M23" s="37" t="s">
        <v>129</v>
      </c>
      <c r="N23" s="37" t="s">
        <v>129</v>
      </c>
      <c r="O23" s="37" t="s">
        <v>129</v>
      </c>
      <c r="P23" s="37" t="s">
        <v>129</v>
      </c>
      <c r="Q23" s="37" t="s">
        <v>129</v>
      </c>
      <c r="R23" s="37" t="s">
        <v>129</v>
      </c>
      <c r="S23" s="37" t="s">
        <v>129</v>
      </c>
      <c r="T23" s="37" t="s">
        <v>129</v>
      </c>
      <c r="U23" s="37" t="s">
        <v>254</v>
      </c>
      <c r="V23" s="37" t="s">
        <v>129</v>
      </c>
      <c r="W23" s="37" t="s">
        <v>254</v>
      </c>
      <c r="X23" s="37" t="s">
        <v>254</v>
      </c>
      <c r="Y23" s="37" t="s">
        <v>131</v>
      </c>
      <c r="Z23" s="37" t="s">
        <v>129</v>
      </c>
      <c r="AA23" s="37" t="s">
        <v>129</v>
      </c>
      <c r="AB23" s="37" t="s">
        <v>129</v>
      </c>
      <c r="AC23" s="37" t="s">
        <v>106</v>
      </c>
    </row>
    <row r="24" spans="1:29" x14ac:dyDescent="0.25">
      <c r="A24" s="10" t="s">
        <v>26</v>
      </c>
      <c r="B24" s="17" t="str">
        <f>VLOOKUP(A24,[1]Units!$B$2:$C$207,2,FALSE)</f>
        <v>mg/l</v>
      </c>
      <c r="C24" s="19" t="s">
        <v>10</v>
      </c>
      <c r="D24" s="37" t="s">
        <v>106</v>
      </c>
      <c r="E24" s="37">
        <v>78.5</v>
      </c>
      <c r="F24" s="37">
        <v>25.9</v>
      </c>
      <c r="G24" s="37">
        <v>109</v>
      </c>
      <c r="H24" s="37">
        <v>87.2</v>
      </c>
      <c r="I24" s="37">
        <v>7.4</v>
      </c>
      <c r="J24" s="37">
        <v>14.8</v>
      </c>
      <c r="K24" s="37">
        <v>13.3</v>
      </c>
      <c r="L24" s="37">
        <v>3</v>
      </c>
      <c r="M24" s="46">
        <v>2.2000000000000002</v>
      </c>
      <c r="N24" s="46">
        <v>85.2</v>
      </c>
      <c r="O24" s="46">
        <v>19.7</v>
      </c>
      <c r="P24" s="46">
        <v>108</v>
      </c>
      <c r="Q24" s="46">
        <v>86.9</v>
      </c>
      <c r="R24" s="46">
        <v>6.8</v>
      </c>
      <c r="S24" s="46">
        <v>6.4</v>
      </c>
      <c r="T24" s="46">
        <v>172</v>
      </c>
      <c r="U24" s="36" t="s">
        <v>256</v>
      </c>
      <c r="V24" s="46">
        <v>26.6</v>
      </c>
      <c r="W24" s="37" t="s">
        <v>251</v>
      </c>
      <c r="X24" s="37" t="s">
        <v>257</v>
      </c>
      <c r="Y24" s="37" t="s">
        <v>131</v>
      </c>
      <c r="Z24" s="46">
        <v>99.9</v>
      </c>
      <c r="AA24" s="46">
        <v>10.6</v>
      </c>
      <c r="AB24" s="46">
        <v>13.5</v>
      </c>
      <c r="AC24" s="37" t="s">
        <v>106</v>
      </c>
    </row>
    <row r="25" spans="1:29" x14ac:dyDescent="0.25">
      <c r="A25" s="10" t="s">
        <v>27</v>
      </c>
      <c r="B25" s="17" t="str">
        <f>VLOOKUP(A25,[1]Units!$B$2:$C$207,2,FALSE)</f>
        <v>mg/l</v>
      </c>
      <c r="C25" s="22" t="s">
        <v>28</v>
      </c>
      <c r="D25" s="37">
        <v>2.0299999999999999E-2</v>
      </c>
      <c r="E25" s="37">
        <v>9.4000000000000004E-3</v>
      </c>
      <c r="F25" s="37" t="s">
        <v>130</v>
      </c>
      <c r="G25" s="37">
        <v>9.1000000000000004E-3</v>
      </c>
      <c r="H25" s="37">
        <v>7.0000000000000001E-3</v>
      </c>
      <c r="I25" s="37">
        <v>1.2500000000000001E-2</v>
      </c>
      <c r="J25" s="37">
        <v>6.4999999999999997E-3</v>
      </c>
      <c r="K25" s="37">
        <v>6.8999999999999999E-3</v>
      </c>
      <c r="L25" s="37">
        <v>4.4900000000000002E-2</v>
      </c>
      <c r="M25" s="40">
        <v>8.9999999999999993E-3</v>
      </c>
      <c r="N25" s="40">
        <v>6.3E-3</v>
      </c>
      <c r="O25" s="37" t="s">
        <v>130</v>
      </c>
      <c r="P25" s="37" t="s">
        <v>130</v>
      </c>
      <c r="Q25" s="37" t="s">
        <v>130</v>
      </c>
      <c r="R25" s="40">
        <v>8.0999999999999996E-3</v>
      </c>
      <c r="S25" s="37" t="s">
        <v>130</v>
      </c>
      <c r="T25" s="37" t="s">
        <v>130</v>
      </c>
      <c r="U25" s="37" t="s">
        <v>130</v>
      </c>
      <c r="V25" s="37" t="s">
        <v>130</v>
      </c>
      <c r="W25" s="37" t="s">
        <v>130</v>
      </c>
      <c r="X25" s="37" t="s">
        <v>130</v>
      </c>
      <c r="Y25" s="37" t="s">
        <v>130</v>
      </c>
      <c r="Z25" s="37" t="s">
        <v>130</v>
      </c>
      <c r="AA25" s="37" t="s">
        <v>130</v>
      </c>
      <c r="AB25" s="40">
        <v>6.7999999999999996E-3</v>
      </c>
      <c r="AC25" s="40">
        <v>0.02</v>
      </c>
    </row>
    <row r="26" spans="1:29" hidden="1" x14ac:dyDescent="0.25">
      <c r="A26" s="23" t="s">
        <v>29</v>
      </c>
      <c r="B26" s="17"/>
      <c r="C26" s="19"/>
      <c r="D26" s="37"/>
      <c r="E26" s="37"/>
      <c r="F26" s="37"/>
      <c r="G26" s="37"/>
      <c r="H26" s="37"/>
      <c r="I26" s="37"/>
      <c r="J26" s="37"/>
      <c r="K26" s="37"/>
      <c r="L26" s="37"/>
    </row>
    <row r="27" spans="1:29" x14ac:dyDescent="0.25">
      <c r="A27" s="10" t="s">
        <v>30</v>
      </c>
      <c r="B27" s="17" t="str">
        <f>VLOOKUP(A27,[1]Units!$B$2:$C$207,2,FALSE)</f>
        <v>mg/l</v>
      </c>
      <c r="C27" s="19">
        <v>120</v>
      </c>
      <c r="D27" s="37" t="s">
        <v>107</v>
      </c>
      <c r="E27" s="37" t="s">
        <v>107</v>
      </c>
      <c r="F27" s="37" t="s">
        <v>107</v>
      </c>
      <c r="G27" s="37" t="s">
        <v>107</v>
      </c>
      <c r="H27" s="37" t="s">
        <v>107</v>
      </c>
      <c r="I27" s="37" t="s">
        <v>131</v>
      </c>
      <c r="J27" s="37" t="s">
        <v>107</v>
      </c>
      <c r="K27" s="37" t="s">
        <v>107</v>
      </c>
      <c r="L27" s="37" t="s">
        <v>131</v>
      </c>
      <c r="M27" s="37" t="s">
        <v>107</v>
      </c>
      <c r="N27" s="37" t="s">
        <v>107</v>
      </c>
      <c r="O27" s="37" t="s">
        <v>107</v>
      </c>
      <c r="P27" s="37" t="s">
        <v>107</v>
      </c>
      <c r="Q27" s="37" t="s">
        <v>107</v>
      </c>
      <c r="R27" s="37" t="s">
        <v>131</v>
      </c>
      <c r="S27" s="37" t="s">
        <v>107</v>
      </c>
      <c r="T27" s="37" t="s">
        <v>107</v>
      </c>
      <c r="U27" s="37" t="s">
        <v>107</v>
      </c>
      <c r="V27" s="37" t="s">
        <v>107</v>
      </c>
      <c r="W27" s="37" t="s">
        <v>107</v>
      </c>
      <c r="X27" s="37" t="s">
        <v>107</v>
      </c>
      <c r="Y27" s="37" t="s">
        <v>258</v>
      </c>
      <c r="Z27" s="37" t="s">
        <v>107</v>
      </c>
      <c r="AA27" s="37" t="s">
        <v>107</v>
      </c>
      <c r="AB27" s="40">
        <v>0.51</v>
      </c>
      <c r="AC27" s="37" t="s">
        <v>131</v>
      </c>
    </row>
    <row r="28" spans="1:29" x14ac:dyDescent="0.25">
      <c r="A28" s="10" t="s">
        <v>31</v>
      </c>
      <c r="B28" s="17" t="str">
        <f>VLOOKUP(A28,[1]Units!$B$2:$C$207,2,FALSE)</f>
        <v>mg/l</v>
      </c>
      <c r="C28" s="19">
        <v>0.12</v>
      </c>
      <c r="D28" s="42">
        <v>0.67600000000000005</v>
      </c>
      <c r="E28" s="42">
        <v>0.27300000000000002</v>
      </c>
      <c r="F28" s="42">
        <v>0.33700000000000002</v>
      </c>
      <c r="G28" s="42">
        <v>0.248</v>
      </c>
      <c r="H28" s="42">
        <v>0.25600000000000001</v>
      </c>
      <c r="I28" s="42">
        <v>0.86199999999999999</v>
      </c>
      <c r="J28" s="42">
        <v>0.41899999999999998</v>
      </c>
      <c r="K28" s="42">
        <v>0.41699999999999998</v>
      </c>
      <c r="L28" s="42">
        <v>0.70499999999999996</v>
      </c>
      <c r="M28" s="47">
        <v>0.48</v>
      </c>
      <c r="N28" s="47">
        <v>0.27</v>
      </c>
      <c r="O28" s="47">
        <v>0.27</v>
      </c>
      <c r="P28" s="47">
        <v>0.23</v>
      </c>
      <c r="Q28" s="47">
        <v>0.27</v>
      </c>
      <c r="R28" s="47">
        <v>1.1200000000000001</v>
      </c>
      <c r="S28" s="47">
        <v>0.4</v>
      </c>
      <c r="T28" s="47">
        <v>0.24</v>
      </c>
      <c r="U28" s="47">
        <v>1.2</v>
      </c>
      <c r="V28" s="47">
        <v>0.36</v>
      </c>
      <c r="W28" s="47">
        <v>0.39</v>
      </c>
      <c r="X28" s="47">
        <v>0.41</v>
      </c>
      <c r="Y28" s="47">
        <v>0.3</v>
      </c>
      <c r="Z28" s="47">
        <v>0.27</v>
      </c>
      <c r="AA28" s="47">
        <v>0.42</v>
      </c>
      <c r="AB28" s="47">
        <v>0.42</v>
      </c>
      <c r="AC28" s="47">
        <v>0.5</v>
      </c>
    </row>
    <row r="29" spans="1:29" x14ac:dyDescent="0.25">
      <c r="A29" s="10" t="s">
        <v>32</v>
      </c>
      <c r="B29" s="17" t="str">
        <f>VLOOKUP(A29,[1]Units!$B$2:$C$207,2,FALSE)</f>
        <v>mg/l</v>
      </c>
      <c r="C29" s="19">
        <v>13</v>
      </c>
      <c r="D29" s="37">
        <v>0.30099999999999999</v>
      </c>
      <c r="E29" s="37">
        <v>0.22900000000000001</v>
      </c>
      <c r="F29" s="37">
        <v>0.36799999999999999</v>
      </c>
      <c r="G29" s="37">
        <v>6.3399999999999998E-2</v>
      </c>
      <c r="H29" s="37">
        <v>0.186</v>
      </c>
      <c r="I29" s="37">
        <v>0.26500000000000001</v>
      </c>
      <c r="J29" s="37">
        <v>0.47399999999999998</v>
      </c>
      <c r="K29" s="37">
        <v>0.47699999999999998</v>
      </c>
      <c r="L29" s="37">
        <v>0.28699999999999998</v>
      </c>
      <c r="M29" s="37" t="s">
        <v>218</v>
      </c>
      <c r="N29" s="37" t="s">
        <v>226</v>
      </c>
      <c r="O29" s="37" t="s">
        <v>226</v>
      </c>
      <c r="P29" s="37" t="s">
        <v>227</v>
      </c>
      <c r="Q29" s="37" t="s">
        <v>228</v>
      </c>
      <c r="R29" s="37" t="s">
        <v>218</v>
      </c>
      <c r="S29" s="37" t="s">
        <v>229</v>
      </c>
      <c r="T29" s="37" t="s">
        <v>259</v>
      </c>
      <c r="U29" s="37" t="s">
        <v>260</v>
      </c>
      <c r="V29" s="37" t="s">
        <v>261</v>
      </c>
      <c r="W29" s="37" t="s">
        <v>262</v>
      </c>
      <c r="X29" s="37" t="s">
        <v>263</v>
      </c>
      <c r="Y29" s="37" t="s">
        <v>264</v>
      </c>
      <c r="Z29" s="37" t="s">
        <v>265</v>
      </c>
      <c r="AA29" s="37" t="s">
        <v>266</v>
      </c>
      <c r="AB29" s="37" t="s">
        <v>266</v>
      </c>
      <c r="AC29" s="37" t="s">
        <v>275</v>
      </c>
    </row>
    <row r="30" spans="1:29" x14ac:dyDescent="0.25">
      <c r="A30" s="10" t="s">
        <v>33</v>
      </c>
      <c r="B30" s="17" t="str">
        <f>VLOOKUP(A30,[1]Units!$B$2:$C$207,2,FALSE)</f>
        <v>mg/l</v>
      </c>
      <c r="C30" s="19">
        <v>0.06</v>
      </c>
      <c r="D30" s="37" t="s">
        <v>108</v>
      </c>
      <c r="E30" s="37" t="s">
        <v>108</v>
      </c>
      <c r="F30" s="37" t="s">
        <v>108</v>
      </c>
      <c r="G30" s="37" t="s">
        <v>108</v>
      </c>
      <c r="H30" s="37" t="s">
        <v>108</v>
      </c>
      <c r="I30" s="37" t="s">
        <v>132</v>
      </c>
      <c r="J30" s="37" t="s">
        <v>108</v>
      </c>
      <c r="K30" s="37">
        <v>1.1999999999999999E-3</v>
      </c>
      <c r="L30" s="37">
        <v>4.1000000000000003E-3</v>
      </c>
      <c r="M30" s="37" t="s">
        <v>219</v>
      </c>
      <c r="N30" s="37" t="s">
        <v>219</v>
      </c>
      <c r="O30" s="37" t="s">
        <v>219</v>
      </c>
      <c r="P30" s="37" t="s">
        <v>230</v>
      </c>
      <c r="Q30" s="37" t="s">
        <v>219</v>
      </c>
      <c r="R30" s="37" t="s">
        <v>231</v>
      </c>
      <c r="S30" s="37" t="s">
        <v>219</v>
      </c>
      <c r="T30" s="37" t="s">
        <v>219</v>
      </c>
      <c r="U30" s="37" t="s">
        <v>219</v>
      </c>
      <c r="V30" s="37" t="s">
        <v>219</v>
      </c>
      <c r="W30" s="37" t="s">
        <v>219</v>
      </c>
      <c r="X30" s="37" t="s">
        <v>219</v>
      </c>
      <c r="Y30" s="37" t="s">
        <v>267</v>
      </c>
      <c r="Z30" s="37" t="s">
        <v>219</v>
      </c>
      <c r="AA30" s="37" t="s">
        <v>219</v>
      </c>
      <c r="AB30" s="37" t="s">
        <v>219</v>
      </c>
      <c r="AC30" s="37" t="s">
        <v>276</v>
      </c>
    </row>
    <row r="31" spans="1:29" x14ac:dyDescent="0.25">
      <c r="A31" s="10" t="s">
        <v>34</v>
      </c>
      <c r="B31" s="17" t="str">
        <f>VLOOKUP(A31,[1]Units!$B$2:$C$207,2,FALSE)</f>
        <v>mg/l</v>
      </c>
      <c r="C31" s="19">
        <v>100</v>
      </c>
      <c r="D31" s="42">
        <v>513</v>
      </c>
      <c r="E31" s="37">
        <v>33.9</v>
      </c>
      <c r="F31" s="42">
        <v>443</v>
      </c>
      <c r="G31" s="42">
        <v>261</v>
      </c>
      <c r="H31" s="42">
        <v>182</v>
      </c>
      <c r="I31" s="42">
        <v>650</v>
      </c>
      <c r="J31" s="42">
        <v>379</v>
      </c>
      <c r="K31" s="42">
        <v>376</v>
      </c>
      <c r="L31" s="42">
        <v>545</v>
      </c>
      <c r="M31" s="47">
        <v>380</v>
      </c>
      <c r="N31" s="40">
        <v>35.799999999999997</v>
      </c>
      <c r="O31" s="47">
        <v>416</v>
      </c>
      <c r="P31" s="47">
        <v>252</v>
      </c>
      <c r="Q31" s="47">
        <v>191</v>
      </c>
      <c r="R31" s="47">
        <v>731</v>
      </c>
      <c r="S31" s="47">
        <v>526</v>
      </c>
      <c r="T31" s="40">
        <v>15.5</v>
      </c>
      <c r="U31" s="40">
        <v>23.1</v>
      </c>
      <c r="V31" s="47">
        <v>186</v>
      </c>
      <c r="W31" s="47">
        <v>125</v>
      </c>
      <c r="X31" s="40">
        <v>48.5</v>
      </c>
      <c r="Y31" s="47">
        <v>1780</v>
      </c>
      <c r="Z31" s="47">
        <v>271</v>
      </c>
      <c r="AA31" s="47">
        <v>518</v>
      </c>
      <c r="AB31" s="47">
        <v>518</v>
      </c>
      <c r="AC31" s="47">
        <v>531</v>
      </c>
    </row>
    <row r="32" spans="1:29" x14ac:dyDescent="0.25">
      <c r="A32" s="10" t="s">
        <v>35</v>
      </c>
      <c r="B32" s="17" t="str">
        <f>VLOOKUP(A32,[1]Units!$B$2:$C$207,2,FALSE)</f>
        <v>mg/l</v>
      </c>
      <c r="C32" s="19" t="s">
        <v>10</v>
      </c>
      <c r="D32" s="37">
        <v>1.52</v>
      </c>
      <c r="E32" s="37">
        <v>0.83</v>
      </c>
      <c r="F32" s="37">
        <v>0.96</v>
      </c>
      <c r="G32" s="37">
        <v>1.08</v>
      </c>
      <c r="H32" s="37">
        <v>0.95</v>
      </c>
      <c r="I32" s="37">
        <v>0.81</v>
      </c>
      <c r="J32" s="37">
        <v>0.79</v>
      </c>
      <c r="K32" s="37">
        <v>0.87</v>
      </c>
      <c r="L32" s="37">
        <v>1.07</v>
      </c>
      <c r="M32" s="40">
        <v>1.1100000000000001</v>
      </c>
      <c r="N32" s="40">
        <v>0.62</v>
      </c>
      <c r="O32" s="40">
        <v>0.86</v>
      </c>
      <c r="P32" s="40">
        <v>1.34</v>
      </c>
      <c r="Q32" s="40">
        <v>0.87</v>
      </c>
      <c r="R32" s="40">
        <v>1.1200000000000001</v>
      </c>
      <c r="S32" s="40">
        <v>0.94</v>
      </c>
      <c r="T32" s="40">
        <v>1.22</v>
      </c>
      <c r="U32" s="40">
        <v>1.75</v>
      </c>
      <c r="V32" s="40">
        <v>0.91</v>
      </c>
      <c r="W32" s="40">
        <v>0.88</v>
      </c>
      <c r="X32" s="40">
        <v>0.98</v>
      </c>
      <c r="Y32" s="40">
        <v>0.92</v>
      </c>
      <c r="Z32" s="40">
        <v>0.99</v>
      </c>
      <c r="AA32" s="40">
        <v>1.05</v>
      </c>
      <c r="AB32" s="40">
        <v>0.97</v>
      </c>
      <c r="AC32" s="40">
        <v>1.3</v>
      </c>
    </row>
    <row r="33" spans="1:29" hidden="1" x14ac:dyDescent="0.25">
      <c r="A33" s="10" t="s">
        <v>36</v>
      </c>
      <c r="B33" s="17" t="str">
        <f>VLOOKUP(A33,[1]Units!$B$2:$C$207,2,FALSE)</f>
        <v>mg/l</v>
      </c>
      <c r="C33" s="19">
        <v>5.0000000000000001E-3</v>
      </c>
      <c r="D33" s="37" t="s">
        <v>106</v>
      </c>
      <c r="E33" s="37" t="s">
        <v>106</v>
      </c>
      <c r="F33" s="37" t="s">
        <v>106</v>
      </c>
      <c r="G33" s="37" t="s">
        <v>106</v>
      </c>
      <c r="H33" s="37" t="s">
        <v>106</v>
      </c>
      <c r="I33" s="37" t="s">
        <v>106</v>
      </c>
      <c r="J33" s="37" t="s">
        <v>106</v>
      </c>
      <c r="K33" s="37" t="s">
        <v>106</v>
      </c>
      <c r="L33" s="37" t="s">
        <v>106</v>
      </c>
      <c r="M33" s="37" t="s">
        <v>106</v>
      </c>
      <c r="N33" s="37" t="s">
        <v>106</v>
      </c>
      <c r="O33" s="37" t="s">
        <v>106</v>
      </c>
      <c r="P33" s="37" t="s">
        <v>106</v>
      </c>
      <c r="Q33" s="37" t="s">
        <v>106</v>
      </c>
      <c r="R33" s="37" t="s">
        <v>106</v>
      </c>
      <c r="S33" s="37" t="s">
        <v>106</v>
      </c>
      <c r="T33" s="37" t="s">
        <v>106</v>
      </c>
      <c r="U33" s="37" t="s">
        <v>106</v>
      </c>
      <c r="V33" s="37" t="s">
        <v>106</v>
      </c>
      <c r="W33" s="37" t="s">
        <v>106</v>
      </c>
      <c r="X33" s="37" t="s">
        <v>106</v>
      </c>
      <c r="Y33" s="37" t="s">
        <v>106</v>
      </c>
      <c r="Z33" s="37" t="s">
        <v>106</v>
      </c>
      <c r="AA33" s="37" t="s">
        <v>106</v>
      </c>
      <c r="AB33" s="37" t="s">
        <v>106</v>
      </c>
      <c r="AC33" s="37" t="s">
        <v>106</v>
      </c>
    </row>
    <row r="34" spans="1:29" x14ac:dyDescent="0.25">
      <c r="A34" s="20" t="s">
        <v>37</v>
      </c>
      <c r="B34" s="19"/>
      <c r="C34" s="2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x14ac:dyDescent="0.25">
      <c r="A35" s="10" t="s">
        <v>38</v>
      </c>
      <c r="B35" s="17" t="str">
        <f>VLOOKUP(A35,[1]Units!$B$2:$C$207,2,FALSE)</f>
        <v>mg/l</v>
      </c>
      <c r="C35" s="19" t="s">
        <v>39</v>
      </c>
      <c r="D35" s="42">
        <v>13.4</v>
      </c>
      <c r="E35" s="37">
        <v>1.4E-3</v>
      </c>
      <c r="F35" s="42">
        <v>0.30399999999999999</v>
      </c>
      <c r="G35" s="37" t="s">
        <v>108</v>
      </c>
      <c r="H35" s="37">
        <v>5.8900000000000001E-2</v>
      </c>
      <c r="I35" s="42">
        <v>1.53</v>
      </c>
      <c r="J35" s="37">
        <v>9.3399999999999997E-2</v>
      </c>
      <c r="K35" s="37">
        <v>9.2399999999999996E-2</v>
      </c>
      <c r="L35" s="42">
        <v>3.37</v>
      </c>
      <c r="M35" s="41">
        <v>6.65</v>
      </c>
      <c r="N35" s="40">
        <v>2.7000000000000001E-3</v>
      </c>
      <c r="O35" s="41">
        <v>0.89</v>
      </c>
      <c r="P35" s="40">
        <v>1.9E-3</v>
      </c>
      <c r="Q35" s="46">
        <v>0.09</v>
      </c>
      <c r="R35" s="41">
        <v>4.1900000000000004</v>
      </c>
      <c r="S35" s="41">
        <v>1.75</v>
      </c>
      <c r="T35" s="46">
        <v>0.01</v>
      </c>
      <c r="U35" s="40">
        <v>1.1999999999999999E-3</v>
      </c>
      <c r="V35" s="46">
        <v>0.04</v>
      </c>
      <c r="W35" s="40">
        <v>1.1000000000000001E-3</v>
      </c>
      <c r="X35" s="40">
        <v>1.2999999999999999E-3</v>
      </c>
      <c r="Y35" s="41">
        <v>2.0499999999999998</v>
      </c>
      <c r="Z35" s="46">
        <v>6.7000000000000002E-3</v>
      </c>
      <c r="AA35" s="42" t="s">
        <v>261</v>
      </c>
      <c r="AB35" s="42" t="s">
        <v>227</v>
      </c>
      <c r="AC35" s="41">
        <v>8.7100000000000009</v>
      </c>
    </row>
    <row r="36" spans="1:29" hidden="1" x14ac:dyDescent="0.25">
      <c r="A36" s="23" t="s">
        <v>40</v>
      </c>
      <c r="B36" s="19"/>
      <c r="C36" s="19"/>
      <c r="D36" s="43">
        <v>5.0000000000000001E-3</v>
      </c>
      <c r="E36" s="43">
        <v>0.1</v>
      </c>
      <c r="F36" s="43">
        <v>5.0000000000000001E-3</v>
      </c>
      <c r="G36" s="43">
        <v>0.1</v>
      </c>
      <c r="H36" s="43">
        <v>0.1</v>
      </c>
      <c r="I36" s="43">
        <v>5.0000000000000001E-3</v>
      </c>
      <c r="J36" s="43">
        <v>0.1</v>
      </c>
      <c r="K36" s="43">
        <v>0.1</v>
      </c>
      <c r="L36" s="43">
        <f t="shared" ref="L36:AC36" si="0">IF(L12&gt;=6.5,0.1,0.005)</f>
        <v>5.0000000000000001E-3</v>
      </c>
      <c r="M36" s="43">
        <f t="shared" si="0"/>
        <v>5.0000000000000001E-3</v>
      </c>
      <c r="N36" s="43">
        <f t="shared" si="0"/>
        <v>0.1</v>
      </c>
      <c r="O36" s="43">
        <f t="shared" si="0"/>
        <v>5.0000000000000001E-3</v>
      </c>
      <c r="P36" s="43">
        <f t="shared" si="0"/>
        <v>0.1</v>
      </c>
      <c r="Q36" s="43">
        <f t="shared" si="0"/>
        <v>0.1</v>
      </c>
      <c r="R36" s="43">
        <f t="shared" si="0"/>
        <v>5.0000000000000001E-3</v>
      </c>
      <c r="S36" s="43">
        <f t="shared" si="0"/>
        <v>5.0000000000000001E-3</v>
      </c>
      <c r="T36" s="43">
        <f t="shared" si="0"/>
        <v>0.1</v>
      </c>
      <c r="U36" s="43">
        <f t="shared" si="0"/>
        <v>0.1</v>
      </c>
      <c r="V36" s="43">
        <f t="shared" si="0"/>
        <v>0.1</v>
      </c>
      <c r="W36" s="43">
        <f t="shared" si="0"/>
        <v>0.1</v>
      </c>
      <c r="X36" s="43">
        <f t="shared" si="0"/>
        <v>0.1</v>
      </c>
      <c r="Y36" s="43">
        <f t="shared" si="0"/>
        <v>0.1</v>
      </c>
      <c r="Z36" s="43">
        <f t="shared" si="0"/>
        <v>0.1</v>
      </c>
      <c r="AA36" s="43">
        <f t="shared" si="0"/>
        <v>0.1</v>
      </c>
      <c r="AB36" s="43">
        <f t="shared" si="0"/>
        <v>0.1</v>
      </c>
      <c r="AC36" s="43">
        <f t="shared" si="0"/>
        <v>5.0000000000000001E-3</v>
      </c>
    </row>
    <row r="37" spans="1:29" x14ac:dyDescent="0.25">
      <c r="A37" s="10" t="s">
        <v>41</v>
      </c>
      <c r="B37" s="17" t="str">
        <f>VLOOKUP(A37,[1]Units!$B$2:$C$207,2,FALSE)</f>
        <v>mg/l</v>
      </c>
      <c r="C37" s="19">
        <v>1.6</v>
      </c>
      <c r="D37" s="37" t="s">
        <v>109</v>
      </c>
      <c r="E37" s="37" t="s">
        <v>133</v>
      </c>
      <c r="F37" s="37" t="s">
        <v>109</v>
      </c>
      <c r="G37" s="37" t="s">
        <v>133</v>
      </c>
      <c r="H37" s="37" t="s">
        <v>133</v>
      </c>
      <c r="I37" s="37" t="s">
        <v>109</v>
      </c>
      <c r="J37" s="37" t="s">
        <v>109</v>
      </c>
      <c r="K37" s="37" t="s">
        <v>109</v>
      </c>
      <c r="L37" s="37" t="s">
        <v>109</v>
      </c>
      <c r="M37" s="37" t="s">
        <v>109</v>
      </c>
      <c r="N37" s="37" t="s">
        <v>133</v>
      </c>
      <c r="O37" s="37" t="s">
        <v>109</v>
      </c>
      <c r="P37" s="37" t="s">
        <v>133</v>
      </c>
      <c r="Q37" s="37" t="s">
        <v>135</v>
      </c>
      <c r="R37" s="37" t="s">
        <v>108</v>
      </c>
      <c r="S37" s="37" t="s">
        <v>109</v>
      </c>
      <c r="T37" s="37" t="s">
        <v>133</v>
      </c>
      <c r="U37" s="37" t="s">
        <v>133</v>
      </c>
      <c r="V37" s="37" t="s">
        <v>135</v>
      </c>
      <c r="W37" s="37" t="s">
        <v>133</v>
      </c>
      <c r="X37" s="37" t="s">
        <v>133</v>
      </c>
      <c r="Y37" s="37" t="s">
        <v>130</v>
      </c>
      <c r="Z37" s="37" t="s">
        <v>133</v>
      </c>
      <c r="AA37" s="37" t="s">
        <v>109</v>
      </c>
      <c r="AB37" s="37" t="s">
        <v>109</v>
      </c>
      <c r="AC37" s="37" t="s">
        <v>109</v>
      </c>
    </row>
    <row r="38" spans="1:29" x14ac:dyDescent="0.25">
      <c r="A38" s="10" t="s">
        <v>42</v>
      </c>
      <c r="B38" s="17" t="str">
        <f>VLOOKUP(A38,[1]Units!$B$2:$C$207,2,FALSE)</f>
        <v>mg/l</v>
      </c>
      <c r="C38" s="19">
        <v>5.0000000000000001E-3</v>
      </c>
      <c r="D38" s="37">
        <v>5.8E-4</v>
      </c>
      <c r="E38" s="37">
        <v>1.4999999999999999E-4</v>
      </c>
      <c r="F38" s="37" t="s">
        <v>109</v>
      </c>
      <c r="G38" s="37">
        <v>1.2E-4</v>
      </c>
      <c r="H38" s="37" t="s">
        <v>133</v>
      </c>
      <c r="I38" s="37">
        <v>5.2999999999999998E-4</v>
      </c>
      <c r="J38" s="37" t="s">
        <v>109</v>
      </c>
      <c r="K38" s="37" t="s">
        <v>109</v>
      </c>
      <c r="L38" s="37" t="s">
        <v>109</v>
      </c>
      <c r="M38" s="37" t="s">
        <v>109</v>
      </c>
      <c r="N38" s="40">
        <v>1.2E-4</v>
      </c>
      <c r="O38" s="37" t="s">
        <v>109</v>
      </c>
      <c r="P38" s="37" t="s">
        <v>133</v>
      </c>
      <c r="Q38" s="37" t="s">
        <v>135</v>
      </c>
      <c r="R38" s="37" t="s">
        <v>108</v>
      </c>
      <c r="S38" s="37" t="s">
        <v>109</v>
      </c>
      <c r="T38" s="37" t="s">
        <v>133</v>
      </c>
      <c r="U38" s="40">
        <v>4.6000000000000001E-4</v>
      </c>
      <c r="V38" s="37" t="s">
        <v>135</v>
      </c>
      <c r="W38" s="37" t="s">
        <v>133</v>
      </c>
      <c r="X38" s="37" t="s">
        <v>133</v>
      </c>
      <c r="Y38" s="40">
        <v>0.01</v>
      </c>
      <c r="Z38" s="40">
        <v>1.3999999999999999E-4</v>
      </c>
      <c r="AA38" s="37" t="s">
        <v>109</v>
      </c>
      <c r="AB38" s="37" t="s">
        <v>109</v>
      </c>
      <c r="AC38" s="37" t="s">
        <v>109</v>
      </c>
    </row>
    <row r="39" spans="1:29" x14ac:dyDescent="0.25">
      <c r="A39" s="10" t="s">
        <v>43</v>
      </c>
      <c r="B39" s="17" t="str">
        <f>VLOOKUP(A39,[1]Units!$B$2:$C$207,2,FALSE)</f>
        <v>mg/l</v>
      </c>
      <c r="C39" s="19">
        <v>2.2999999999999998</v>
      </c>
      <c r="D39" s="37">
        <v>2.6599999999999999E-2</v>
      </c>
      <c r="E39" s="37">
        <v>4.3099999999999999E-2</v>
      </c>
      <c r="F39" s="37">
        <v>1.9099999999999999E-2</v>
      </c>
      <c r="G39" s="37">
        <v>3.4099999999999998E-2</v>
      </c>
      <c r="H39" s="37">
        <v>2.9899999999999999E-2</v>
      </c>
      <c r="I39" s="37">
        <v>1.3599999999999999E-2</v>
      </c>
      <c r="J39" s="37">
        <v>1.1900000000000001E-2</v>
      </c>
      <c r="K39" s="37">
        <v>1.21E-2</v>
      </c>
      <c r="L39" s="37">
        <v>1.12E-2</v>
      </c>
      <c r="M39" s="40">
        <v>0.03</v>
      </c>
      <c r="N39" s="40">
        <v>0.03</v>
      </c>
      <c r="O39" s="40">
        <v>0.01</v>
      </c>
      <c r="P39" s="40">
        <v>0.02</v>
      </c>
      <c r="Q39" s="40">
        <v>0.02</v>
      </c>
      <c r="R39" s="40">
        <v>0.01</v>
      </c>
      <c r="S39" s="40">
        <v>0.01</v>
      </c>
      <c r="T39" s="40">
        <v>0.1</v>
      </c>
      <c r="U39" s="40">
        <v>0.02</v>
      </c>
      <c r="V39" s="40">
        <v>0.03</v>
      </c>
      <c r="W39" s="40">
        <v>0.02</v>
      </c>
      <c r="X39" s="40">
        <v>0.08</v>
      </c>
      <c r="Y39" s="40">
        <v>3.3E-3</v>
      </c>
      <c r="Z39" s="40">
        <v>0.01</v>
      </c>
      <c r="AA39" s="40">
        <v>0.01</v>
      </c>
      <c r="AB39" s="40">
        <v>0.01</v>
      </c>
      <c r="AC39" s="40">
        <v>0.01</v>
      </c>
    </row>
    <row r="40" spans="1:29" x14ac:dyDescent="0.25">
      <c r="A40" s="10" t="s">
        <v>44</v>
      </c>
      <c r="B40" s="17" t="str">
        <f>VLOOKUP(A40,[1]Units!$B$2:$C$207,2,FALSE)</f>
        <v>mg/l</v>
      </c>
      <c r="C40" s="19">
        <v>5.3E-3</v>
      </c>
      <c r="D40" s="37">
        <v>4.62E-3</v>
      </c>
      <c r="E40" s="37" t="s">
        <v>133</v>
      </c>
      <c r="F40" s="37">
        <v>1.58E-3</v>
      </c>
      <c r="G40" s="37" t="s">
        <v>133</v>
      </c>
      <c r="H40" s="37">
        <v>2.9999999999999997E-4</v>
      </c>
      <c r="I40" s="37">
        <v>3.7799999999999999E-3</v>
      </c>
      <c r="J40" s="37">
        <v>9.2000000000000003E-4</v>
      </c>
      <c r="K40" s="37">
        <v>8.8999999999999995E-4</v>
      </c>
      <c r="L40" s="37">
        <v>1.3600000000000001E-3</v>
      </c>
      <c r="M40" s="40">
        <v>2.96E-3</v>
      </c>
      <c r="N40" s="37" t="s">
        <v>133</v>
      </c>
      <c r="O40" s="40">
        <v>1.3500000000000001E-3</v>
      </c>
      <c r="P40" s="37" t="s">
        <v>133</v>
      </c>
      <c r="Q40" s="40">
        <v>3.3E-4</v>
      </c>
      <c r="R40" s="40">
        <v>4.8999999999999998E-3</v>
      </c>
      <c r="S40" s="40">
        <v>2.0100000000000001E-3</v>
      </c>
      <c r="T40" s="37" t="s">
        <v>133</v>
      </c>
      <c r="U40" s="37" t="s">
        <v>133</v>
      </c>
      <c r="V40" s="40">
        <v>2.9999999999999997E-4</v>
      </c>
      <c r="W40" s="37" t="s">
        <v>133</v>
      </c>
      <c r="X40" s="37" t="s">
        <v>133</v>
      </c>
      <c r="Y40" s="40">
        <v>5.7000000000000002E-3</v>
      </c>
      <c r="Z40" s="37" t="s">
        <v>133</v>
      </c>
      <c r="AA40" s="40">
        <v>1.1000000000000001E-3</v>
      </c>
      <c r="AB40" s="40">
        <v>1.07E-3</v>
      </c>
      <c r="AC40" s="40">
        <v>3.0899999999999999E-3</v>
      </c>
    </row>
    <row r="41" spans="1:29" x14ac:dyDescent="0.25">
      <c r="A41" s="10" t="s">
        <v>45</v>
      </c>
      <c r="B41" s="17" t="str">
        <f>VLOOKUP(A41,[1]Units!$B$2:$C$207,2,FALSE)</f>
        <v>mg/l</v>
      </c>
      <c r="C41" s="19">
        <v>1.5</v>
      </c>
      <c r="D41" s="37" t="s">
        <v>110</v>
      </c>
      <c r="E41" s="37" t="s">
        <v>134</v>
      </c>
      <c r="F41" s="37" t="s">
        <v>110</v>
      </c>
      <c r="G41" s="37" t="s">
        <v>134</v>
      </c>
      <c r="H41" s="37" t="s">
        <v>134</v>
      </c>
      <c r="I41" s="37" t="s">
        <v>110</v>
      </c>
      <c r="J41" s="37" t="s">
        <v>110</v>
      </c>
      <c r="K41" s="37" t="s">
        <v>110</v>
      </c>
      <c r="L41" s="37" t="s">
        <v>110</v>
      </c>
      <c r="M41" s="37" t="s">
        <v>110</v>
      </c>
      <c r="N41" s="37" t="s">
        <v>134</v>
      </c>
      <c r="O41" s="37" t="s">
        <v>110</v>
      </c>
      <c r="P41" s="37" t="s">
        <v>134</v>
      </c>
      <c r="Q41" s="37" t="s">
        <v>137</v>
      </c>
      <c r="R41" s="37" t="s">
        <v>232</v>
      </c>
      <c r="S41" s="37" t="s">
        <v>110</v>
      </c>
      <c r="T41" s="37" t="s">
        <v>134</v>
      </c>
      <c r="U41" s="37" t="s">
        <v>134</v>
      </c>
      <c r="V41" s="37" t="s">
        <v>137</v>
      </c>
      <c r="W41" s="37" t="s">
        <v>134</v>
      </c>
      <c r="X41" s="37" t="s">
        <v>134</v>
      </c>
      <c r="Y41" s="37" t="s">
        <v>107</v>
      </c>
      <c r="Z41" s="37" t="s">
        <v>134</v>
      </c>
      <c r="AA41" s="37" t="s">
        <v>110</v>
      </c>
      <c r="AB41" s="37" t="s">
        <v>110</v>
      </c>
      <c r="AC41" s="37" t="s">
        <v>110</v>
      </c>
    </row>
    <row r="42" spans="1:29" x14ac:dyDescent="0.25">
      <c r="A42" s="10" t="s">
        <v>46</v>
      </c>
      <c r="B42" s="17" t="str">
        <f>VLOOKUP(A42,[1]Units!$B$2:$C$207,2,FALSE)</f>
        <v>mg/l</v>
      </c>
      <c r="C42" s="22" t="s">
        <v>47</v>
      </c>
      <c r="D42" s="42">
        <v>7.6899999999999996E-2</v>
      </c>
      <c r="E42" s="37">
        <v>1.3499999999999999E-5</v>
      </c>
      <c r="F42" s="42">
        <v>3.5099999999999999E-2</v>
      </c>
      <c r="G42" s="42">
        <v>1.09E-3</v>
      </c>
      <c r="H42" s="42">
        <v>1.38E-2</v>
      </c>
      <c r="I42" s="42">
        <v>9.8400000000000001E-2</v>
      </c>
      <c r="J42" s="42">
        <v>4.1000000000000002E-2</v>
      </c>
      <c r="K42" s="42">
        <v>4.1099999999999998E-2</v>
      </c>
      <c r="L42" s="42">
        <v>4.3299999999999998E-2</v>
      </c>
      <c r="M42" s="47">
        <v>0.04</v>
      </c>
      <c r="N42" s="40">
        <v>1.6099999999999998E-5</v>
      </c>
      <c r="O42" s="47">
        <v>0.03</v>
      </c>
      <c r="P42" s="47">
        <v>1.0200000000000001E-3</v>
      </c>
      <c r="Q42" s="47">
        <v>0.01</v>
      </c>
      <c r="R42" s="47">
        <v>0.11</v>
      </c>
      <c r="S42" s="47">
        <v>0.05</v>
      </c>
      <c r="T42" s="40">
        <v>6.1999999999999999E-6</v>
      </c>
      <c r="U42" s="40">
        <v>1.22E-5</v>
      </c>
      <c r="V42" s="47">
        <v>0.02</v>
      </c>
      <c r="W42" s="47">
        <v>9.1299999999999992E-3</v>
      </c>
      <c r="X42" s="40">
        <v>4.9799999999999998E-5</v>
      </c>
      <c r="Y42" s="47">
        <v>0.26</v>
      </c>
      <c r="Z42" s="47">
        <v>8.4500000000000005E-4</v>
      </c>
      <c r="AA42" s="47">
        <v>0.05</v>
      </c>
      <c r="AB42" s="47">
        <v>0.05</v>
      </c>
      <c r="AC42" s="47">
        <v>0.06</v>
      </c>
    </row>
    <row r="43" spans="1:29" hidden="1" x14ac:dyDescent="0.25">
      <c r="A43" s="23" t="s">
        <v>48</v>
      </c>
      <c r="B43" s="19"/>
      <c r="C43" s="19"/>
      <c r="D43" s="43">
        <v>3.6999999999999999E-4</v>
      </c>
      <c r="E43" s="43">
        <v>1.728295791410767E-4</v>
      </c>
      <c r="F43" s="43">
        <v>3.6999999999999999E-4</v>
      </c>
      <c r="G43" s="43">
        <v>3.6999999999999999E-4</v>
      </c>
      <c r="H43" s="43">
        <v>3.4805217813401357E-4</v>
      </c>
      <c r="I43" s="43">
        <v>3.6999999999999999E-4</v>
      </c>
      <c r="J43" s="43">
        <v>3.6999999999999999E-4</v>
      </c>
      <c r="K43" s="43">
        <v>3.6999999999999999E-4</v>
      </c>
      <c r="L43" s="43">
        <f t="shared" ref="L43" si="1">IF(AND(L16&gt;17,L16&lt;=280),10^(0.83*(LOG(L16,10))-2.46)/1000,0.00037)</f>
        <v>3.6999999999999999E-4</v>
      </c>
      <c r="M43" s="43">
        <v>3.6999999999999999E-4</v>
      </c>
      <c r="N43" s="43">
        <v>1.8692985085256539E-4</v>
      </c>
      <c r="O43" s="43">
        <v>3.6999999999999999E-4</v>
      </c>
      <c r="P43" s="43">
        <v>3.6999999999999999E-4</v>
      </c>
      <c r="Q43" s="43">
        <v>3.6999999999999999E-4</v>
      </c>
      <c r="R43" s="43">
        <v>3.6999999999999999E-4</v>
      </c>
      <c r="S43" s="43">
        <v>3.6999999999999999E-4</v>
      </c>
      <c r="T43" s="43">
        <v>3.6999999999999999E-4</v>
      </c>
      <c r="U43" s="43">
        <v>3.6999999999999999E-4</v>
      </c>
      <c r="V43" s="43">
        <v>3.6999999999999999E-4</v>
      </c>
      <c r="W43" s="43">
        <v>3.6999999999999999E-4</v>
      </c>
      <c r="X43" s="43">
        <v>3.6999999999999999E-4</v>
      </c>
      <c r="Y43" s="43">
        <v>3.6999999999999999E-4</v>
      </c>
      <c r="Z43" s="43">
        <v>3.6999999999999999E-4</v>
      </c>
      <c r="AA43" s="43">
        <v>3.6999999999999999E-4</v>
      </c>
      <c r="AB43" s="43">
        <v>3.6999999999999999E-4</v>
      </c>
      <c r="AC43" s="43">
        <v>3.6999999999999999E-4</v>
      </c>
    </row>
    <row r="44" spans="1:29" x14ac:dyDescent="0.25">
      <c r="A44" s="10" t="s">
        <v>49</v>
      </c>
      <c r="B44" s="17" t="str">
        <f>VLOOKUP(A44,[1]Units!$B$2:$C$207,2,FALSE)</f>
        <v>mg/l</v>
      </c>
      <c r="C44" s="19" t="s">
        <v>10</v>
      </c>
      <c r="D44" s="37">
        <v>53.2</v>
      </c>
      <c r="E44" s="37">
        <v>35</v>
      </c>
      <c r="F44" s="37">
        <v>95.9</v>
      </c>
      <c r="G44" s="37">
        <v>109</v>
      </c>
      <c r="H44" s="37">
        <v>69.5</v>
      </c>
      <c r="I44" s="37">
        <v>109</v>
      </c>
      <c r="J44" s="37">
        <v>74</v>
      </c>
      <c r="K44" s="37">
        <v>73.7</v>
      </c>
      <c r="L44" s="37">
        <v>80.900000000000006</v>
      </c>
      <c r="M44" s="40">
        <v>59.8</v>
      </c>
      <c r="N44" s="40">
        <v>38.5</v>
      </c>
      <c r="O44" s="40">
        <v>85.2</v>
      </c>
      <c r="P44" s="40">
        <v>109</v>
      </c>
      <c r="Q44" s="40">
        <v>71</v>
      </c>
      <c r="R44" s="40">
        <v>126</v>
      </c>
      <c r="S44" s="40">
        <v>98.9</v>
      </c>
      <c r="T44" s="40">
        <v>52.6</v>
      </c>
      <c r="U44" s="40">
        <v>61.1</v>
      </c>
      <c r="V44" s="40">
        <v>40</v>
      </c>
      <c r="W44" s="40">
        <v>84.8</v>
      </c>
      <c r="X44" s="40">
        <v>61.8</v>
      </c>
      <c r="Y44" s="40">
        <v>148</v>
      </c>
      <c r="Z44" s="40">
        <v>104</v>
      </c>
      <c r="AA44" s="40">
        <v>99</v>
      </c>
      <c r="AB44" s="40">
        <v>104</v>
      </c>
      <c r="AC44" s="40">
        <v>50.4</v>
      </c>
    </row>
    <row r="45" spans="1:29" x14ac:dyDescent="0.25">
      <c r="A45" s="10" t="s">
        <v>50</v>
      </c>
      <c r="B45" s="17" t="str">
        <f>VLOOKUP(A45,[1]Units!$B$2:$C$207,2,FALSE)</f>
        <v>mg/l</v>
      </c>
      <c r="C45" s="19">
        <v>8.8999999999999999E-3</v>
      </c>
      <c r="D45" s="37">
        <v>7.6400000000000001E-3</v>
      </c>
      <c r="E45" s="37">
        <v>7.2999999999999996E-4</v>
      </c>
      <c r="F45" s="37" t="s">
        <v>109</v>
      </c>
      <c r="G45" s="37" t="s">
        <v>133</v>
      </c>
      <c r="H45" s="37">
        <v>2.1000000000000001E-4</v>
      </c>
      <c r="I45" s="37" t="s">
        <v>109</v>
      </c>
      <c r="J45" s="37" t="s">
        <v>109</v>
      </c>
      <c r="K45" s="37" t="s">
        <v>109</v>
      </c>
      <c r="L45" s="37">
        <v>9.5E-4</v>
      </c>
      <c r="M45" s="40">
        <v>3.0500000000000002E-3</v>
      </c>
      <c r="N45" s="40">
        <v>6.9999999999999999E-4</v>
      </c>
      <c r="O45" s="37" t="s">
        <v>109</v>
      </c>
      <c r="P45" s="40">
        <v>1.1E-4</v>
      </c>
      <c r="Q45" s="40">
        <v>2.0000000000000001E-4</v>
      </c>
      <c r="R45" s="37" t="s">
        <v>108</v>
      </c>
      <c r="S45" s="40">
        <v>7.3999999999999999E-4</v>
      </c>
      <c r="T45" s="37" t="s">
        <v>133</v>
      </c>
      <c r="U45" s="37" t="s">
        <v>133</v>
      </c>
      <c r="V45" s="40">
        <v>7.5000000000000002E-4</v>
      </c>
      <c r="W45" s="37" t="s">
        <v>133</v>
      </c>
      <c r="X45" s="37" t="s">
        <v>133</v>
      </c>
      <c r="Y45" s="40">
        <v>5.3E-3</v>
      </c>
      <c r="Z45" s="37" t="s">
        <v>133</v>
      </c>
      <c r="AA45" s="40">
        <v>5.9000000000000003E-4</v>
      </c>
      <c r="AB45" s="37" t="s">
        <v>109</v>
      </c>
      <c r="AC45" s="40">
        <v>5.77E-3</v>
      </c>
    </row>
    <row r="46" spans="1:29" x14ac:dyDescent="0.25">
      <c r="A46" s="10" t="s">
        <v>51</v>
      </c>
      <c r="B46" s="17" t="str">
        <f>VLOOKUP(A46,[1]Units!$B$2:$C$207,2,FALSE)</f>
        <v>mg/l</v>
      </c>
      <c r="C46" s="19" t="s">
        <v>10</v>
      </c>
      <c r="D46" s="37">
        <v>0.157</v>
      </c>
      <c r="E46" s="37" t="s">
        <v>133</v>
      </c>
      <c r="F46" s="37">
        <v>8.4499999999999992E-3</v>
      </c>
      <c r="G46" s="37">
        <v>4.2999999999999999E-4</v>
      </c>
      <c r="H46" s="37">
        <v>1.3100000000000001E-2</v>
      </c>
      <c r="I46" s="37">
        <v>0.13</v>
      </c>
      <c r="J46" s="37">
        <v>3.6799999999999999E-2</v>
      </c>
      <c r="K46" s="37">
        <v>3.6400000000000002E-2</v>
      </c>
      <c r="L46" s="37">
        <v>4.8099999999999997E-2</v>
      </c>
      <c r="M46" s="40">
        <v>0.06</v>
      </c>
      <c r="N46" s="37" t="s">
        <v>133</v>
      </c>
      <c r="O46" s="40">
        <v>0.01</v>
      </c>
      <c r="P46" s="40">
        <v>4.8999999999999998E-4</v>
      </c>
      <c r="Q46" s="40">
        <v>0.01</v>
      </c>
      <c r="R46" s="40">
        <v>0.15</v>
      </c>
      <c r="S46" s="40">
        <v>0.05</v>
      </c>
      <c r="T46" s="37" t="s">
        <v>133</v>
      </c>
      <c r="U46" s="37" t="s">
        <v>133</v>
      </c>
      <c r="V46" s="40">
        <v>0.03</v>
      </c>
      <c r="W46" s="40">
        <v>2.31E-3</v>
      </c>
      <c r="X46" s="40">
        <v>7.1000000000000002E-4</v>
      </c>
      <c r="Y46" s="40">
        <v>0.37</v>
      </c>
      <c r="Z46" s="40">
        <v>2.2000000000000001E-4</v>
      </c>
      <c r="AA46" s="40">
        <v>0.04</v>
      </c>
      <c r="AB46" s="40">
        <v>0.04</v>
      </c>
      <c r="AC46" s="40">
        <v>0.14000000000000001</v>
      </c>
    </row>
    <row r="47" spans="1:29" x14ac:dyDescent="0.25">
      <c r="A47" s="10" t="s">
        <v>52</v>
      </c>
      <c r="B47" s="17" t="str">
        <f>VLOOKUP(A47,[1]Units!$B$2:$C$207,2,FALSE)</f>
        <v>mg/l</v>
      </c>
      <c r="C47" s="19" t="s">
        <v>53</v>
      </c>
      <c r="D47" s="42">
        <v>1.25</v>
      </c>
      <c r="E47" s="37" t="s">
        <v>135</v>
      </c>
      <c r="F47" s="42">
        <v>0.17199999999999999</v>
      </c>
      <c r="G47" s="37">
        <v>1.09E-3</v>
      </c>
      <c r="H47" s="42">
        <v>6.3700000000000007E-2</v>
      </c>
      <c r="I47" s="42">
        <v>0.77</v>
      </c>
      <c r="J47" s="42">
        <v>0.16700000000000001</v>
      </c>
      <c r="K47" s="42">
        <v>0.16500000000000001</v>
      </c>
      <c r="L47" s="42">
        <v>0.26300000000000001</v>
      </c>
      <c r="M47" s="41">
        <v>0.53</v>
      </c>
      <c r="N47" s="37" t="s">
        <v>135</v>
      </c>
      <c r="O47" s="41">
        <v>0.2</v>
      </c>
      <c r="P47" s="40">
        <v>1.01E-3</v>
      </c>
      <c r="Q47" s="41">
        <v>0.06</v>
      </c>
      <c r="R47" s="41">
        <v>0.86</v>
      </c>
      <c r="S47" s="41">
        <v>0.36</v>
      </c>
      <c r="T47" s="40">
        <v>2.5000000000000001E-4</v>
      </c>
      <c r="U47" s="40">
        <v>5.6999999999999998E-4</v>
      </c>
      <c r="V47" s="41">
        <v>0.09</v>
      </c>
      <c r="W47" s="40">
        <v>2.0300000000000001E-3</v>
      </c>
      <c r="X47" s="40">
        <v>1.58E-3</v>
      </c>
      <c r="Y47" s="41">
        <v>1.33</v>
      </c>
      <c r="Z47" s="40">
        <v>1.5200000000000001E-3</v>
      </c>
      <c r="AA47" s="41">
        <v>0.25</v>
      </c>
      <c r="AB47" s="41">
        <v>0.25</v>
      </c>
      <c r="AC47" s="41">
        <v>0.91</v>
      </c>
    </row>
    <row r="48" spans="1:29" hidden="1" x14ac:dyDescent="0.25">
      <c r="A48" s="23" t="s">
        <v>54</v>
      </c>
      <c r="B48" s="19"/>
      <c r="C48" s="19"/>
      <c r="D48" s="43">
        <v>4.0000000000000001E-3</v>
      </c>
      <c r="E48" s="43">
        <v>2.5853364250706646E-3</v>
      </c>
      <c r="F48" s="43">
        <v>4.0000000000000001E-3</v>
      </c>
      <c r="G48" s="43">
        <v>4.0000000000000001E-3</v>
      </c>
      <c r="H48" s="43">
        <v>4.0000000000000001E-3</v>
      </c>
      <c r="I48" s="43">
        <v>4.0000000000000001E-3</v>
      </c>
      <c r="J48" s="43">
        <v>4.0000000000000001E-3</v>
      </c>
      <c r="K48" s="43">
        <v>4.0000000000000001E-3</v>
      </c>
      <c r="L48" s="43">
        <f t="shared" ref="L48" si="2">IF(AND(82&lt;=L16,L16&lt;=180),(0.2*(EXP(0.8545*(LN(L16))-1.465)))/1000,0.004)</f>
        <v>4.0000000000000001E-3</v>
      </c>
      <c r="M48" s="43">
        <v>4.0000000000000001E-3</v>
      </c>
      <c r="N48" s="43">
        <v>2.8027415700102609E-3</v>
      </c>
      <c r="O48" s="43">
        <v>4.0000000000000001E-3</v>
      </c>
      <c r="P48" s="43">
        <v>4.0000000000000001E-3</v>
      </c>
      <c r="Q48" s="43">
        <v>4.0000000000000001E-3</v>
      </c>
      <c r="R48" s="43">
        <v>4.0000000000000001E-3</v>
      </c>
      <c r="S48" s="43">
        <v>4.0000000000000001E-3</v>
      </c>
      <c r="T48" s="43">
        <v>4.0000000000000001E-3</v>
      </c>
      <c r="U48" s="43">
        <v>4.0000000000000001E-3</v>
      </c>
      <c r="V48" s="43">
        <v>4.0000000000000001E-3</v>
      </c>
      <c r="W48" s="43">
        <v>4.0000000000000001E-3</v>
      </c>
      <c r="X48" s="43">
        <v>4.0000000000000001E-3</v>
      </c>
      <c r="Y48" s="43">
        <v>4.0000000000000001E-3</v>
      </c>
      <c r="Z48" s="43">
        <v>4.0000000000000001E-3</v>
      </c>
      <c r="AA48" s="43">
        <v>4.0000000000000001E-3</v>
      </c>
      <c r="AB48" s="43">
        <v>4.0000000000000001E-3</v>
      </c>
      <c r="AC48" s="43">
        <v>4.0000000000000001E-3</v>
      </c>
    </row>
    <row r="49" spans="1:29" x14ac:dyDescent="0.25">
      <c r="A49" s="10" t="s">
        <v>55</v>
      </c>
      <c r="B49" s="17" t="str">
        <f>VLOOKUP(A49,[1]Units!$B$2:$C$207,2,FALSE)</f>
        <v>mg/l</v>
      </c>
      <c r="C49" s="19">
        <v>0.3</v>
      </c>
      <c r="D49" s="42">
        <v>2.83</v>
      </c>
      <c r="E49" s="37" t="s">
        <v>136</v>
      </c>
      <c r="F49" s="37" t="s">
        <v>136</v>
      </c>
      <c r="G49" s="37" t="s">
        <v>136</v>
      </c>
      <c r="H49" s="37" t="s">
        <v>136</v>
      </c>
      <c r="I49" s="37">
        <v>4.3999999999999997E-2</v>
      </c>
      <c r="J49" s="37" t="s">
        <v>136</v>
      </c>
      <c r="K49" s="37" t="s">
        <v>136</v>
      </c>
      <c r="L49" s="37">
        <v>7.4999999999999997E-2</v>
      </c>
      <c r="M49" s="47">
        <v>0.36</v>
      </c>
      <c r="N49" s="37" t="s">
        <v>136</v>
      </c>
      <c r="O49" s="37" t="s">
        <v>136</v>
      </c>
      <c r="P49" s="40">
        <v>0.04</v>
      </c>
      <c r="Q49" s="37" t="s">
        <v>136</v>
      </c>
      <c r="R49" s="40">
        <v>0.03</v>
      </c>
      <c r="S49" s="37" t="s">
        <v>136</v>
      </c>
      <c r="T49" s="37" t="s">
        <v>136</v>
      </c>
      <c r="U49" s="37" t="s">
        <v>268</v>
      </c>
      <c r="V49" s="37" t="s">
        <v>136</v>
      </c>
      <c r="W49" s="47">
        <v>0.82</v>
      </c>
      <c r="X49" s="37" t="s">
        <v>136</v>
      </c>
      <c r="Y49" s="47">
        <v>220</v>
      </c>
      <c r="Z49" s="37" t="s">
        <v>136</v>
      </c>
      <c r="AA49" s="37" t="s">
        <v>136</v>
      </c>
      <c r="AB49" s="37" t="s">
        <v>136</v>
      </c>
      <c r="AC49" s="47">
        <v>6.74</v>
      </c>
    </row>
    <row r="50" spans="1:29" x14ac:dyDescent="0.25">
      <c r="A50" s="10" t="s">
        <v>56</v>
      </c>
      <c r="B50" s="17" t="str">
        <f>VLOOKUP(A50,[1]Units!$B$2:$C$207,2,FALSE)</f>
        <v>mg/l</v>
      </c>
      <c r="C50" s="19" t="s">
        <v>10</v>
      </c>
      <c r="D50" s="37">
        <v>0.45900000000000002</v>
      </c>
      <c r="E50" s="37" t="s">
        <v>137</v>
      </c>
      <c r="F50" s="37" t="s">
        <v>137</v>
      </c>
      <c r="G50" s="40">
        <v>0.127</v>
      </c>
      <c r="H50" s="37">
        <v>4.3999999999999997E-2</v>
      </c>
      <c r="I50" s="37" t="s">
        <v>137</v>
      </c>
      <c r="J50" s="37">
        <v>4.8000000000000001E-2</v>
      </c>
      <c r="K50" s="37" t="s">
        <v>137</v>
      </c>
      <c r="L50" s="37">
        <v>8.3000000000000004E-2</v>
      </c>
      <c r="M50" s="40">
        <v>0.05</v>
      </c>
      <c r="N50" s="37" t="s">
        <v>137</v>
      </c>
      <c r="O50" s="37" t="s">
        <v>137</v>
      </c>
      <c r="P50" s="40">
        <v>0.02</v>
      </c>
      <c r="Q50" s="37" t="s">
        <v>137</v>
      </c>
      <c r="R50" s="40">
        <v>0.02</v>
      </c>
      <c r="S50" s="40">
        <v>0.02</v>
      </c>
      <c r="T50" s="37" t="s">
        <v>137</v>
      </c>
      <c r="U50" s="37" t="s">
        <v>137</v>
      </c>
      <c r="V50" s="37" t="s">
        <v>137</v>
      </c>
      <c r="W50" s="40">
        <v>0.08</v>
      </c>
      <c r="X50" s="37" t="s">
        <v>137</v>
      </c>
      <c r="Y50" s="40">
        <v>64.900000000000006</v>
      </c>
      <c r="Z50" s="37" t="s">
        <v>137</v>
      </c>
      <c r="AA50" s="37" t="s">
        <v>137</v>
      </c>
      <c r="AB50" s="37" t="s">
        <v>137</v>
      </c>
      <c r="AC50" s="40">
        <v>0.4</v>
      </c>
    </row>
    <row r="51" spans="1:29" x14ac:dyDescent="0.25">
      <c r="A51" s="10" t="s">
        <v>57</v>
      </c>
      <c r="B51" s="17" t="str">
        <f>VLOOKUP(A51,[1]Units!$B$2:$C$207,2,FALSE)</f>
        <v>mg/l</v>
      </c>
      <c r="C51" s="19" t="s">
        <v>58</v>
      </c>
      <c r="D51" s="42">
        <v>0.43099999999999999</v>
      </c>
      <c r="E51" s="37">
        <v>5.0000000000000002E-5</v>
      </c>
      <c r="F51" s="37">
        <v>2.4599999999999999E-3</v>
      </c>
      <c r="G51" s="37" t="s">
        <v>138</v>
      </c>
      <c r="H51" s="37">
        <v>5.7399999999999997E-4</v>
      </c>
      <c r="I51" s="42">
        <v>1.7999999999999999E-2</v>
      </c>
      <c r="J51" s="42">
        <v>1.23E-2</v>
      </c>
      <c r="K51" s="42">
        <v>1.1900000000000001E-2</v>
      </c>
      <c r="L51" s="42">
        <v>0.126</v>
      </c>
      <c r="M51" s="41">
        <v>0.21</v>
      </c>
      <c r="N51" s="46">
        <v>6.7000000000000002E-5</v>
      </c>
      <c r="O51" s="46">
        <v>2.4599999999999999E-3</v>
      </c>
      <c r="P51" s="46">
        <v>1.46E-4</v>
      </c>
      <c r="Q51" s="46">
        <v>1.7000000000000001E-4</v>
      </c>
      <c r="R51" s="41">
        <v>0.01</v>
      </c>
      <c r="S51" s="41">
        <v>0.06</v>
      </c>
      <c r="T51" s="46">
        <v>3.4699999999999998E-4</v>
      </c>
      <c r="U51" s="37" t="s">
        <v>138</v>
      </c>
      <c r="V51" s="41">
        <v>0.01</v>
      </c>
      <c r="W51" s="48">
        <v>6.6499999999999997E-3</v>
      </c>
      <c r="X51" s="46">
        <v>2.6600000000000001E-4</v>
      </c>
      <c r="Y51" s="41">
        <v>0.96</v>
      </c>
      <c r="Z51" s="46">
        <v>2.7300000000000002E-4</v>
      </c>
      <c r="AA51" s="41">
        <v>0.02</v>
      </c>
      <c r="AB51" s="41">
        <v>0.02</v>
      </c>
      <c r="AC51" s="41">
        <v>0.13</v>
      </c>
    </row>
    <row r="52" spans="1:29" hidden="1" x14ac:dyDescent="0.25">
      <c r="A52" s="23" t="s">
        <v>59</v>
      </c>
      <c r="B52" s="19"/>
      <c r="C52" s="19"/>
      <c r="D52" s="43">
        <v>7.0000000000000001E-3</v>
      </c>
      <c r="E52" s="43">
        <v>3.6336292647741342E-3</v>
      </c>
      <c r="F52" s="43">
        <v>7.0000000000000001E-3</v>
      </c>
      <c r="G52" s="43">
        <v>7.0000000000000001E-3</v>
      </c>
      <c r="H52" s="43">
        <v>7.0000000000000001E-3</v>
      </c>
      <c r="I52" s="43">
        <v>7.0000000000000001E-3</v>
      </c>
      <c r="J52" s="43">
        <v>7.0000000000000001E-3</v>
      </c>
      <c r="K52" s="43">
        <v>7.0000000000000001E-3</v>
      </c>
      <c r="L52" s="43">
        <f t="shared" ref="L52" si="3">IF(AND(L16&gt;60,L16&lt;=180),EXP(1.273*LN(L16)-4.705)/1000,0.007)</f>
        <v>7.0000000000000001E-3</v>
      </c>
      <c r="M52" s="43">
        <v>7.0000000000000001E-3</v>
      </c>
      <c r="N52" s="43">
        <v>4.0980808958459673E-3</v>
      </c>
      <c r="O52" s="43">
        <v>7.0000000000000001E-3</v>
      </c>
      <c r="P52" s="43">
        <v>7.0000000000000001E-3</v>
      </c>
      <c r="Q52" s="43">
        <v>7.0000000000000001E-3</v>
      </c>
      <c r="R52" s="43">
        <v>7.0000000000000001E-3</v>
      </c>
      <c r="S52" s="43">
        <v>7.0000000000000001E-3</v>
      </c>
      <c r="T52" s="43">
        <v>7.0000000000000001E-3</v>
      </c>
      <c r="U52" s="43">
        <v>7.0000000000000001E-3</v>
      </c>
      <c r="V52" s="43">
        <v>7.0000000000000001E-3</v>
      </c>
      <c r="W52" s="43">
        <v>7.0000000000000001E-3</v>
      </c>
      <c r="X52" s="43">
        <v>7.0000000000000001E-3</v>
      </c>
      <c r="Y52" s="43">
        <v>7.0000000000000001E-3</v>
      </c>
      <c r="Z52" s="43">
        <v>7.0000000000000001E-3</v>
      </c>
      <c r="AA52" s="43">
        <v>7.0000000000000001E-3</v>
      </c>
      <c r="AB52" s="43">
        <v>7.0000000000000001E-3</v>
      </c>
      <c r="AC52" s="43">
        <v>7.0000000000000001E-3</v>
      </c>
    </row>
    <row r="53" spans="1:29" x14ac:dyDescent="0.25">
      <c r="A53" s="10" t="s">
        <v>60</v>
      </c>
      <c r="B53" s="17" t="str">
        <f>VLOOKUP(A53,[1]Units!$B$2:$C$207,2,FALSE)</f>
        <v>mg/l</v>
      </c>
      <c r="C53" s="19" t="s">
        <v>10</v>
      </c>
      <c r="D53" s="37">
        <v>3.4599999999999999E-2</v>
      </c>
      <c r="E53" s="37">
        <v>9.1000000000000004E-3</v>
      </c>
      <c r="F53" s="37">
        <v>3.2599999999999997E-2</v>
      </c>
      <c r="G53" s="37">
        <v>2.0299999999999999E-2</v>
      </c>
      <c r="H53" s="37">
        <v>2.0299999999999999E-2</v>
      </c>
      <c r="I53" s="37">
        <v>5.3199999999999997E-2</v>
      </c>
      <c r="J53" s="37">
        <v>2.7300000000000001E-2</v>
      </c>
      <c r="K53" s="37">
        <v>2.6800000000000001E-2</v>
      </c>
      <c r="L53" s="37">
        <v>2.7E-2</v>
      </c>
      <c r="M53" s="40">
        <v>0.03</v>
      </c>
      <c r="N53" s="40">
        <v>0.01</v>
      </c>
      <c r="O53" s="40">
        <v>0.02</v>
      </c>
      <c r="P53" s="40">
        <v>0.02</v>
      </c>
      <c r="Q53" s="40">
        <v>0.01</v>
      </c>
      <c r="R53" s="40">
        <v>0.04</v>
      </c>
      <c r="S53" s="40">
        <v>0.03</v>
      </c>
      <c r="T53" s="40">
        <v>0.01</v>
      </c>
      <c r="U53" s="40">
        <v>0.02</v>
      </c>
      <c r="V53" s="40">
        <v>0.01</v>
      </c>
      <c r="W53" s="40">
        <v>0.03</v>
      </c>
      <c r="X53" s="40">
        <v>0.02</v>
      </c>
      <c r="Y53" s="40">
        <v>0.05</v>
      </c>
      <c r="Z53" s="40">
        <v>0.02</v>
      </c>
      <c r="AA53" s="40">
        <v>0.03</v>
      </c>
      <c r="AB53" s="40">
        <v>0.03</v>
      </c>
      <c r="AC53" s="40">
        <v>0.03</v>
      </c>
    </row>
    <row r="54" spans="1:29" x14ac:dyDescent="0.25">
      <c r="A54" s="10" t="s">
        <v>61</v>
      </c>
      <c r="B54" s="17" t="str">
        <f>VLOOKUP(A54,[1]Units!$B$2:$C$207,2,FALSE)</f>
        <v>mg/l</v>
      </c>
      <c r="C54" s="19" t="s">
        <v>10</v>
      </c>
      <c r="D54" s="37">
        <v>61.4</v>
      </c>
      <c r="E54" s="37">
        <v>5.84</v>
      </c>
      <c r="F54" s="37">
        <v>51.7</v>
      </c>
      <c r="G54" s="37">
        <v>25.1</v>
      </c>
      <c r="H54" s="37">
        <v>20.5</v>
      </c>
      <c r="I54" s="37">
        <v>73</v>
      </c>
      <c r="J54" s="37">
        <v>46.3</v>
      </c>
      <c r="K54" s="37">
        <v>46.3</v>
      </c>
      <c r="L54" s="37">
        <v>51.1</v>
      </c>
      <c r="M54" s="40">
        <v>46.3</v>
      </c>
      <c r="N54" s="40">
        <v>6.2</v>
      </c>
      <c r="O54" s="40">
        <v>48.3</v>
      </c>
      <c r="P54" s="40">
        <v>24.8</v>
      </c>
      <c r="Q54" s="40">
        <v>21.2</v>
      </c>
      <c r="R54" s="40">
        <v>79.8</v>
      </c>
      <c r="S54" s="40">
        <v>63.4</v>
      </c>
      <c r="T54" s="40">
        <v>14.9</v>
      </c>
      <c r="U54" s="40">
        <v>27.5</v>
      </c>
      <c r="V54" s="40">
        <v>22.6</v>
      </c>
      <c r="W54" s="40">
        <v>43.6</v>
      </c>
      <c r="X54" s="40">
        <v>23.6</v>
      </c>
      <c r="Y54" s="40">
        <v>139</v>
      </c>
      <c r="Z54" s="40">
        <v>29.4</v>
      </c>
      <c r="AA54" s="40">
        <v>61.4</v>
      </c>
      <c r="AB54" s="40">
        <v>63.5</v>
      </c>
      <c r="AC54" s="40">
        <v>56.6</v>
      </c>
    </row>
    <row r="55" spans="1:29" x14ac:dyDescent="0.25">
      <c r="A55" s="10" t="s">
        <v>62</v>
      </c>
      <c r="B55" s="17" t="str">
        <f>VLOOKUP(A55,[1]Units!$B$2:$C$207,2,FALSE)</f>
        <v>mg/l</v>
      </c>
      <c r="C55" s="19" t="s">
        <v>10</v>
      </c>
      <c r="D55" s="37">
        <v>3.64</v>
      </c>
      <c r="E55" s="37">
        <v>2.9999999999999997E-4</v>
      </c>
      <c r="F55" s="37">
        <v>0.66800000000000004</v>
      </c>
      <c r="G55" s="37">
        <v>1.5100000000000001E-2</v>
      </c>
      <c r="H55" s="37">
        <v>0.74</v>
      </c>
      <c r="I55" s="37">
        <v>5.76</v>
      </c>
      <c r="J55" s="37">
        <v>1.5</v>
      </c>
      <c r="K55" s="37">
        <v>1.49</v>
      </c>
      <c r="L55" s="37">
        <v>1.1599999999999999</v>
      </c>
      <c r="M55" s="40">
        <v>1.85</v>
      </c>
      <c r="N55" s="40">
        <v>2.2000000000000001E-4</v>
      </c>
      <c r="O55" s="40">
        <v>0.92</v>
      </c>
      <c r="P55" s="40">
        <v>0.01</v>
      </c>
      <c r="Q55" s="40">
        <v>0.72</v>
      </c>
      <c r="R55" s="40">
        <v>6.68</v>
      </c>
      <c r="S55" s="40">
        <v>1.81</v>
      </c>
      <c r="T55" s="40">
        <v>1.1999999999999999E-3</v>
      </c>
      <c r="U55" s="40">
        <v>2.5000000000000001E-4</v>
      </c>
      <c r="V55" s="40">
        <v>0.81</v>
      </c>
      <c r="W55" s="40">
        <v>0.12</v>
      </c>
      <c r="X55" s="40">
        <v>0.03</v>
      </c>
      <c r="Y55" s="40">
        <v>20.6</v>
      </c>
      <c r="Z55" s="40">
        <v>1.1900000000000001E-3</v>
      </c>
      <c r="AA55" s="40">
        <v>1.86</v>
      </c>
      <c r="AB55" s="40">
        <v>1.87</v>
      </c>
      <c r="AC55" s="40">
        <v>3.15</v>
      </c>
    </row>
    <row r="56" spans="1:29" x14ac:dyDescent="0.25">
      <c r="A56" s="10" t="s">
        <v>63</v>
      </c>
      <c r="B56" s="17" t="str">
        <f>VLOOKUP(A56,[1]Units!$B$2:$C$207,2,FALSE)</f>
        <v>mg/l</v>
      </c>
      <c r="C56" s="19">
        <v>2.5999999999999998E-5</v>
      </c>
      <c r="D56" s="37">
        <v>8.1000000000000004E-6</v>
      </c>
      <c r="E56" s="37" t="s">
        <v>139</v>
      </c>
      <c r="F56" s="37" t="s">
        <v>139</v>
      </c>
      <c r="G56" s="37" t="s">
        <v>139</v>
      </c>
      <c r="H56" s="37" t="s">
        <v>139</v>
      </c>
      <c r="I56" s="37" t="s">
        <v>139</v>
      </c>
      <c r="J56" s="37" t="s">
        <v>139</v>
      </c>
      <c r="K56" s="37" t="s">
        <v>139</v>
      </c>
      <c r="L56" s="37" t="s">
        <v>139</v>
      </c>
      <c r="M56" s="37" t="s">
        <v>139</v>
      </c>
      <c r="N56" s="37" t="s">
        <v>139</v>
      </c>
      <c r="O56" s="37" t="s">
        <v>139</v>
      </c>
      <c r="P56" s="37" t="s">
        <v>139</v>
      </c>
      <c r="Q56" s="37" t="s">
        <v>139</v>
      </c>
      <c r="R56" s="37" t="s">
        <v>139</v>
      </c>
      <c r="S56" s="37" t="s">
        <v>139</v>
      </c>
      <c r="T56" s="37" t="s">
        <v>139</v>
      </c>
      <c r="U56" s="37" t="s">
        <v>139</v>
      </c>
      <c r="V56" s="37" t="s">
        <v>139</v>
      </c>
      <c r="W56" s="37" t="s">
        <v>139</v>
      </c>
      <c r="X56" s="37" t="s">
        <v>139</v>
      </c>
      <c r="Y56" s="40">
        <v>7.9800000000000002E-5</v>
      </c>
      <c r="Z56" s="37" t="s">
        <v>139</v>
      </c>
      <c r="AA56" s="37" t="s">
        <v>139</v>
      </c>
      <c r="AB56" s="37" t="s">
        <v>139</v>
      </c>
      <c r="AC56" s="40">
        <v>6.2999999999999998E-6</v>
      </c>
    </row>
    <row r="57" spans="1:29" x14ac:dyDescent="0.25">
      <c r="A57" s="10" t="s">
        <v>64</v>
      </c>
      <c r="B57" s="17" t="str">
        <f>VLOOKUP(A57,[1]Units!$B$2:$C$207,2,FALSE)</f>
        <v>mg/l</v>
      </c>
      <c r="C57" s="19">
        <v>7.2999999999999995E-2</v>
      </c>
      <c r="D57" s="37" t="s">
        <v>111</v>
      </c>
      <c r="E57" s="37">
        <v>9.4799999999999995E-4</v>
      </c>
      <c r="F57" s="37" t="s">
        <v>111</v>
      </c>
      <c r="G57" s="37">
        <v>6.6E-4</v>
      </c>
      <c r="H57" s="37">
        <v>2.8899999999999998E-4</v>
      </c>
      <c r="I57" s="37" t="s">
        <v>111</v>
      </c>
      <c r="J57" s="37" t="s">
        <v>111</v>
      </c>
      <c r="K57" s="37" t="s">
        <v>111</v>
      </c>
      <c r="L57" s="37" t="s">
        <v>111</v>
      </c>
      <c r="M57" s="37" t="s">
        <v>111</v>
      </c>
      <c r="N57" s="46">
        <v>1.07E-3</v>
      </c>
      <c r="O57" s="37" t="s">
        <v>111</v>
      </c>
      <c r="P57" s="40">
        <v>6.9899999999999997E-4</v>
      </c>
      <c r="Q57" s="40">
        <v>2.9999999999999997E-4</v>
      </c>
      <c r="R57" s="37" t="s">
        <v>109</v>
      </c>
      <c r="S57" s="37" t="s">
        <v>111</v>
      </c>
      <c r="T57" s="40">
        <v>7.1100000000000004E-4</v>
      </c>
      <c r="U57" s="46">
        <v>1.3799999999999999E-3</v>
      </c>
      <c r="V57" s="40">
        <v>5.5999999999999995E-4</v>
      </c>
      <c r="W57" s="40">
        <v>7.7000000000000001E-5</v>
      </c>
      <c r="X57" s="40">
        <v>6.8000000000000005E-4</v>
      </c>
      <c r="Y57" s="37" t="s">
        <v>114</v>
      </c>
      <c r="Z57" s="40">
        <v>4.6099999999999998E-4</v>
      </c>
      <c r="AA57" s="37" t="s">
        <v>111</v>
      </c>
      <c r="AB57" s="37" t="s">
        <v>111</v>
      </c>
      <c r="AC57" s="37" t="s">
        <v>111</v>
      </c>
    </row>
    <row r="58" spans="1:29" x14ac:dyDescent="0.25">
      <c r="A58" s="10" t="s">
        <v>65</v>
      </c>
      <c r="B58" s="17" t="str">
        <f>VLOOKUP(A58,[1]Units!$B$2:$C$207,2,FALSE)</f>
        <v>mg/l</v>
      </c>
      <c r="C58" s="19" t="s">
        <v>66</v>
      </c>
      <c r="D58" s="37">
        <v>0.14599999999999999</v>
      </c>
      <c r="E58" s="37" t="s">
        <v>109</v>
      </c>
      <c r="F58" s="37">
        <v>9.2899999999999996E-2</v>
      </c>
      <c r="G58" s="37">
        <v>9.6799999999999994E-3</v>
      </c>
      <c r="H58" s="37">
        <v>3.61E-2</v>
      </c>
      <c r="I58" s="42">
        <v>0.23</v>
      </c>
      <c r="J58" s="37">
        <v>0.106</v>
      </c>
      <c r="K58" s="37">
        <v>0.105</v>
      </c>
      <c r="L58" s="37">
        <v>9.98E-2</v>
      </c>
      <c r="M58" s="40">
        <v>0.09</v>
      </c>
      <c r="N58" s="37" t="s">
        <v>109</v>
      </c>
      <c r="O58" s="40">
        <v>0.09</v>
      </c>
      <c r="P58" s="40">
        <v>8.4200000000000004E-3</v>
      </c>
      <c r="Q58" s="40">
        <v>0.03</v>
      </c>
      <c r="R58" s="41">
        <v>0.25</v>
      </c>
      <c r="S58" s="40">
        <v>0.13</v>
      </c>
      <c r="T58" s="37" t="s">
        <v>109</v>
      </c>
      <c r="U58" s="37" t="s">
        <v>109</v>
      </c>
      <c r="V58" s="40">
        <v>0.04</v>
      </c>
      <c r="W58" s="40">
        <v>3.8899999999999998E-3</v>
      </c>
      <c r="X58" s="40">
        <v>8.4000000000000003E-4</v>
      </c>
      <c r="Y58" s="41">
        <v>0.37</v>
      </c>
      <c r="Z58" s="40">
        <v>6.9300000000000004E-3</v>
      </c>
      <c r="AA58" s="40">
        <v>0.13</v>
      </c>
      <c r="AB58" s="40">
        <v>0.14000000000000001</v>
      </c>
      <c r="AC58" s="40">
        <v>0.12</v>
      </c>
    </row>
    <row r="59" spans="1:29" hidden="1" x14ac:dyDescent="0.25">
      <c r="A59" s="23" t="s">
        <v>67</v>
      </c>
      <c r="B59" s="19"/>
      <c r="C59" s="19"/>
      <c r="D59" s="43">
        <v>0.15</v>
      </c>
      <c r="E59" s="43">
        <v>0.10346598930949477</v>
      </c>
      <c r="F59" s="43">
        <v>0.15</v>
      </c>
      <c r="G59" s="43">
        <v>0.15</v>
      </c>
      <c r="H59" s="43">
        <v>0.15</v>
      </c>
      <c r="I59" s="43">
        <v>0.15</v>
      </c>
      <c r="J59" s="43">
        <v>0.15</v>
      </c>
      <c r="K59" s="43">
        <v>0.15</v>
      </c>
      <c r="L59" s="43">
        <f t="shared" ref="L59:AC59" si="4">IF(AND(L16&gt;60,L16&lt;=180),EXP(0.76*LN(L16)+1.06)/1000,0.15)</f>
        <v>0.15</v>
      </c>
      <c r="M59" s="43">
        <f t="shared" si="4"/>
        <v>0.15</v>
      </c>
      <c r="N59" s="43">
        <f t="shared" si="4"/>
        <v>0.11116949226017175</v>
      </c>
      <c r="O59" s="43">
        <f t="shared" si="4"/>
        <v>0.15</v>
      </c>
      <c r="P59" s="43">
        <f t="shared" si="4"/>
        <v>0.15</v>
      </c>
      <c r="Q59" s="43">
        <f t="shared" si="4"/>
        <v>0.15</v>
      </c>
      <c r="R59" s="43">
        <f t="shared" si="4"/>
        <v>0.15</v>
      </c>
      <c r="S59" s="43">
        <f t="shared" si="4"/>
        <v>0.15</v>
      </c>
      <c r="T59" s="43">
        <f t="shared" si="4"/>
        <v>0.15</v>
      </c>
      <c r="U59" s="43">
        <f t="shared" si="4"/>
        <v>0.15</v>
      </c>
      <c r="V59" s="43">
        <f t="shared" si="4"/>
        <v>0.15</v>
      </c>
      <c r="W59" s="43">
        <f t="shared" si="4"/>
        <v>0.15</v>
      </c>
      <c r="X59" s="43">
        <f t="shared" si="4"/>
        <v>0.15</v>
      </c>
      <c r="Y59" s="43">
        <f t="shared" si="4"/>
        <v>0.15</v>
      </c>
      <c r="Z59" s="43">
        <f t="shared" si="4"/>
        <v>0.15</v>
      </c>
      <c r="AA59" s="43">
        <f t="shared" si="4"/>
        <v>0.15</v>
      </c>
      <c r="AB59" s="43">
        <f t="shared" si="4"/>
        <v>0.15</v>
      </c>
      <c r="AC59" s="43">
        <f t="shared" si="4"/>
        <v>0.15</v>
      </c>
    </row>
    <row r="60" spans="1:29" x14ac:dyDescent="0.25">
      <c r="A60" s="10" t="s">
        <v>68</v>
      </c>
      <c r="B60" s="17" t="str">
        <f>VLOOKUP(A60,[1]Units!$B$2:$C$207,2,FALSE)</f>
        <v>mg/l</v>
      </c>
      <c r="C60" s="18" t="s">
        <v>69</v>
      </c>
      <c r="D60" s="44" t="s">
        <v>112</v>
      </c>
      <c r="E60" s="44" t="s">
        <v>112</v>
      </c>
      <c r="F60" s="44" t="s">
        <v>112</v>
      </c>
      <c r="G60" s="44" t="s">
        <v>112</v>
      </c>
      <c r="H60" s="44" t="s">
        <v>112</v>
      </c>
      <c r="I60" s="44" t="s">
        <v>112</v>
      </c>
      <c r="J60" s="44" t="s">
        <v>112</v>
      </c>
      <c r="K60" s="44" t="s">
        <v>112</v>
      </c>
      <c r="L60" s="44" t="s">
        <v>112</v>
      </c>
      <c r="M60" s="44" t="s">
        <v>112</v>
      </c>
      <c r="N60" s="44" t="s">
        <v>112</v>
      </c>
      <c r="O60" s="44" t="s">
        <v>112</v>
      </c>
      <c r="P60" s="44" t="s">
        <v>112</v>
      </c>
      <c r="Q60" s="44" t="s">
        <v>112</v>
      </c>
      <c r="R60" s="44" t="s">
        <v>112</v>
      </c>
      <c r="S60" s="44" t="s">
        <v>112</v>
      </c>
      <c r="T60" s="44" t="s">
        <v>112</v>
      </c>
      <c r="U60" s="44" t="s">
        <v>269</v>
      </c>
      <c r="V60" s="44" t="s">
        <v>112</v>
      </c>
      <c r="W60" s="44" t="s">
        <v>112</v>
      </c>
      <c r="X60" s="44" t="s">
        <v>112</v>
      </c>
      <c r="Y60" s="44" t="s">
        <v>112</v>
      </c>
      <c r="Z60" s="44" t="s">
        <v>112</v>
      </c>
      <c r="AA60" s="44" t="s">
        <v>112</v>
      </c>
      <c r="AB60" s="44" t="s">
        <v>112</v>
      </c>
      <c r="AC60" s="44" t="s">
        <v>112</v>
      </c>
    </row>
    <row r="61" spans="1:29" x14ac:dyDescent="0.25">
      <c r="A61" s="10" t="s">
        <v>70</v>
      </c>
      <c r="B61" s="17" t="str">
        <f>VLOOKUP(A61,[1]Units!$B$2:$C$207,2,FALSE)</f>
        <v>mg/l</v>
      </c>
      <c r="C61" s="19" t="s">
        <v>10</v>
      </c>
      <c r="D61" s="37">
        <v>1.72</v>
      </c>
      <c r="E61" s="37">
        <v>1.02</v>
      </c>
      <c r="F61" s="37">
        <v>1.82</v>
      </c>
      <c r="G61" s="37">
        <v>1.73</v>
      </c>
      <c r="H61" s="37">
        <v>1.36</v>
      </c>
      <c r="I61" s="37">
        <v>2.38</v>
      </c>
      <c r="J61" s="37">
        <v>1.73</v>
      </c>
      <c r="K61" s="37">
        <v>1.71</v>
      </c>
      <c r="L61" s="37">
        <v>1.72</v>
      </c>
      <c r="M61" s="40">
        <v>1.78</v>
      </c>
      <c r="N61" s="40">
        <v>0.93</v>
      </c>
      <c r="O61" s="40">
        <v>1.36</v>
      </c>
      <c r="P61" s="40">
        <v>1.95</v>
      </c>
      <c r="Q61" s="40">
        <v>1.39</v>
      </c>
      <c r="R61" s="40">
        <v>1.96</v>
      </c>
      <c r="S61" s="40">
        <v>2.11</v>
      </c>
      <c r="T61" s="40">
        <v>2.0099999999999998</v>
      </c>
      <c r="U61" s="40">
        <v>2.4900000000000002</v>
      </c>
      <c r="V61" s="40">
        <v>1.07</v>
      </c>
      <c r="W61" s="40">
        <v>2.91</v>
      </c>
      <c r="X61" s="40">
        <v>2.5299999999999998</v>
      </c>
      <c r="Y61" s="37" t="s">
        <v>270</v>
      </c>
      <c r="Z61" s="40">
        <v>1.79</v>
      </c>
      <c r="AA61" s="40">
        <v>1.96</v>
      </c>
      <c r="AB61" s="40">
        <v>2.0499999999999998</v>
      </c>
      <c r="AC61" s="40">
        <v>1.3</v>
      </c>
    </row>
    <row r="62" spans="1:29" x14ac:dyDescent="0.25">
      <c r="A62" s="10" t="s">
        <v>71</v>
      </c>
      <c r="B62" s="17" t="str">
        <f>VLOOKUP(A62,[1]Units!$B$2:$C$207,2,FALSE)</f>
        <v>mg/l</v>
      </c>
      <c r="C62" s="19">
        <v>1E-3</v>
      </c>
      <c r="D62" s="37" t="s">
        <v>111</v>
      </c>
      <c r="E62" s="37">
        <v>4.1599999999999997E-4</v>
      </c>
      <c r="F62" s="37" t="s">
        <v>111</v>
      </c>
      <c r="G62" s="37">
        <v>2.0699999999999999E-4</v>
      </c>
      <c r="H62" s="37">
        <v>1.8900000000000001E-4</v>
      </c>
      <c r="I62" s="37" t="s">
        <v>111</v>
      </c>
      <c r="J62" s="37" t="s">
        <v>111</v>
      </c>
      <c r="K62" s="37" t="s">
        <v>111</v>
      </c>
      <c r="L62" s="37" t="s">
        <v>111</v>
      </c>
      <c r="M62" s="37" t="s">
        <v>111</v>
      </c>
      <c r="N62" s="40">
        <v>4.5399999999999998E-4</v>
      </c>
      <c r="O62" s="37" t="s">
        <v>111</v>
      </c>
      <c r="P62" s="40">
        <v>2.4000000000000001E-4</v>
      </c>
      <c r="Q62" s="40">
        <v>1.4999999999999999E-4</v>
      </c>
      <c r="R62" s="37" t="s">
        <v>109</v>
      </c>
      <c r="S62" s="37" t="s">
        <v>111</v>
      </c>
      <c r="T62" s="40">
        <v>1.55E-4</v>
      </c>
      <c r="U62" s="40">
        <v>7.6000000000000004E-4</v>
      </c>
      <c r="V62" s="40">
        <v>2.1000000000000001E-4</v>
      </c>
      <c r="W62" s="40">
        <v>1.5100000000000001E-4</v>
      </c>
      <c r="X62" s="40">
        <v>1.4999999999999999E-4</v>
      </c>
      <c r="Y62" s="37" t="s">
        <v>114</v>
      </c>
      <c r="Z62" s="40">
        <v>1.94E-4</v>
      </c>
      <c r="AA62" s="40">
        <v>2.5999999999999998E-4</v>
      </c>
      <c r="AB62" s="40">
        <v>2.9999999999999997E-4</v>
      </c>
      <c r="AC62" s="37" t="s">
        <v>111</v>
      </c>
    </row>
    <row r="63" spans="1:29" x14ac:dyDescent="0.25">
      <c r="A63" s="10" t="s">
        <v>72</v>
      </c>
      <c r="B63" s="17" t="str">
        <f>VLOOKUP(A63,[1]Units!$B$2:$C$207,2,FALSE)</f>
        <v>mg/l</v>
      </c>
      <c r="C63" s="19" t="s">
        <v>10</v>
      </c>
      <c r="D63" s="37">
        <v>28</v>
      </c>
      <c r="E63" s="37">
        <v>15</v>
      </c>
      <c r="F63" s="37">
        <v>29.6</v>
      </c>
      <c r="G63" s="37">
        <v>19.399999999999999</v>
      </c>
      <c r="H63" s="37">
        <v>20.7</v>
      </c>
      <c r="I63" s="37">
        <v>34.299999999999997</v>
      </c>
      <c r="J63" s="37">
        <v>27</v>
      </c>
      <c r="K63" s="37">
        <v>26.2</v>
      </c>
      <c r="L63" s="37">
        <v>29.9</v>
      </c>
      <c r="M63" s="40">
        <v>27.7</v>
      </c>
      <c r="N63" s="40">
        <v>15.1</v>
      </c>
      <c r="O63" s="40">
        <v>29.2</v>
      </c>
      <c r="P63" s="40">
        <v>9.23</v>
      </c>
      <c r="Q63" s="40">
        <v>20.399999999999999</v>
      </c>
      <c r="R63" s="40">
        <v>34.299999999999997</v>
      </c>
      <c r="S63" s="40">
        <v>28.8</v>
      </c>
      <c r="T63" s="40">
        <v>5.15</v>
      </c>
      <c r="U63" s="40">
        <v>8.86</v>
      </c>
      <c r="V63" s="40">
        <v>19.600000000000001</v>
      </c>
      <c r="W63" s="40">
        <v>1.8</v>
      </c>
      <c r="X63" s="40">
        <v>2.86</v>
      </c>
      <c r="Y63" s="40">
        <v>7.19</v>
      </c>
      <c r="Z63" s="40">
        <v>14.6</v>
      </c>
      <c r="AA63" s="40">
        <v>28.3</v>
      </c>
      <c r="AB63" s="40">
        <v>28.8</v>
      </c>
      <c r="AC63" s="40">
        <v>18.899999999999999</v>
      </c>
    </row>
    <row r="64" spans="1:29" x14ac:dyDescent="0.25">
      <c r="A64" s="10" t="s">
        <v>73</v>
      </c>
      <c r="B64" s="17" t="str">
        <f>VLOOKUP(A64,[1]Units!$B$2:$C$207,2,FALSE)</f>
        <v>mg/l</v>
      </c>
      <c r="C64" s="19" t="s">
        <v>10</v>
      </c>
      <c r="D64" s="37">
        <v>13.1</v>
      </c>
      <c r="E64" s="37">
        <v>7.02</v>
      </c>
      <c r="F64" s="37">
        <v>13.8</v>
      </c>
      <c r="G64" s="37">
        <v>9.06</v>
      </c>
      <c r="H64" s="37">
        <v>9.67</v>
      </c>
      <c r="I64" s="37">
        <v>16</v>
      </c>
      <c r="J64" s="37">
        <v>12.6</v>
      </c>
      <c r="K64" s="37">
        <v>12.2</v>
      </c>
      <c r="L64" s="37">
        <v>14</v>
      </c>
      <c r="M64" s="46">
        <v>13</v>
      </c>
      <c r="N64" s="46">
        <v>7.05</v>
      </c>
      <c r="O64" s="46">
        <v>13.6</v>
      </c>
      <c r="P64" s="46">
        <v>8.8000000000000007</v>
      </c>
      <c r="Q64" s="46">
        <v>9.52</v>
      </c>
      <c r="R64" s="46">
        <v>16</v>
      </c>
      <c r="S64" s="46">
        <v>13.5</v>
      </c>
      <c r="T64" s="46">
        <v>2.41</v>
      </c>
      <c r="U64" s="46">
        <v>4.1399999999999997</v>
      </c>
      <c r="V64" s="46">
        <v>9.17</v>
      </c>
      <c r="W64" s="46">
        <v>0.84</v>
      </c>
      <c r="X64" s="46">
        <v>1.34</v>
      </c>
      <c r="Y64" s="46">
        <v>3.36</v>
      </c>
      <c r="Z64" s="46">
        <v>6.83</v>
      </c>
      <c r="AA64" s="46">
        <v>13.2</v>
      </c>
      <c r="AB64" s="46">
        <v>13.5</v>
      </c>
      <c r="AC64" s="46">
        <v>8.82</v>
      </c>
    </row>
    <row r="65" spans="1:29" x14ac:dyDescent="0.25">
      <c r="A65" s="10" t="s">
        <v>74</v>
      </c>
      <c r="B65" s="17" t="str">
        <f>VLOOKUP(A65,[1]Units!$B$2:$C$207,2,FALSE)</f>
        <v>mg/l</v>
      </c>
      <c r="C65" s="19">
        <v>1E-4</v>
      </c>
      <c r="D65" s="42">
        <v>2.6499999999999999E-4</v>
      </c>
      <c r="E65" s="37" t="s">
        <v>140</v>
      </c>
      <c r="F65" s="37" t="s">
        <v>138</v>
      </c>
      <c r="G65" s="37" t="s">
        <v>140</v>
      </c>
      <c r="H65" s="37" t="s">
        <v>140</v>
      </c>
      <c r="I65" s="37">
        <v>5.3000000000000001E-5</v>
      </c>
      <c r="J65" s="37" t="s">
        <v>138</v>
      </c>
      <c r="K65" s="37" t="s">
        <v>138</v>
      </c>
      <c r="L65" s="37" t="s">
        <v>138</v>
      </c>
      <c r="M65" s="40">
        <v>2.22E-4</v>
      </c>
      <c r="N65" s="37" t="s">
        <v>140</v>
      </c>
      <c r="O65" s="37" t="s">
        <v>138</v>
      </c>
      <c r="P65" s="37" t="s">
        <v>140</v>
      </c>
      <c r="Q65" s="37" t="s">
        <v>233</v>
      </c>
      <c r="R65" s="37" t="s">
        <v>133</v>
      </c>
      <c r="S65" s="40">
        <v>7.2999999999999999E-5</v>
      </c>
      <c r="T65" s="37" t="s">
        <v>140</v>
      </c>
      <c r="U65" s="37" t="s">
        <v>140</v>
      </c>
      <c r="V65" s="37" t="s">
        <v>233</v>
      </c>
      <c r="W65" s="37" t="s">
        <v>140</v>
      </c>
      <c r="X65" s="37" t="s">
        <v>140</v>
      </c>
      <c r="Y65" s="37" t="s">
        <v>109</v>
      </c>
      <c r="Z65" s="37" t="s">
        <v>140</v>
      </c>
      <c r="AA65" s="37" t="s">
        <v>138</v>
      </c>
      <c r="AB65" s="40">
        <v>6.4999999999999994E-5</v>
      </c>
      <c r="AC65" s="40">
        <v>2.14E-4</v>
      </c>
    </row>
    <row r="66" spans="1:29" x14ac:dyDescent="0.25">
      <c r="A66" s="10" t="s">
        <v>75</v>
      </c>
      <c r="B66" s="17" t="str">
        <f>VLOOKUP(A66,[1]Units!$B$2:$C$207,2,FALSE)</f>
        <v>mg/l</v>
      </c>
      <c r="C66" s="19" t="s">
        <v>10</v>
      </c>
      <c r="D66" s="37">
        <v>4.1500000000000004</v>
      </c>
      <c r="E66" s="37">
        <v>3.24</v>
      </c>
      <c r="F66" s="37">
        <v>4.87</v>
      </c>
      <c r="G66" s="37">
        <v>5.52</v>
      </c>
      <c r="H66" s="37">
        <v>4.67</v>
      </c>
      <c r="I66" s="37">
        <v>5.67</v>
      </c>
      <c r="J66" s="37">
        <v>4.0599999999999996</v>
      </c>
      <c r="K66" s="37">
        <v>4.62</v>
      </c>
      <c r="L66" s="37">
        <v>3.72</v>
      </c>
      <c r="M66" s="46">
        <v>3.87</v>
      </c>
      <c r="N66" s="46">
        <v>3.11</v>
      </c>
      <c r="O66" s="46">
        <v>4.07</v>
      </c>
      <c r="P66" s="46">
        <v>5.32</v>
      </c>
      <c r="Q66" s="46">
        <v>4.6399999999999997</v>
      </c>
      <c r="R66" s="46">
        <v>5.55</v>
      </c>
      <c r="S66" s="46">
        <v>4.6100000000000003</v>
      </c>
      <c r="T66" s="46">
        <v>3.14</v>
      </c>
      <c r="U66" s="46">
        <v>3.21</v>
      </c>
      <c r="V66" s="46">
        <v>3.11</v>
      </c>
      <c r="W66" s="46">
        <v>6.23</v>
      </c>
      <c r="X66" s="46">
        <v>6.03</v>
      </c>
      <c r="Y66" s="46">
        <v>5.0999999999999996</v>
      </c>
      <c r="Z66" s="46">
        <v>5.12</v>
      </c>
      <c r="AA66" s="46">
        <v>4.71</v>
      </c>
      <c r="AB66" s="46">
        <v>4.91</v>
      </c>
      <c r="AC66" s="46">
        <v>3.79</v>
      </c>
    </row>
    <row r="67" spans="1:29" x14ac:dyDescent="0.25">
      <c r="A67" s="10" t="s">
        <v>76</v>
      </c>
      <c r="B67" s="17" t="str">
        <f>VLOOKUP(A67,[1]Units!$B$2:$C$207,2,FALSE)</f>
        <v>mg/l</v>
      </c>
      <c r="C67" s="19" t="s">
        <v>10</v>
      </c>
      <c r="D67" s="37">
        <v>0.24099999999999999</v>
      </c>
      <c r="E67" s="37">
        <v>0.14199999999999999</v>
      </c>
      <c r="F67" s="37">
        <v>0.29499999999999998</v>
      </c>
      <c r="G67" s="37">
        <v>0.29799999999999999</v>
      </c>
      <c r="H67" s="37">
        <v>0.23</v>
      </c>
      <c r="I67" s="37">
        <v>0.30099999999999999</v>
      </c>
      <c r="J67" s="37">
        <v>0.21199999999999999</v>
      </c>
      <c r="K67" s="37">
        <v>0.20899999999999999</v>
      </c>
      <c r="L67" s="37">
        <v>0.24</v>
      </c>
      <c r="M67" s="40">
        <v>0.24</v>
      </c>
      <c r="N67" s="40">
        <v>0.16</v>
      </c>
      <c r="O67" s="40">
        <v>0.27</v>
      </c>
      <c r="P67" s="40">
        <v>0.3</v>
      </c>
      <c r="Q67" s="40">
        <v>0.22</v>
      </c>
      <c r="R67" s="40">
        <v>0.35</v>
      </c>
      <c r="S67" s="40">
        <v>0.28999999999999998</v>
      </c>
      <c r="T67" s="40">
        <v>0.56000000000000005</v>
      </c>
      <c r="U67" s="40">
        <v>0.48</v>
      </c>
      <c r="V67" s="40">
        <v>0.16</v>
      </c>
      <c r="W67" s="40">
        <v>1.56</v>
      </c>
      <c r="X67" s="40">
        <v>1.27</v>
      </c>
      <c r="Y67" s="40">
        <v>0.48</v>
      </c>
      <c r="Z67" s="40">
        <v>0.28000000000000003</v>
      </c>
      <c r="AA67" s="40">
        <v>0.3</v>
      </c>
      <c r="AB67" s="40">
        <v>0.3</v>
      </c>
      <c r="AC67" s="40">
        <v>0.22</v>
      </c>
    </row>
    <row r="68" spans="1:29" x14ac:dyDescent="0.25">
      <c r="A68" s="10" t="s">
        <v>77</v>
      </c>
      <c r="B68" s="17" t="str">
        <f>VLOOKUP(A68,[1]Units!$B$2:$C$207,2,FALSE)</f>
        <v>mg/l</v>
      </c>
      <c r="C68" s="19" t="s">
        <v>10</v>
      </c>
      <c r="D68" s="37">
        <v>175</v>
      </c>
      <c r="E68" s="37">
        <v>11.5</v>
      </c>
      <c r="F68" s="37">
        <v>148</v>
      </c>
      <c r="G68" s="37">
        <v>87</v>
      </c>
      <c r="H68" s="37">
        <v>60.3</v>
      </c>
      <c r="I68" s="37">
        <v>214</v>
      </c>
      <c r="J68" s="37">
        <v>128</v>
      </c>
      <c r="K68" s="37">
        <v>128</v>
      </c>
      <c r="L68" s="37">
        <v>145</v>
      </c>
      <c r="M68" s="46">
        <v>138</v>
      </c>
      <c r="N68" s="46">
        <v>12.2</v>
      </c>
      <c r="O68" s="46">
        <v>145</v>
      </c>
      <c r="P68" s="46">
        <v>87.7</v>
      </c>
      <c r="Q68" s="46">
        <v>66.3</v>
      </c>
      <c r="R68" s="46">
        <v>251</v>
      </c>
      <c r="S68" s="46">
        <v>185</v>
      </c>
      <c r="T68" s="46">
        <v>6.11</v>
      </c>
      <c r="U68" s="46">
        <v>1720</v>
      </c>
      <c r="V68" s="46">
        <v>63.1</v>
      </c>
      <c r="W68" s="46">
        <v>50.9</v>
      </c>
      <c r="X68" s="46">
        <v>16</v>
      </c>
      <c r="Y68" s="46">
        <v>610</v>
      </c>
      <c r="Z68" s="46">
        <v>91.7</v>
      </c>
      <c r="AA68" s="46">
        <v>175</v>
      </c>
      <c r="AB68" s="46">
        <v>180</v>
      </c>
      <c r="AC68" s="46">
        <v>186</v>
      </c>
    </row>
    <row r="69" spans="1:29" x14ac:dyDescent="0.25">
      <c r="A69" s="10" t="s">
        <v>78</v>
      </c>
      <c r="B69" s="17" t="str">
        <f>VLOOKUP(A69,[1]Units!$B$2:$C$207,2,FALSE)</f>
        <v>mg/l</v>
      </c>
      <c r="C69" s="19">
        <v>8.0000000000000004E-4</v>
      </c>
      <c r="D69" s="37">
        <v>1.8699999999999999E-4</v>
      </c>
      <c r="E69" s="37" t="s">
        <v>140</v>
      </c>
      <c r="F69" s="37" t="s">
        <v>138</v>
      </c>
      <c r="G69" s="37">
        <v>3.3000000000000003E-5</v>
      </c>
      <c r="H69" s="37" t="s">
        <v>140</v>
      </c>
      <c r="I69" s="37" t="s">
        <v>138</v>
      </c>
      <c r="J69" s="37" t="s">
        <v>138</v>
      </c>
      <c r="K69" s="37" t="s">
        <v>138</v>
      </c>
      <c r="L69" s="37">
        <v>6.7000000000000002E-5</v>
      </c>
      <c r="M69" s="40">
        <v>6.0999999999999999E-5</v>
      </c>
      <c r="N69" s="37" t="s">
        <v>140</v>
      </c>
      <c r="O69" s="37" t="s">
        <v>138</v>
      </c>
      <c r="P69" s="40">
        <v>2.5000000000000001E-5</v>
      </c>
      <c r="Q69" s="37" t="s">
        <v>233</v>
      </c>
      <c r="R69" s="37" t="s">
        <v>133</v>
      </c>
      <c r="S69" s="37" t="s">
        <v>138</v>
      </c>
      <c r="T69" s="40">
        <v>2.9E-5</v>
      </c>
      <c r="U69" s="40">
        <v>2.0999999999999999E-5</v>
      </c>
      <c r="V69" s="40">
        <v>2.6999999999999999E-5</v>
      </c>
      <c r="W69" s="40">
        <v>2.14E-3</v>
      </c>
      <c r="X69" s="40">
        <v>1.9699999999999999E-4</v>
      </c>
      <c r="Y69" s="40">
        <v>8.1200000000000005E-3</v>
      </c>
      <c r="Z69" s="40">
        <v>1.44E-4</v>
      </c>
      <c r="AA69" s="37" t="s">
        <v>138</v>
      </c>
      <c r="AB69" s="37" t="s">
        <v>138</v>
      </c>
      <c r="AC69" s="40">
        <v>3.9199999999999999E-4</v>
      </c>
    </row>
    <row r="70" spans="1:29" x14ac:dyDescent="0.25">
      <c r="A70" s="10" t="s">
        <v>79</v>
      </c>
      <c r="B70" s="17" t="str">
        <f>VLOOKUP(A70,[1]Units!$B$2:$C$207,2,FALSE)</f>
        <v>mg/l</v>
      </c>
      <c r="C70" s="19">
        <v>0.1</v>
      </c>
      <c r="D70" s="37" t="s">
        <v>113</v>
      </c>
      <c r="E70" s="37" t="s">
        <v>141</v>
      </c>
      <c r="F70" s="37" t="s">
        <v>113</v>
      </c>
      <c r="G70" s="37" t="s">
        <v>141</v>
      </c>
      <c r="H70" s="37" t="s">
        <v>141</v>
      </c>
      <c r="I70" s="37" t="s">
        <v>113</v>
      </c>
      <c r="J70" s="37" t="s">
        <v>113</v>
      </c>
      <c r="K70" s="37" t="s">
        <v>113</v>
      </c>
      <c r="L70" s="37" t="s">
        <v>113</v>
      </c>
      <c r="M70" s="37" t="s">
        <v>113</v>
      </c>
      <c r="N70" s="37" t="s">
        <v>141</v>
      </c>
      <c r="O70" s="37" t="s">
        <v>113</v>
      </c>
      <c r="P70" s="37" t="s">
        <v>141</v>
      </c>
      <c r="Q70" s="37" t="s">
        <v>234</v>
      </c>
      <c r="R70" s="37" t="s">
        <v>235</v>
      </c>
      <c r="S70" s="37" t="s">
        <v>113</v>
      </c>
      <c r="T70" s="37" t="s">
        <v>141</v>
      </c>
      <c r="U70" s="37" t="s">
        <v>141</v>
      </c>
      <c r="V70" s="37" t="s">
        <v>234</v>
      </c>
      <c r="W70" s="37" t="s">
        <v>141</v>
      </c>
      <c r="X70" s="37" t="s">
        <v>141</v>
      </c>
      <c r="Y70" s="37" t="s">
        <v>271</v>
      </c>
      <c r="Z70" s="37" t="s">
        <v>141</v>
      </c>
      <c r="AA70" s="37" t="s">
        <v>113</v>
      </c>
      <c r="AB70" s="37" t="s">
        <v>113</v>
      </c>
      <c r="AC70" s="37" t="s">
        <v>113</v>
      </c>
    </row>
    <row r="71" spans="1:29" x14ac:dyDescent="0.25">
      <c r="A71" s="10" t="s">
        <v>80</v>
      </c>
      <c r="B71" s="17" t="str">
        <f>VLOOKUP(A71,[1]Units!$B$2:$C$207,2,FALSE)</f>
        <v>mg/l</v>
      </c>
      <c r="C71" s="19">
        <v>1.4999999999999999E-2</v>
      </c>
      <c r="D71" s="37">
        <v>1.2699999999999999E-2</v>
      </c>
      <c r="E71" s="37">
        <v>6.1500000000000001E-3</v>
      </c>
      <c r="F71" s="37">
        <v>2E-3</v>
      </c>
      <c r="G71" s="37">
        <v>3.2200000000000002E-3</v>
      </c>
      <c r="H71" s="37">
        <v>2.0799999999999998E-3</v>
      </c>
      <c r="I71" s="37">
        <v>4.4299999999999999E-3</v>
      </c>
      <c r="J71" s="37">
        <v>6.9700000000000003E-4</v>
      </c>
      <c r="K71" s="37">
        <v>6.96E-4</v>
      </c>
      <c r="L71" s="37">
        <v>1.97E-3</v>
      </c>
      <c r="M71" s="40">
        <v>7.7000000000000002E-3</v>
      </c>
      <c r="N71" s="40">
        <v>8.2100000000000003E-3</v>
      </c>
      <c r="O71" s="40">
        <v>1.99E-3</v>
      </c>
      <c r="P71" s="40">
        <v>3.7100000000000002E-3</v>
      </c>
      <c r="Q71" s="40">
        <v>2.3600000000000001E-3</v>
      </c>
      <c r="R71" s="40">
        <v>5.2500000000000003E-3</v>
      </c>
      <c r="S71" s="40">
        <v>2.5999999999999999E-3</v>
      </c>
      <c r="T71" s="40">
        <v>1.23E-3</v>
      </c>
      <c r="U71" s="40">
        <v>0.01</v>
      </c>
      <c r="V71" s="40">
        <v>3.2400000000000001E-4</v>
      </c>
      <c r="W71" s="40">
        <v>1.24E-3</v>
      </c>
      <c r="X71" s="40">
        <v>2.0600000000000002E-3</v>
      </c>
      <c r="Y71" s="40">
        <v>0.01</v>
      </c>
      <c r="Z71" s="40">
        <v>2.2399999999999998E-3</v>
      </c>
      <c r="AA71" s="40">
        <v>1.16E-3</v>
      </c>
      <c r="AB71" s="40">
        <v>1.1000000000000001E-3</v>
      </c>
      <c r="AC71" s="40">
        <v>6.7299999999999999E-3</v>
      </c>
    </row>
    <row r="72" spans="1:29" x14ac:dyDescent="0.25">
      <c r="A72" s="10" t="s">
        <v>81</v>
      </c>
      <c r="B72" s="17" t="str">
        <f>VLOOKUP(A72,[1]Units!$B$2:$C$207,2,FALSE)</f>
        <v>mg/l</v>
      </c>
      <c r="C72" s="19" t="s">
        <v>10</v>
      </c>
      <c r="D72" s="37" t="s">
        <v>114</v>
      </c>
      <c r="E72" s="37" t="s">
        <v>109</v>
      </c>
      <c r="F72" s="37" t="s">
        <v>114</v>
      </c>
      <c r="G72" s="37" t="s">
        <v>109</v>
      </c>
      <c r="H72" s="37" t="s">
        <v>109</v>
      </c>
      <c r="I72" s="37" t="s">
        <v>114</v>
      </c>
      <c r="J72" s="37" t="s">
        <v>114</v>
      </c>
      <c r="K72" s="37" t="s">
        <v>114</v>
      </c>
      <c r="L72" s="37" t="s">
        <v>114</v>
      </c>
      <c r="M72" s="37" t="s">
        <v>114</v>
      </c>
      <c r="N72" s="37" t="s">
        <v>109</v>
      </c>
      <c r="O72" s="37" t="s">
        <v>114</v>
      </c>
      <c r="P72" s="37" t="s">
        <v>109</v>
      </c>
      <c r="Q72" s="37" t="s">
        <v>108</v>
      </c>
      <c r="R72" s="37" t="s">
        <v>130</v>
      </c>
      <c r="S72" s="37" t="s">
        <v>114</v>
      </c>
      <c r="T72" s="37" t="s">
        <v>109</v>
      </c>
      <c r="U72" s="37" t="s">
        <v>109</v>
      </c>
      <c r="V72" s="37" t="s">
        <v>108</v>
      </c>
      <c r="W72" s="37" t="s">
        <v>109</v>
      </c>
      <c r="X72" s="37" t="s">
        <v>109</v>
      </c>
      <c r="Y72" s="37" t="s">
        <v>272</v>
      </c>
      <c r="Z72" s="37" t="s">
        <v>109</v>
      </c>
      <c r="AA72" s="37" t="s">
        <v>114</v>
      </c>
      <c r="AB72" s="37" t="s">
        <v>114</v>
      </c>
      <c r="AC72" s="37" t="s">
        <v>114</v>
      </c>
    </row>
    <row r="73" spans="1:29" x14ac:dyDescent="0.25">
      <c r="A73" s="10" t="s">
        <v>82</v>
      </c>
      <c r="B73" s="17" t="str">
        <f>VLOOKUP(A73,[1]Units!$B$2:$C$207,2,FALSE)</f>
        <v>mg/l</v>
      </c>
      <c r="C73" s="19">
        <v>0.03</v>
      </c>
      <c r="D73" s="42">
        <v>46.3</v>
      </c>
      <c r="E73" s="37">
        <v>1.6999999999999999E-3</v>
      </c>
      <c r="F73" s="42">
        <v>25.4</v>
      </c>
      <c r="G73" s="42">
        <v>1.34</v>
      </c>
      <c r="H73" s="42">
        <v>8.59</v>
      </c>
      <c r="I73" s="42">
        <v>57.1</v>
      </c>
      <c r="J73" s="42">
        <v>27.8</v>
      </c>
      <c r="K73" s="42">
        <v>28</v>
      </c>
      <c r="L73" s="42">
        <v>28.9</v>
      </c>
      <c r="M73" s="47">
        <v>27.8</v>
      </c>
      <c r="N73" s="40">
        <v>1.8E-3</v>
      </c>
      <c r="O73" s="47">
        <v>25.7</v>
      </c>
      <c r="P73" s="47">
        <v>1.28</v>
      </c>
      <c r="Q73" s="47">
        <v>8.5</v>
      </c>
      <c r="R73" s="47">
        <v>67.900000000000006</v>
      </c>
      <c r="S73" s="47">
        <v>33.5</v>
      </c>
      <c r="T73" s="40">
        <v>2.8999999999999998E-3</v>
      </c>
      <c r="U73" s="37" t="s">
        <v>108</v>
      </c>
      <c r="V73" s="47">
        <v>14.1</v>
      </c>
      <c r="W73" s="47">
        <v>7.91</v>
      </c>
      <c r="X73" s="47">
        <v>0.25</v>
      </c>
      <c r="Y73" s="47">
        <v>239</v>
      </c>
      <c r="Z73" s="47">
        <v>0.69</v>
      </c>
      <c r="AA73" s="47">
        <v>36</v>
      </c>
      <c r="AB73" s="47">
        <v>36.299999999999997</v>
      </c>
      <c r="AC73" s="47">
        <v>36.5</v>
      </c>
    </row>
    <row r="74" spans="1:29" x14ac:dyDescent="0.25">
      <c r="A74" s="24"/>
      <c r="B74" s="2"/>
      <c r="C74" s="3"/>
    </row>
    <row r="75" spans="1:29" x14ac:dyDescent="0.25">
      <c r="A75" s="25" t="s">
        <v>84</v>
      </c>
      <c r="B75" s="26"/>
      <c r="C75" s="27"/>
    </row>
    <row r="76" spans="1:29" x14ac:dyDescent="0.25">
      <c r="A76" s="28" t="s">
        <v>85</v>
      </c>
      <c r="C76" s="27"/>
    </row>
    <row r="77" spans="1:29" x14ac:dyDescent="0.25">
      <c r="A77" s="88" t="s">
        <v>86</v>
      </c>
      <c r="B77" s="88"/>
      <c r="C77" s="88"/>
    </row>
    <row r="78" spans="1:29" x14ac:dyDescent="0.25">
      <c r="A78" s="89" t="s">
        <v>87</v>
      </c>
      <c r="B78" s="89"/>
      <c r="C78" s="89"/>
    </row>
    <row r="79" spans="1:29" x14ac:dyDescent="0.25">
      <c r="A79" s="90" t="s">
        <v>88</v>
      </c>
      <c r="B79" s="90"/>
      <c r="C79" s="90"/>
    </row>
    <row r="80" spans="1:29" x14ac:dyDescent="0.25">
      <c r="A80" s="29" t="s">
        <v>89</v>
      </c>
      <c r="B80" s="30"/>
      <c r="C80" s="27"/>
    </row>
    <row r="81" spans="1:3" x14ac:dyDescent="0.25">
      <c r="A81" s="31" t="s">
        <v>90</v>
      </c>
      <c r="B81" s="30"/>
      <c r="C81" s="27"/>
    </row>
    <row r="82" spans="1:3" x14ac:dyDescent="0.25">
      <c r="A82" s="29" t="s">
        <v>91</v>
      </c>
      <c r="B82" s="30"/>
      <c r="C82" s="27"/>
    </row>
    <row r="83" spans="1:3" x14ac:dyDescent="0.25">
      <c r="A83" s="91" t="s">
        <v>92</v>
      </c>
      <c r="B83" s="91"/>
      <c r="C83" s="27"/>
    </row>
    <row r="84" spans="1:3" x14ac:dyDescent="0.25">
      <c r="A84" s="29" t="s">
        <v>93</v>
      </c>
      <c r="B84" s="32"/>
      <c r="C84" s="27"/>
    </row>
    <row r="85" spans="1:3" x14ac:dyDescent="0.25">
      <c r="A85" s="29" t="s">
        <v>94</v>
      </c>
      <c r="B85" s="32"/>
      <c r="C85" s="27"/>
    </row>
    <row r="86" spans="1:3" x14ac:dyDescent="0.25">
      <c r="A86" s="33" t="s">
        <v>95</v>
      </c>
      <c r="B86" s="32"/>
      <c r="C86" s="27"/>
    </row>
    <row r="87" spans="1:3" x14ac:dyDescent="0.25">
      <c r="A87" s="33" t="s">
        <v>96</v>
      </c>
      <c r="B87" s="32"/>
      <c r="C87" s="27"/>
    </row>
    <row r="88" spans="1:3" x14ac:dyDescent="0.25">
      <c r="A88" s="34" t="s">
        <v>97</v>
      </c>
      <c r="B88" s="32"/>
      <c r="C88" s="27"/>
    </row>
    <row r="89" spans="1:3" x14ac:dyDescent="0.25">
      <c r="A89" s="34" t="s">
        <v>98</v>
      </c>
      <c r="B89" s="32"/>
      <c r="C89" s="27"/>
    </row>
    <row r="90" spans="1:3" x14ac:dyDescent="0.25">
      <c r="A90" s="34" t="s">
        <v>99</v>
      </c>
      <c r="B90" s="32"/>
      <c r="C90" s="27"/>
    </row>
    <row r="91" spans="1:3" x14ac:dyDescent="0.25">
      <c r="A91" s="34" t="s">
        <v>100</v>
      </c>
      <c r="B91" s="32"/>
      <c r="C91" s="27"/>
    </row>
    <row r="92" spans="1:3" x14ac:dyDescent="0.25">
      <c r="A92" s="31" t="s">
        <v>101</v>
      </c>
      <c r="B92" s="32"/>
      <c r="C92" s="27"/>
    </row>
    <row r="93" spans="1:3" x14ac:dyDescent="0.25">
      <c r="A93" s="35" t="s">
        <v>102</v>
      </c>
      <c r="C93" s="27"/>
    </row>
  </sheetData>
  <mergeCells count="4">
    <mergeCell ref="A77:C77"/>
    <mergeCell ref="A78:C78"/>
    <mergeCell ref="A79:C79"/>
    <mergeCell ref="A83:B83"/>
  </mergeCells>
  <conditionalFormatting sqref="D10:K73">
    <cfRule type="expression" dxfId="28" priority="13">
      <formula>AND(ISNUMBER($C10),ISTEXT(D10),((SUBSTITUTE(D10,"UJ","")*1)&gt;$C10))</formula>
    </cfRule>
    <cfRule type="expression" dxfId="27" priority="14">
      <formula>AND(ISNUMBER($C10),ISTEXT(D10),(SUBSTITUTE(D10,"J","")*1)&gt;$C10)</formula>
    </cfRule>
    <cfRule type="expression" dxfId="26" priority="15">
      <formula>ISNUMBER((SUBSTITUTE(D10,"J","")*1))</formula>
    </cfRule>
  </conditionalFormatting>
  <conditionalFormatting sqref="L10:L73 M36:AC36 M59:AC59">
    <cfRule type="expression" dxfId="25" priority="10">
      <formula>AND(ISNUMBER($C10),ISTEXT(L10),((SUBSTITUTE(L10,"UJ","")*1)&gt;$C10))</formula>
    </cfRule>
    <cfRule type="expression" dxfId="24" priority="11">
      <formula>AND(ISNUMBER($C10),ISTEXT(L10),(SUBSTITUTE(L10,"J","")*1)&gt;$C10)</formula>
    </cfRule>
    <cfRule type="expression" dxfId="23" priority="12">
      <formula>ISNUMBER((SUBSTITUTE(L10,"J","")*1))</formula>
    </cfRule>
  </conditionalFormatting>
  <conditionalFormatting sqref="M10:S13">
    <cfRule type="expression" dxfId="22" priority="7">
      <formula>AND(ISNUMBER($C10),ISTEXT(M10),((SUBSTITUTE(M10,"U","")*1)&gt;$C10))</formula>
    </cfRule>
    <cfRule type="expression" dxfId="21" priority="8">
      <formula>AND(ISNUMBER(M10),ISNUMBER($C10),M10&gt;$C10)</formula>
    </cfRule>
    <cfRule type="expression" dxfId="20" priority="9">
      <formula>ISNUMBER((SUBSTITUTE(M10,"J","")*1))</formula>
    </cfRule>
  </conditionalFormatting>
  <conditionalFormatting sqref="T10:AB13">
    <cfRule type="expression" dxfId="19" priority="4">
      <formula>AND(ISNUMBER($C10),ISTEXT(T10),((SUBSTITUTE(T10,"U","")*1)&gt;$C10))</formula>
    </cfRule>
    <cfRule type="expression" dxfId="18" priority="5">
      <formula>AND(ISNUMBER(T10),ISNUMBER($C10),T10&gt;$C10)</formula>
    </cfRule>
    <cfRule type="expression" dxfId="17" priority="6">
      <formula>ISNUMBER((SUBSTITUTE(T10,"J","")*1))</formula>
    </cfRule>
  </conditionalFormatting>
  <conditionalFormatting sqref="AC10:AC13">
    <cfRule type="expression" dxfId="16" priority="1">
      <formula>AND(ISNUMBER($C10),ISTEXT(AC10),((SUBSTITUTE(AC10,"U","")*1)&gt;$C10))</formula>
    </cfRule>
    <cfRule type="expression" dxfId="15" priority="2">
      <formula>AND(ISNUMBER(AC10),ISNUMBER($C10),AC10&gt;$C10)</formula>
    </cfRule>
    <cfRule type="expression" dxfId="14" priority="3">
      <formula>ISNUMBER((SUBSTITUTE(AC10,"J","")*1))</formula>
    </cfRule>
  </conditionalFormatting>
  <conditionalFormatting sqref="M14:AC14">
    <cfRule type="expression" dxfId="13" priority="19">
      <formula>AND(ISNUMBER($C15),ISTEXT(M14),((SUBSTITUTE(M14,"U","")*1)&gt;$C15))</formula>
    </cfRule>
    <cfRule type="expression" dxfId="12" priority="20">
      <formula>AND(ISNUMBER(M14),ISNUMBER($C15),M14&gt;$C15)</formula>
    </cfRule>
    <cfRule type="expression" dxfId="11" priority="21">
      <formula>ISNUMBER((SUBSTITUTE(M14,"J","")*1))</formula>
    </cfRule>
  </conditionalFormatting>
  <conditionalFormatting sqref="M16:AC18">
    <cfRule type="expression" dxfId="10" priority="25">
      <formula>AND(ISNUMBER($C18),ISTEXT(M16),((SUBSTITUTE(M16,"U","")*1)&gt;$C18))</formula>
    </cfRule>
    <cfRule type="expression" dxfId="9" priority="26">
      <formula>AND(ISNUMBER(M16),ISNUMBER($C18),M16&gt;$C18)</formula>
    </cfRule>
    <cfRule type="expression" dxfId="8" priority="27">
      <formula>ISNUMBER((SUBSTITUTE(M16,"J","")*1))</formula>
    </cfRule>
  </conditionalFormatting>
  <conditionalFormatting sqref="M20:AC23 M27:AC34 M25:AC25 W24:X24 AC24">
    <cfRule type="expression" dxfId="7" priority="31">
      <formula>AND(ISNUMBER($C24),ISTEXT(M20),((SUBSTITUTE(M20,"U","")*1)&gt;$C24))</formula>
    </cfRule>
    <cfRule type="expression" dxfId="6" priority="32">
      <formula>AND(ISNUMBER(M20),ISNUMBER($C24),M20&gt;$C24)</formula>
    </cfRule>
    <cfRule type="expression" dxfId="5" priority="33">
      <formula>ISNUMBER((SUBSTITUTE(M20,"J","")*1))</formula>
    </cfRule>
  </conditionalFormatting>
  <conditionalFormatting sqref="M35:P35 U35 R35:S35 W35:Y35 AA35:AC35 M37:AC50 M52:AC56 M51 AA51:AC51 Y51 V51 R51:S51 M57 V57:X57 O57:T57 Z57:AC57 M58:AC58 M60:AC63 M69:AC73 M67:AC67 M65:AC65">
    <cfRule type="expression" dxfId="4" priority="34">
      <formula>AND(ISNUMBER($C40),ISTEXT(M35),((SUBSTITUTE(M35,"U","")*1)&gt;$C40))</formula>
    </cfRule>
    <cfRule type="expression" dxfId="3" priority="35">
      <formula>AND(ISNUMBER(M35),ISNUMBER($C40),M35&gt;$C40)</formula>
    </cfRule>
    <cfRule type="expression" dxfId="2" priority="36">
      <formula>ISNUMBER((SUBSTITUTE(M35,"J","")*1))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A2" sqref="A2"/>
    </sheetView>
  </sheetViews>
  <sheetFormatPr defaultRowHeight="15" x14ac:dyDescent="0.25"/>
  <cols>
    <col min="1" max="1" width="15.85546875" customWidth="1"/>
    <col min="2" max="2" width="11" bestFit="1" customWidth="1"/>
    <col min="3" max="3" width="12" bestFit="1" customWidth="1"/>
    <col min="4" max="7" width="11.5703125" customWidth="1"/>
    <col min="8" max="11" width="10.42578125" bestFit="1" customWidth="1"/>
    <col min="12" max="12" width="11.7109375" customWidth="1"/>
    <col min="13" max="17" width="11.140625" customWidth="1"/>
    <col min="18" max="20" width="10.140625" bestFit="1" customWidth="1"/>
    <col min="21" max="21" width="13" customWidth="1"/>
    <col min="22" max="22" width="10.42578125" bestFit="1" customWidth="1"/>
  </cols>
  <sheetData>
    <row r="1" spans="1:21" x14ac:dyDescent="0.25">
      <c r="A1" s="50" t="s">
        <v>306</v>
      </c>
      <c r="B1" s="2"/>
      <c r="C1" s="3"/>
    </row>
    <row r="2" spans="1:21" x14ac:dyDescent="0.25">
      <c r="A2" s="1" t="s">
        <v>279</v>
      </c>
      <c r="B2" s="2"/>
      <c r="C2" s="3"/>
    </row>
    <row r="3" spans="1:21" x14ac:dyDescent="0.25">
      <c r="A3" s="4" t="s">
        <v>0</v>
      </c>
      <c r="B3" s="2"/>
      <c r="C3" s="3"/>
    </row>
    <row r="4" spans="1:21" x14ac:dyDescent="0.25">
      <c r="A4" s="51"/>
      <c r="B4" s="52"/>
      <c r="C4" s="53" t="s">
        <v>1</v>
      </c>
      <c r="D4" s="57" t="s">
        <v>280</v>
      </c>
      <c r="E4" s="57" t="s">
        <v>157</v>
      </c>
      <c r="F4" s="57" t="s">
        <v>159</v>
      </c>
      <c r="G4" s="57" t="s">
        <v>281</v>
      </c>
      <c r="H4" s="57" t="s">
        <v>164</v>
      </c>
      <c r="I4" s="57" t="s">
        <v>166</v>
      </c>
      <c r="J4" s="57" t="s">
        <v>169</v>
      </c>
      <c r="K4" s="57" t="s">
        <v>176</v>
      </c>
      <c r="L4" s="57" t="s">
        <v>298</v>
      </c>
      <c r="M4" s="57" t="s">
        <v>153</v>
      </c>
      <c r="N4" s="57" t="s">
        <v>280</v>
      </c>
      <c r="O4" s="57" t="s">
        <v>157</v>
      </c>
      <c r="P4" s="57" t="s">
        <v>159</v>
      </c>
      <c r="Q4" s="57" t="s">
        <v>281</v>
      </c>
      <c r="R4" s="57" t="s">
        <v>164</v>
      </c>
      <c r="S4" s="57" t="s">
        <v>169</v>
      </c>
      <c r="T4" s="57" t="s">
        <v>176</v>
      </c>
      <c r="U4" s="57" t="s">
        <v>298</v>
      </c>
    </row>
    <row r="5" spans="1:21" ht="24" x14ac:dyDescent="0.25">
      <c r="A5" s="51"/>
      <c r="B5" s="52"/>
      <c r="C5" s="8" t="s">
        <v>2</v>
      </c>
      <c r="D5" s="37" t="s">
        <v>104</v>
      </c>
      <c r="E5" s="37" t="s">
        <v>236</v>
      </c>
      <c r="F5" s="37" t="s">
        <v>104</v>
      </c>
      <c r="G5" s="37" t="s">
        <v>236</v>
      </c>
      <c r="H5" s="37" t="s">
        <v>236</v>
      </c>
      <c r="I5" s="37" t="s">
        <v>236</v>
      </c>
      <c r="J5" s="37" t="s">
        <v>236</v>
      </c>
      <c r="K5" s="37" t="s">
        <v>236</v>
      </c>
      <c r="L5" s="37" t="s">
        <v>299</v>
      </c>
      <c r="M5" s="39" t="s">
        <v>236</v>
      </c>
      <c r="N5" s="37" t="s">
        <v>104</v>
      </c>
      <c r="O5" s="37" t="s">
        <v>236</v>
      </c>
      <c r="P5" s="37" t="s">
        <v>104</v>
      </c>
      <c r="Q5" s="37" t="s">
        <v>236</v>
      </c>
      <c r="R5" s="37" t="s">
        <v>236</v>
      </c>
      <c r="S5" s="37" t="s">
        <v>236</v>
      </c>
      <c r="T5" s="62" t="s">
        <v>236</v>
      </c>
      <c r="U5" s="37" t="s">
        <v>299</v>
      </c>
    </row>
    <row r="6" spans="1:21" ht="24.75" x14ac:dyDescent="0.25">
      <c r="A6" s="51"/>
      <c r="B6" s="52"/>
      <c r="C6" s="53" t="s">
        <v>3</v>
      </c>
      <c r="D6" s="58" t="s">
        <v>282</v>
      </c>
      <c r="E6" s="58" t="s">
        <v>283</v>
      </c>
      <c r="F6" s="58" t="s">
        <v>284</v>
      </c>
      <c r="G6" s="58" t="s">
        <v>285</v>
      </c>
      <c r="H6" s="58" t="s">
        <v>286</v>
      </c>
      <c r="I6" s="58" t="s">
        <v>287</v>
      </c>
      <c r="J6" s="58" t="s">
        <v>288</v>
      </c>
      <c r="K6" s="58" t="s">
        <v>289</v>
      </c>
      <c r="L6" s="58" t="s">
        <v>301</v>
      </c>
      <c r="M6" s="58" t="s">
        <v>290</v>
      </c>
      <c r="N6" s="58" t="s">
        <v>291</v>
      </c>
      <c r="O6" s="58" t="s">
        <v>292</v>
      </c>
      <c r="P6" s="58" t="s">
        <v>293</v>
      </c>
      <c r="Q6" s="58" t="s">
        <v>294</v>
      </c>
      <c r="R6" s="58" t="s">
        <v>295</v>
      </c>
      <c r="S6" s="58" t="s">
        <v>296</v>
      </c>
      <c r="T6" s="58" t="s">
        <v>297</v>
      </c>
      <c r="U6" s="58" t="s">
        <v>300</v>
      </c>
    </row>
    <row r="7" spans="1:21" x14ac:dyDescent="0.25">
      <c r="A7" s="54"/>
      <c r="B7" s="55"/>
      <c r="C7" s="12" t="s">
        <v>4</v>
      </c>
      <c r="D7" s="59">
        <v>42152.643750000003</v>
      </c>
      <c r="E7" s="59">
        <v>42153.424305555556</v>
      </c>
      <c r="F7" s="59">
        <v>42152.521527777775</v>
      </c>
      <c r="G7" s="59">
        <v>42153.409722222219</v>
      </c>
      <c r="H7" s="59">
        <v>42153.418055555558</v>
      </c>
      <c r="I7" s="59">
        <v>42153.395833333336</v>
      </c>
      <c r="J7" s="59">
        <v>42153.401388888888</v>
      </c>
      <c r="K7" s="59">
        <v>42153.415277777778</v>
      </c>
      <c r="L7" s="59">
        <v>42153.575694444444</v>
      </c>
      <c r="M7" s="59">
        <v>42277.666666666664</v>
      </c>
      <c r="N7" s="59">
        <v>42278.556944444441</v>
      </c>
      <c r="O7" s="59">
        <v>42277.432638888888</v>
      </c>
      <c r="P7" s="59">
        <v>42278.494444444441</v>
      </c>
      <c r="Q7" s="59">
        <v>42277.45416666667</v>
      </c>
      <c r="R7" s="59">
        <v>42277.46597222222</v>
      </c>
      <c r="S7" s="59">
        <v>42277.442361111112</v>
      </c>
      <c r="T7" s="59">
        <v>42277.47152777778</v>
      </c>
      <c r="U7" s="59">
        <v>42277.697916666664</v>
      </c>
    </row>
    <row r="8" spans="1:21" x14ac:dyDescent="0.25">
      <c r="A8" s="56" t="s">
        <v>8</v>
      </c>
      <c r="B8" s="55"/>
      <c r="C8" s="12" t="s">
        <v>7</v>
      </c>
      <c r="D8" s="59"/>
      <c r="E8" s="59"/>
      <c r="F8" s="59"/>
      <c r="G8" s="59"/>
      <c r="H8" s="59"/>
      <c r="I8" s="59"/>
      <c r="J8" s="59"/>
      <c r="K8" s="59"/>
      <c r="L8" s="59"/>
      <c r="M8" s="61"/>
      <c r="N8" s="61"/>
      <c r="O8" s="61"/>
      <c r="P8" s="61"/>
      <c r="Q8" s="61"/>
      <c r="R8" s="61"/>
      <c r="S8" s="61"/>
      <c r="T8" s="61"/>
      <c r="U8" s="61"/>
    </row>
    <row r="9" spans="1:21" x14ac:dyDescent="0.25">
      <c r="A9" s="10" t="s">
        <v>9</v>
      </c>
      <c r="B9" s="17" t="str">
        <f>VLOOKUP(A9,[1]Units!$B$2:$C$207,2,FALSE)</f>
        <v>mS/cm/deg C</v>
      </c>
      <c r="C9" s="17" t="s">
        <v>10</v>
      </c>
      <c r="D9" s="60">
        <v>1.0029999999999999</v>
      </c>
      <c r="E9" s="60">
        <v>1.4279999999999999</v>
      </c>
      <c r="F9" s="60">
        <v>0.59399999999999997</v>
      </c>
      <c r="G9" s="60">
        <v>0.69499999999999995</v>
      </c>
      <c r="H9" s="60">
        <v>0.44900000000000001</v>
      </c>
      <c r="I9" s="60">
        <v>1.788</v>
      </c>
      <c r="J9" s="60">
        <v>5.0679999999999996</v>
      </c>
      <c r="K9" s="60">
        <v>0.57299999999999995</v>
      </c>
      <c r="L9" s="60">
        <v>0.35499999999999998</v>
      </c>
      <c r="M9" s="60">
        <v>2.7719999999999998</v>
      </c>
      <c r="N9" s="60">
        <v>1.0149999999999999</v>
      </c>
      <c r="O9" s="60">
        <v>1.591</v>
      </c>
      <c r="P9" s="60">
        <v>0.40600000000000003</v>
      </c>
      <c r="Q9" s="60">
        <v>0.61399999999999999</v>
      </c>
      <c r="R9" s="60">
        <v>0.34499999999999997</v>
      </c>
      <c r="S9" s="60">
        <v>3.617</v>
      </c>
      <c r="T9" s="60">
        <v>0.48899999999999999</v>
      </c>
      <c r="U9" s="60">
        <v>0.20399999999999999</v>
      </c>
    </row>
    <row r="10" spans="1:21" x14ac:dyDescent="0.25">
      <c r="A10" s="10" t="s">
        <v>11</v>
      </c>
      <c r="B10" s="17" t="str">
        <f>VLOOKUP(A10,[1]Units!$B$2:$C$207,2,FALSE)</f>
        <v>deg C</v>
      </c>
      <c r="C10" s="17" t="s">
        <v>10</v>
      </c>
      <c r="D10" s="60">
        <v>3.66</v>
      </c>
      <c r="E10" s="60">
        <v>11.62</v>
      </c>
      <c r="F10" s="60">
        <v>14.96</v>
      </c>
      <c r="G10" s="60">
        <v>10.3</v>
      </c>
      <c r="H10" s="60">
        <v>9.34</v>
      </c>
      <c r="I10" s="60">
        <v>17.5</v>
      </c>
      <c r="J10" s="60">
        <v>4.97</v>
      </c>
      <c r="K10" s="60">
        <v>10.17</v>
      </c>
      <c r="L10" s="60">
        <v>1.4</v>
      </c>
      <c r="M10" s="60">
        <v>3.87</v>
      </c>
      <c r="N10" s="60">
        <v>4.5599999999999996</v>
      </c>
      <c r="O10" s="60">
        <v>4.09</v>
      </c>
      <c r="P10" s="60">
        <v>3.15</v>
      </c>
      <c r="Q10" s="60">
        <v>3.4</v>
      </c>
      <c r="R10" s="60">
        <v>2.4300000000000002</v>
      </c>
      <c r="S10" s="60">
        <v>4.34</v>
      </c>
      <c r="T10" s="60">
        <v>4.16</v>
      </c>
      <c r="U10" s="60">
        <v>2.4</v>
      </c>
    </row>
    <row r="11" spans="1:21" x14ac:dyDescent="0.25">
      <c r="A11" s="10" t="s">
        <v>12</v>
      </c>
      <c r="B11" s="17" t="str">
        <f>VLOOKUP(A11,[1]Units!$B$2:$C$207,2,FALSE)</f>
        <v>pH Units</v>
      </c>
      <c r="C11" s="18" t="s">
        <v>13</v>
      </c>
      <c r="D11" s="60">
        <v>2.9</v>
      </c>
      <c r="E11" s="60">
        <v>7.98</v>
      </c>
      <c r="F11" s="60">
        <v>8</v>
      </c>
      <c r="G11" s="60">
        <v>7.9306950000000001</v>
      </c>
      <c r="H11" s="60">
        <v>8.25</v>
      </c>
      <c r="I11" s="60">
        <v>3.33</v>
      </c>
      <c r="J11" s="60">
        <v>5.56</v>
      </c>
      <c r="K11" s="60">
        <v>7.83</v>
      </c>
      <c r="L11" s="60">
        <v>1.9</v>
      </c>
      <c r="M11" s="60">
        <v>6.62</v>
      </c>
      <c r="N11" s="60">
        <v>2.4300000000000002</v>
      </c>
      <c r="O11" s="60">
        <v>7.25</v>
      </c>
      <c r="P11" s="60">
        <v>6.11</v>
      </c>
      <c r="Q11" s="60">
        <v>7.58</v>
      </c>
      <c r="R11" s="60">
        <v>7.89</v>
      </c>
      <c r="S11" s="60">
        <v>6.69</v>
      </c>
      <c r="T11" s="60">
        <v>7.72</v>
      </c>
      <c r="U11" s="60">
        <v>5.6</v>
      </c>
    </row>
    <row r="12" spans="1:21" x14ac:dyDescent="0.25">
      <c r="A12" s="10" t="s">
        <v>14</v>
      </c>
      <c r="B12" s="17" t="str">
        <f>VLOOKUP(A12,[1]Units!$B$2:$C$207,2,FALSE)</f>
        <v>mV</v>
      </c>
      <c r="C12" s="19" t="s">
        <v>10</v>
      </c>
      <c r="D12" s="60">
        <v>314</v>
      </c>
      <c r="E12" s="60">
        <v>58.4</v>
      </c>
      <c r="F12" s="60">
        <v>44.1</v>
      </c>
      <c r="G12" s="60">
        <v>60</v>
      </c>
      <c r="H12" s="60">
        <v>58.1</v>
      </c>
      <c r="I12" s="60">
        <v>332</v>
      </c>
      <c r="J12" s="60">
        <v>59.1</v>
      </c>
      <c r="K12" s="60">
        <v>48.3</v>
      </c>
      <c r="L12" s="60">
        <v>405</v>
      </c>
      <c r="M12" s="60">
        <v>85.2</v>
      </c>
      <c r="N12" s="60">
        <v>362</v>
      </c>
      <c r="O12" s="60">
        <v>80.8</v>
      </c>
      <c r="P12" s="60">
        <v>334</v>
      </c>
      <c r="Q12" s="60">
        <v>40.6</v>
      </c>
      <c r="R12" s="60">
        <v>136.5</v>
      </c>
      <c r="S12" s="60">
        <v>-60.5</v>
      </c>
      <c r="T12" s="60">
        <v>-38.4</v>
      </c>
      <c r="U12" s="60">
        <v>203</v>
      </c>
    </row>
    <row r="13" spans="1:21" x14ac:dyDescent="0.25">
      <c r="A13" s="10" t="s">
        <v>15</v>
      </c>
      <c r="B13" s="17" t="str">
        <f>VLOOKUP(A13,[1]Units!$B$2:$C$207,2,FALSE)</f>
        <v>mg/l</v>
      </c>
      <c r="C13" s="18" t="s">
        <v>16</v>
      </c>
      <c r="D13" s="60">
        <v>8.56</v>
      </c>
      <c r="E13" s="60">
        <v>9.75</v>
      </c>
      <c r="F13" s="60">
        <v>9.09</v>
      </c>
      <c r="G13" s="60">
        <v>9.82</v>
      </c>
      <c r="H13" s="60">
        <v>10.14</v>
      </c>
      <c r="I13" s="60">
        <v>7.3</v>
      </c>
      <c r="J13" s="60">
        <v>1.55</v>
      </c>
      <c r="K13" s="60">
        <v>9.2899999999999991</v>
      </c>
      <c r="L13" s="60">
        <v>13.16</v>
      </c>
      <c r="M13" s="60">
        <v>10.92</v>
      </c>
      <c r="N13" s="60">
        <v>9.7899999999999991</v>
      </c>
      <c r="O13" s="60">
        <v>11</v>
      </c>
      <c r="P13" s="60">
        <v>11.79</v>
      </c>
      <c r="Q13" s="60">
        <v>11.39</v>
      </c>
      <c r="R13" s="60">
        <v>11.76</v>
      </c>
      <c r="S13" s="60">
        <v>10.119999999999999</v>
      </c>
      <c r="T13" s="60">
        <v>10.67</v>
      </c>
      <c r="U13" s="60">
        <v>11.1</v>
      </c>
    </row>
  </sheetData>
  <conditionalFormatting sqref="D11:U11">
    <cfRule type="cellIs" dxfId="1" priority="2" operator="notBetween">
      <formula>6.5</formula>
      <formula>9</formula>
    </cfRule>
  </conditionalFormatting>
  <conditionalFormatting sqref="D13:U13">
    <cfRule type="cellIs" dxfId="0" priority="1" operator="notBetween">
      <formula>5.5</formula>
      <formula>9.5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38778-CCB9-44F8-8D71-BBBD1E8C1F5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433597D-548D-4EE0-BF93-E49A267DDF19}"/>
</file>

<file path=customXml/itemProps3.xml><?xml version="1.0" encoding="utf-8"?>
<ds:datastoreItem xmlns:ds="http://schemas.openxmlformats.org/officeDocument/2006/customXml" ds:itemID="{FAFB30F1-44A1-4CB9-B178-F32B77874778}"/>
</file>

<file path=customXml/itemProps4.xml><?xml version="1.0" encoding="utf-8"?>
<ds:datastoreItem xmlns:ds="http://schemas.openxmlformats.org/officeDocument/2006/customXml" ds:itemID="{F9C288E2-AD76-40F3-9CBC-C0B9A198B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Table7-1</vt:lpstr>
      <vt:lpstr>dont pub</vt:lpstr>
      <vt:lpstr>also dont pub</vt:lpstr>
      <vt:lpstr>'Table7-1'!Print_Area</vt:lpstr>
      <vt:lpstr>'Table7-1'!Print_Titles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Thompson, Meagan/COS</cp:lastModifiedBy>
  <cp:lastPrinted>2016-08-26T23:15:44Z</cp:lastPrinted>
  <dcterms:created xsi:type="dcterms:W3CDTF">2016-04-04T23:12:37Z</dcterms:created>
  <dcterms:modified xsi:type="dcterms:W3CDTF">2016-08-26T23:16:00Z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71bfc612-b4a8-4c01-be4c-efb4ac1e2917</vt:lpwstr>
  </property>
</Properties>
</file>