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45" windowWidth="22995" windowHeight="10035"/>
  </bookViews>
  <sheets>
    <sheet name="1 - Hydrology" sheetId="1" r:id="rId1"/>
    <sheet name="Hydrology Legend" sheetId="3" r:id="rId2"/>
    <sheet name="2 - WQ Conditions" sheetId="5" r:id="rId3"/>
    <sheet name="3 - WQ Results" sheetId="6" r:id="rId4"/>
    <sheet name="3 - WQ results insturctions" sheetId="7" state="hidden" r:id="rId5"/>
  </sheets>
  <definedNames>
    <definedName name="_xlnm.Print_Area" localSheetId="3">'3 - WQ Results'!$A$1:$T$117</definedName>
    <definedName name="_xlnm.Print_Titles" localSheetId="3">'3 - WQ Results'!$A:$E,'3 - WQ Results'!$1:$5</definedName>
  </definedNames>
  <calcPr calcId="145621"/>
</workbook>
</file>

<file path=xl/calcChain.xml><?xml version="1.0" encoding="utf-8"?>
<calcChain xmlns="http://schemas.openxmlformats.org/spreadsheetml/2006/main">
  <c r="J12" i="6" l="1"/>
  <c r="J13" i="6"/>
  <c r="J14" i="6"/>
  <c r="J15" i="6"/>
  <c r="J16" i="6"/>
  <c r="J17" i="6"/>
  <c r="J18" i="6"/>
  <c r="J19" i="6"/>
  <c r="J20" i="6"/>
  <c r="J21" i="6"/>
  <c r="J22" i="6"/>
  <c r="J23" i="6"/>
  <c r="J24" i="6"/>
  <c r="J25" i="6"/>
  <c r="J26" i="6"/>
  <c r="J27" i="6"/>
  <c r="J28" i="6"/>
  <c r="J29" i="6"/>
  <c r="J30" i="6"/>
  <c r="J31" i="6"/>
  <c r="J32" i="6"/>
  <c r="J33" i="6"/>
  <c r="J34" i="6"/>
  <c r="J35" i="6"/>
  <c r="J36" i="6"/>
  <c r="J37" i="6"/>
  <c r="J38" i="6"/>
  <c r="F39" i="6"/>
  <c r="G39" i="6"/>
  <c r="H39" i="6"/>
  <c r="I39" i="6"/>
  <c r="K39" i="6"/>
  <c r="L39" i="6"/>
  <c r="M39" i="6"/>
  <c r="N39" i="6"/>
  <c r="O39" i="6"/>
  <c r="P39" i="6"/>
  <c r="Q39" i="6"/>
  <c r="R39" i="6"/>
  <c r="S39" i="6"/>
  <c r="T39" i="6"/>
  <c r="J40" i="6"/>
  <c r="J41" i="6"/>
  <c r="J42" i="6"/>
  <c r="J43" i="6"/>
  <c r="F44" i="6"/>
  <c r="G44" i="6"/>
  <c r="H44" i="6"/>
  <c r="I44" i="6"/>
  <c r="K44" i="6"/>
  <c r="L44" i="6"/>
  <c r="M44" i="6"/>
  <c r="N44" i="6"/>
  <c r="O44" i="6"/>
  <c r="P44" i="6"/>
  <c r="Q44" i="6"/>
  <c r="R44" i="6"/>
  <c r="S44" i="6"/>
  <c r="T44" i="6"/>
  <c r="J45" i="6"/>
  <c r="J46" i="6"/>
  <c r="F47" i="6"/>
  <c r="G47" i="6"/>
  <c r="H47" i="6"/>
  <c r="I47" i="6"/>
  <c r="K47" i="6"/>
  <c r="L47" i="6"/>
  <c r="M47" i="6"/>
  <c r="N47" i="6"/>
  <c r="O47" i="6"/>
  <c r="P47" i="6"/>
  <c r="Q47" i="6"/>
  <c r="R47" i="6"/>
  <c r="S47" i="6"/>
  <c r="T47" i="6"/>
  <c r="J48" i="6"/>
  <c r="J49" i="6"/>
  <c r="J50" i="6"/>
  <c r="J51" i="6"/>
  <c r="J52" i="6"/>
  <c r="J53" i="6"/>
  <c r="F54" i="6"/>
  <c r="G54" i="6"/>
  <c r="H54" i="6"/>
  <c r="I54" i="6"/>
  <c r="K54" i="6"/>
  <c r="L54" i="6"/>
  <c r="M54" i="6"/>
  <c r="N54" i="6"/>
  <c r="O54" i="6"/>
  <c r="P54" i="6"/>
  <c r="Q54" i="6"/>
  <c r="S54" i="6"/>
  <c r="T54" i="6"/>
  <c r="J55" i="6"/>
  <c r="J56" i="6"/>
  <c r="J57" i="6"/>
  <c r="J58" i="6"/>
  <c r="J59" i="6"/>
  <c r="J60" i="6"/>
  <c r="J61" i="6"/>
  <c r="J62" i="6"/>
  <c r="J63" i="6"/>
  <c r="J64" i="6"/>
  <c r="J65" i="6"/>
  <c r="J66" i="6"/>
  <c r="J67" i="6"/>
  <c r="J68" i="6"/>
  <c r="J70" i="6"/>
  <c r="J71" i="6"/>
  <c r="J72" i="6"/>
  <c r="J73" i="6"/>
  <c r="J74" i="6"/>
  <c r="J75" i="6"/>
  <c r="J76" i="6"/>
  <c r="J77" i="6"/>
  <c r="F78" i="6"/>
  <c r="G78" i="6"/>
  <c r="H78" i="6"/>
  <c r="I78" i="6"/>
  <c r="K78" i="6"/>
  <c r="L78" i="6"/>
  <c r="M78" i="6"/>
  <c r="N78" i="6"/>
  <c r="O78" i="6"/>
  <c r="P78" i="6"/>
  <c r="Q78" i="6"/>
  <c r="S78" i="6"/>
  <c r="J79" i="6"/>
  <c r="J80" i="6"/>
  <c r="J81" i="6"/>
  <c r="J82" i="6"/>
  <c r="E83" i="6"/>
  <c r="F83" i="6"/>
  <c r="G83" i="6"/>
  <c r="H83" i="6"/>
  <c r="I83" i="6"/>
  <c r="K83" i="6"/>
  <c r="L83" i="6"/>
  <c r="M83" i="6"/>
  <c r="N83" i="6"/>
  <c r="O83" i="6"/>
  <c r="P83" i="6"/>
  <c r="Q83" i="6"/>
  <c r="S83" i="6"/>
  <c r="J84" i="6"/>
  <c r="J85" i="6"/>
  <c r="F86" i="6"/>
  <c r="G86" i="6"/>
  <c r="H86" i="6"/>
  <c r="I86" i="6"/>
  <c r="K86" i="6"/>
  <c r="L86" i="6"/>
  <c r="M86" i="6"/>
  <c r="N86" i="6"/>
  <c r="O86" i="6"/>
  <c r="P86" i="6"/>
  <c r="Q86" i="6"/>
  <c r="S86" i="6"/>
  <c r="J87" i="6"/>
  <c r="J88" i="6"/>
  <c r="J89" i="6"/>
  <c r="J90" i="6"/>
  <c r="J91" i="6"/>
  <c r="J92" i="6"/>
  <c r="F93" i="6"/>
  <c r="G93" i="6"/>
  <c r="H93" i="6"/>
  <c r="I93" i="6"/>
  <c r="K93" i="6"/>
  <c r="L93" i="6"/>
  <c r="M93" i="6"/>
  <c r="N93" i="6"/>
  <c r="O93" i="6"/>
  <c r="P93" i="6"/>
  <c r="Q93" i="6"/>
  <c r="S93" i="6"/>
  <c r="J94" i="6"/>
  <c r="J95" i="6"/>
  <c r="J96" i="6"/>
  <c r="J97" i="6"/>
  <c r="J98" i="6"/>
  <c r="J99" i="6"/>
  <c r="J100" i="6"/>
  <c r="J101" i="6"/>
  <c r="J102" i="6"/>
  <c r="J103" i="6"/>
  <c r="J104" i="6"/>
  <c r="J105" i="6"/>
  <c r="J106" i="6"/>
  <c r="J107" i="6"/>
</calcChain>
</file>

<file path=xl/sharedStrings.xml><?xml version="1.0" encoding="utf-8"?>
<sst xmlns="http://schemas.openxmlformats.org/spreadsheetml/2006/main" count="1398" uniqueCount="406">
  <si>
    <t>Comments</t>
  </si>
  <si>
    <t>ATM-VC5</t>
  </si>
  <si>
    <t>13:59</t>
  </si>
  <si>
    <t/>
  </si>
  <si>
    <t>Installed new Edge logger to replace Solinst Gold Unit (ATMDC4) that was located at a higher elevation.</t>
  </si>
  <si>
    <t>17:15</t>
  </si>
  <si>
    <t>Data logger requires white pipe for more accurate temperature logging. Barometric units changed from mbar to Kpa.</t>
  </si>
  <si>
    <t>H-BC</t>
  </si>
  <si>
    <t>17:51</t>
  </si>
  <si>
    <t>X</t>
  </si>
  <si>
    <t>Channel frozen to bed and overflow ice is exceeding bankfull elevation. The top of the stilling well is under ice.</t>
  </si>
  <si>
    <t>H-DC-B</t>
  </si>
  <si>
    <t>9:45</t>
  </si>
  <si>
    <t>Salt tracer was performed downstream of bridge just after right bend in channel.</t>
  </si>
  <si>
    <t>B</t>
  </si>
  <si>
    <t>Salt tracer was conducted downstream of bridge and around the meander bend. Mixing length was relatively short. Second trial was stopped after CF.T test completed, time-series may need to be shortened.</t>
  </si>
  <si>
    <t>H-DC-M WP</t>
  </si>
  <si>
    <t>18:20</t>
  </si>
  <si>
    <t>Unsuitable site for discharge measurement; no measurement obtained. Overflow ice is melting and the tops of vertical iron anchors from weir and stilling well are now visible.</t>
  </si>
  <si>
    <t>H-PW</t>
  </si>
  <si>
    <t>17:50</t>
  </si>
  <si>
    <t>Volumetric measurement at outlet pipe.</t>
  </si>
  <si>
    <t>H-SEEP</t>
  </si>
  <si>
    <t>18:57</t>
  </si>
  <si>
    <t>Site maintenance (DES) noted that the seepage pump rate fluctuated to accommodate seasonal flows. Flow rate measured at the pumphouse = 250.616 L/min</t>
  </si>
  <si>
    <t>H-VC-DBC</t>
  </si>
  <si>
    <t>16:23</t>
  </si>
  <si>
    <t>Ice present in channel.</t>
  </si>
  <si>
    <t>H-VC-R</t>
  </si>
  <si>
    <t>13:03</t>
  </si>
  <si>
    <t>H-VC-U</t>
  </si>
  <si>
    <t>17:25</t>
  </si>
  <si>
    <t>Water temperature = -0.1 C (from ADV). No stilling well installed presently. Re-installation will occur in May 2015.</t>
  </si>
  <si>
    <t>H-VC-UMN</t>
  </si>
  <si>
    <t>14:43</t>
  </si>
  <si>
    <t>ADV-MID</t>
  </si>
  <si>
    <t>Mid Section Method - Acoustic Doppler Velocimeter</t>
  </si>
  <si>
    <t>SS</t>
  </si>
  <si>
    <t>Brine Salt Slug Tracer</t>
  </si>
  <si>
    <t>V</t>
  </si>
  <si>
    <t>Volumetric</t>
  </si>
  <si>
    <t>W</t>
  </si>
  <si>
    <t>Weir</t>
  </si>
  <si>
    <t>N</t>
  </si>
  <si>
    <t>None</t>
  </si>
  <si>
    <t>No measurement could be obtained.</t>
  </si>
  <si>
    <t>SD</t>
  </si>
  <si>
    <t>Dry Salt Slug Tracer</t>
  </si>
  <si>
    <t>HWM</t>
  </si>
  <si>
    <t>High Water Mark - Indirect Method</t>
  </si>
  <si>
    <t>ADCP</t>
  </si>
  <si>
    <t>Acoustic Doppler Current Profiler</t>
  </si>
  <si>
    <t>SC</t>
  </si>
  <si>
    <t>Constant Rate Salt Tracer</t>
  </si>
  <si>
    <t>CM-MID</t>
  </si>
  <si>
    <t>Mid Section Method - Current Meter</t>
  </si>
  <si>
    <t>F</t>
  </si>
  <si>
    <t>E</t>
  </si>
  <si>
    <t>Estimated value</t>
  </si>
  <si>
    <t>Backwater effects (ice related)</t>
  </si>
  <si>
    <t>Instrument malfunction</t>
  </si>
  <si>
    <t>M</t>
  </si>
  <si>
    <t>Manual measurement</t>
  </si>
  <si>
    <t>A</t>
  </si>
  <si>
    <t>Automated measurement (logged)</t>
  </si>
  <si>
    <t>ML</t>
  </si>
  <si>
    <t>Missing length data</t>
  </si>
  <si>
    <t>MD</t>
  </si>
  <si>
    <t>Missing depth data</t>
  </si>
  <si>
    <t>MW</t>
  </si>
  <si>
    <t>Missing width data</t>
  </si>
  <si>
    <t>O</t>
  </si>
  <si>
    <t>Outside of measurement reporting range</t>
  </si>
  <si>
    <t>S</t>
  </si>
  <si>
    <t>Suspect data</t>
  </si>
  <si>
    <t>MI</t>
  </si>
  <si>
    <t>Missing Data</t>
  </si>
  <si>
    <t>SH-L</t>
  </si>
  <si>
    <t>Data logger Shift</t>
  </si>
  <si>
    <t>SH-SG</t>
  </si>
  <si>
    <t>Staff Gauge Shift</t>
  </si>
  <si>
    <t>UR</t>
  </si>
  <si>
    <t>Under review</t>
  </si>
  <si>
    <t>Measurement ID</t>
  </si>
  <si>
    <t>Hydrometric Identifier  (HID)</t>
  </si>
  <si>
    <t>Measurement Date</t>
  </si>
  <si>
    <t>Measurement Time</t>
  </si>
  <si>
    <t>Measurement Method</t>
  </si>
  <si>
    <t>Measurement Method ID</t>
  </si>
  <si>
    <t>Measurement Description</t>
  </si>
  <si>
    <t>Salt dilution gauging using a brine salt slug.</t>
  </si>
  <si>
    <t>Volumetric measurement obtained by filling a graduated contained at a culvert, pipe outlet or weir.</t>
  </si>
  <si>
    <t>Measurement obtained by a rated structure (v-notch weir).</t>
  </si>
  <si>
    <t>Salt dilution gauging using a dry salt slug.</t>
  </si>
  <si>
    <t>Indirect method using high water mark in the slope-area calculation for estimating high discharges.</t>
  </si>
  <si>
    <t>Cross-sectional velocity using an ADCP, mid-section method.</t>
  </si>
  <si>
    <t>Cross-sectional velocity using an ADV, mid-section method.</t>
  </si>
  <si>
    <t>Salt dilution gauging using the constant rate method.</t>
  </si>
  <si>
    <t>Cross-sectional velocity using a velocimeter (Swoffer or Pygmy AA)</t>
  </si>
  <si>
    <t>Discharge Data Flag Legend</t>
  </si>
  <si>
    <t>Poor channel conditions for discharge measurement</t>
  </si>
  <si>
    <t>Discharge Measurement Method Legend</t>
  </si>
  <si>
    <t>Missing data</t>
  </si>
  <si>
    <t>Instrument Malfunction</t>
  </si>
  <si>
    <t>Outside measurement Accuracy (+/-0.003 m)</t>
  </si>
  <si>
    <t>No survey conducted</t>
  </si>
  <si>
    <t>Survey Data Flag Legend</t>
  </si>
  <si>
    <t>Survey Flag</t>
  </si>
  <si>
    <t>Survey Flag Description</t>
  </si>
  <si>
    <t>Discharge Data Flag</t>
  </si>
  <si>
    <t>Discharge Data Flag Description</t>
  </si>
  <si>
    <t>Discharge Measurement Method</t>
  </si>
  <si>
    <t>Surveyed Water Elevation (m)</t>
  </si>
  <si>
    <t>Survey Data Flag</t>
  </si>
  <si>
    <t>-</t>
  </si>
  <si>
    <r>
      <t>Discharge (m</t>
    </r>
    <r>
      <rPr>
        <b/>
        <vertAlign val="superscript"/>
        <sz val="10"/>
        <color indexed="8"/>
        <rFont val="Calibri"/>
        <family val="2"/>
      </rPr>
      <t>3</t>
    </r>
    <r>
      <rPr>
        <b/>
        <sz val="10"/>
        <color indexed="8"/>
        <rFont val="Calibri"/>
        <family val="2"/>
      </rPr>
      <t>/s)</t>
    </r>
  </si>
  <si>
    <t>Back Creek</t>
  </si>
  <si>
    <t>Diversion Channel at Bridge</t>
  </si>
  <si>
    <t>H-DC-D1B</t>
  </si>
  <si>
    <t>Dome Creek at D1b</t>
  </si>
  <si>
    <t>H-DC-DX</t>
  </si>
  <si>
    <t>Dome Creek at DX</t>
  </si>
  <si>
    <t>H-DC-DX+105</t>
  </si>
  <si>
    <t>Dome Creek at DX+105</t>
  </si>
  <si>
    <t>H-DC-M-WP</t>
  </si>
  <si>
    <t>H-DC-R</t>
  </si>
  <si>
    <t>Dome Creek at Road</t>
  </si>
  <si>
    <t>H-PC-DSP</t>
  </si>
  <si>
    <t>Pony Creek Downstream of Pit</t>
  </si>
  <si>
    <t>Seepage Pond Outflow</t>
  </si>
  <si>
    <t>H-TP</t>
  </si>
  <si>
    <t>Tailings Pond</t>
  </si>
  <si>
    <t>Victoria Creek Downstream of Back Creek</t>
  </si>
  <si>
    <t>Victoria Creek at Road</t>
  </si>
  <si>
    <t>Upper Victoria Creek</t>
  </si>
  <si>
    <t>Victoria Creek Upstream of Minnesota Creek</t>
  </si>
  <si>
    <t>Hydrometric ID</t>
  </si>
  <si>
    <t>Hydrometric Stations</t>
  </si>
  <si>
    <t>Atmospheric Barologger (5) at Victoria Creek</t>
  </si>
  <si>
    <t>Middle Dome Creek at Weir Pond</t>
  </si>
  <si>
    <t>Water Quality Site</t>
  </si>
  <si>
    <t>WQ-PIT-1</t>
  </si>
  <si>
    <t>WQ-PIT-2</t>
  </si>
  <si>
    <t>WQ-PIT-3</t>
  </si>
  <si>
    <t>WQ-SEEP</t>
  </si>
  <si>
    <t>WQ-TP</t>
  </si>
  <si>
    <t>WQ-DC-DX</t>
  </si>
  <si>
    <t>WQ-DX-DX+105</t>
  </si>
  <si>
    <t>Sample Collected? (Y/N)</t>
  </si>
  <si>
    <t>Y</t>
  </si>
  <si>
    <t>Total depth at sampling location 4.3 m, ice 1.11 m thick. Took top sample from below bottom of ice surface using Kemmerer sampler (0.30 m).</t>
  </si>
  <si>
    <t>Took middle sample from 2.0 m below bottom of ice surface using Kemmerer sampler.</t>
  </si>
  <si>
    <t>Took bottom sample from 4.0 m below bottom of ice surface using Kemmerer sampler.</t>
  </si>
  <si>
    <t>Conditions normal, water free flowing from pipe outlet. Water also collected for LC50 and LT50 tests.</t>
  </si>
  <si>
    <t>The pond is covered in ice with some melt water on the surface. AAM requested that EDI remain off the pond due to safety concerns.</t>
  </si>
  <si>
    <t>Frozen to substrate (typical of the winter season).</t>
  </si>
  <si>
    <t>Creek frozen to substrate.</t>
  </si>
  <si>
    <t>WQ-MS-S-03</t>
  </si>
  <si>
    <t>WQ-DC-D1b</t>
  </si>
  <si>
    <t>WQ-DC-B</t>
  </si>
  <si>
    <t>WQ-DC-U</t>
  </si>
  <si>
    <t>WQ-DC-R</t>
  </si>
  <si>
    <t>WQ-BC</t>
  </si>
  <si>
    <t>WQ-VC-U</t>
  </si>
  <si>
    <t>WQ-VC-DBC</t>
  </si>
  <si>
    <t>WQ-VC-UMN</t>
  </si>
  <si>
    <t>WQ-VC-R</t>
  </si>
  <si>
    <t>WQ-VC-R+150</t>
  </si>
  <si>
    <t>WQ-PW</t>
  </si>
  <si>
    <t>WQ-PC-U</t>
  </si>
  <si>
    <t>WQ-PC-D</t>
  </si>
  <si>
    <t>Field Replicate 1</t>
  </si>
  <si>
    <t>Field Blank</t>
  </si>
  <si>
    <t>Travel Blank</t>
  </si>
  <si>
    <t>Sample collected from WQ-VC-UMN   (called WQ-VC-UMN-r)</t>
  </si>
  <si>
    <t>Sample bottles filled with deionized water supplied by ALS. Filtered and preserved as instructed.</t>
  </si>
  <si>
    <t>Samples provided by lab and were transported to and from site.</t>
  </si>
  <si>
    <t>Open water at site. Ice 2-10 cm thick. Some turbidity.</t>
  </si>
  <si>
    <t>Frozen to substrate with overflow ice (typical of the winter season).</t>
  </si>
  <si>
    <t xml:space="preserve">A stream channel was flowing on top of ice surface. Conditions were suitable for sample collection. </t>
  </si>
  <si>
    <t>The water sampling site is completely under ice (old stilling well just barely showing).  There is some water from the diversion channel and seepage discharge is flowing on top of ice, but in multiple braided channels and through various ice layers. Not suitable for measurement.</t>
  </si>
  <si>
    <t xml:space="preserve">Significant overflow still covering the entire channel (stilling well completely under ice, actual stream channel undefined) and extending laterally into the surrounding forest towards both parking area and Victoria Creek.  No flow heard or observed – no sampling. </t>
  </si>
  <si>
    <t>Sample collected from regular location. Flow levels have increased from the previous trip. Ice on banks is approximately 5 cm. Water light grey in colour.</t>
  </si>
  <si>
    <t>Sample collected from regular location. More open water and higher water levels than March 2015 trip. Water light grey in colour.</t>
  </si>
  <si>
    <t>Sample collected from regular location. Water flowing over top of ice. Water more clear than upstream sites.</t>
  </si>
  <si>
    <t xml:space="preserve">Winter samples are collected from the WQ-VC-R+150 site due to thick overflow ice at the WQ-VC-R site during the winter. </t>
  </si>
  <si>
    <t>Samples were collected from the regular winter sampling location - WQ-VC-R+150 (downstream of road crossing ~150 m). Flow levels had increased from the previous trip. Ice was 3-5 cm thick at sampling location. Water clear.</t>
  </si>
  <si>
    <t>Drinking water samples and bacteriological samples collected.</t>
  </si>
  <si>
    <t>2015.04.20</t>
  </si>
  <si>
    <t>2015.04.21</t>
  </si>
  <si>
    <t>X,B</t>
  </si>
  <si>
    <t>Anchor ice present on right bank and backwater effects are present. Staff gauge and data logger readings do not reflect open water conditions. Backwater effects may be a result of extensive ice still present downstream at H-VC-R. Discharge measurement was collected using ADV-MID , but data was discarded due to backwater conditions.</t>
  </si>
  <si>
    <t>Winter ice conditions associated with extensive icing at the road/culverts required discharge measurement to be obtained 150 m downstream of typical measurement location.</t>
  </si>
  <si>
    <t>QA/QC Codes: RPD - Relative Percent Difference, &lt;DL - below detection limit, and &lt;2XDL - less than two times the detection limit.</t>
  </si>
  <si>
    <t xml:space="preserve"> See methodology document for details on QA/QC methods.</t>
  </si>
  <si>
    <t>Data flag for Detection Limit Adjustment --&gt; Please refer to the lab COA report and lab excel report for more info</t>
  </si>
  <si>
    <t xml:space="preserve">Total chromium and dissolved zinc had RPD greater than &gt;50 % and &gt;20%, respectively, indicating error or problems and imprecise/intrinsically high variability). </t>
  </si>
  <si>
    <t>Exceeds Hardness Dependent Calculated Guideline (CCME)</t>
  </si>
  <si>
    <t xml:space="preserve">QA/QC - the average RPD of the replicate sample (WQ-VC-UMN-r ) was  5% with a  difference 3% difference for dissolved and  a 8% difference for total metals.  </t>
  </si>
  <si>
    <t>Exceeds both CCME and MN Standards</t>
  </si>
  <si>
    <t>** Field measured  pH for WQ-VC-UMN and WQ-VC-R+150 was outside of QA/QC bounds and flagged as erroneous.</t>
  </si>
  <si>
    <t>Exceeds MN Effluent Discharge Standards</t>
  </si>
  <si>
    <r>
      <t xml:space="preserve">    </t>
    </r>
    <r>
      <rPr>
        <i/>
        <sz val="11"/>
        <color theme="1"/>
        <rFont val="Calibri"/>
        <family val="2"/>
        <scheme val="minor"/>
      </rPr>
      <t>Guidelines for Canadian</t>
    </r>
    <r>
      <rPr>
        <i/>
        <sz val="10"/>
        <color indexed="8"/>
        <rFont val="Calibri"/>
        <family val="2"/>
        <scheme val="minor"/>
      </rPr>
      <t>Drinking Water Quality</t>
    </r>
    <r>
      <rPr>
        <sz val="10"/>
        <color indexed="8"/>
        <rFont val="Calibri"/>
        <family val="2"/>
        <scheme val="minor"/>
      </rPr>
      <t xml:space="preserve"> (Health Canada, October 2014) versus the CCME or MN Effluent Quality Standards.</t>
    </r>
  </si>
  <si>
    <t>Exceeds CCME Guideline</t>
  </si>
  <si>
    <t>*  WQ-PW is a drinking water sample and the analysis package has different detection limits than all other samples.  The results are also compared to the</t>
  </si>
  <si>
    <t>COLOUR KEY:</t>
  </si>
  <si>
    <t>Notes:</t>
  </si>
  <si>
    <t> </t>
  </si>
  <si>
    <t>Applied Guidelines: 'Federal CCME Canadian Environmental Quality Guidelines (January 2015), CCME: Freshwater Aquatic Life 'Mount Nansen Effluent Discharge Standards</t>
  </si>
  <si>
    <t>&lt;0.0010</t>
  </si>
  <si>
    <t>mg/L</t>
  </si>
  <si>
    <t>Zinc (Zn)-Dissolved</t>
  </si>
  <si>
    <t>&lt;0.00050</t>
  </si>
  <si>
    <t>Vanadium (V)-Dissolved</t>
  </si>
  <si>
    <t>&lt;0.000010</t>
  </si>
  <si>
    <t>Uranium (U)-Dissolved</t>
  </si>
  <si>
    <t>&lt;0.00030</t>
  </si>
  <si>
    <t>&lt;0.00060</t>
  </si>
  <si>
    <t>Titanium (Ti)-Dissolved</t>
  </si>
  <si>
    <t>&lt;0.00010</t>
  </si>
  <si>
    <t>&lt;0.00020</t>
  </si>
  <si>
    <t>Tin (Sn)-Dissolved</t>
  </si>
  <si>
    <t>Thallium (Tl)-Dissolved</t>
  </si>
  <si>
    <t>&lt;0.50</t>
  </si>
  <si>
    <t>Sulfur (S)-Dissolved</t>
  </si>
  <si>
    <t>Strontium (Sr)-Dissolved</t>
  </si>
  <si>
    <t>&lt;0.050</t>
  </si>
  <si>
    <t>Sodium (Na)-Dissolved</t>
  </si>
  <si>
    <t>&lt;0.000020</t>
  </si>
  <si>
    <t>Silver (Ag)-Dissolved</t>
  </si>
  <si>
    <t>Silicon (Si)-Dissolved</t>
  </si>
  <si>
    <t>&lt;0.000050</t>
  </si>
  <si>
    <t>Selenium (Se)-Dissolved</t>
  </si>
  <si>
    <t>&lt;0.10</t>
  </si>
  <si>
    <t>Potassium (K)-Dissolved</t>
  </si>
  <si>
    <t>Phosphorus (P)-Dissolved</t>
  </si>
  <si>
    <t>Nickel (Ni)-Diss. (Hardness Adjusted Guideline)</t>
  </si>
  <si>
    <r>
      <t>Nickel (Ni)-Dissolved</t>
    </r>
    <r>
      <rPr>
        <i/>
        <sz val="10"/>
        <rFont val="Calibri"/>
        <family val="2"/>
        <scheme val="minor"/>
      </rPr>
      <t xml:space="preserve"> (Lab Result)</t>
    </r>
  </si>
  <si>
    <t>Molybdenum (Mo)-Dissolved</t>
  </si>
  <si>
    <t>&lt;0.0000050</t>
  </si>
  <si>
    <t>Mercury (Hg)-Dissolved</t>
  </si>
  <si>
    <t>Manganese (Mn)-Dissolved</t>
  </si>
  <si>
    <t>Magnesium (Mg)-Dissolved</t>
  </si>
  <si>
    <t>Lithium (Li)-Dissolved</t>
  </si>
  <si>
    <t>Lead (Pb)-Diss.  (Hardness Adjusted Guideline)</t>
  </si>
  <si>
    <r>
      <t>Lead (Pb)-Dissolved</t>
    </r>
    <r>
      <rPr>
        <i/>
        <sz val="10"/>
        <rFont val="Calibri"/>
        <family val="2"/>
        <scheme val="minor"/>
      </rPr>
      <t xml:space="preserve"> (Lab Result)</t>
    </r>
  </si>
  <si>
    <t>&lt;0.010</t>
  </si>
  <si>
    <t>Iron (Fe)-Dissolved</t>
  </si>
  <si>
    <t xml:space="preserve"> -</t>
  </si>
  <si>
    <t>Copper (Cu)-Diss.  (Hardness Adjusted Guideline)</t>
  </si>
  <si>
    <r>
      <t>Copper (Cu)-Dissolved</t>
    </r>
    <r>
      <rPr>
        <i/>
        <sz val="10"/>
        <rFont val="Calibri"/>
        <family val="2"/>
        <scheme val="minor"/>
      </rPr>
      <t xml:space="preserve"> (Lab Result)</t>
    </r>
  </si>
  <si>
    <t>Cobalt (Co)-Dissolved</t>
  </si>
  <si>
    <t>Chromium (Cr)-Dissolved</t>
  </si>
  <si>
    <t>Calcium (Ca)-Dissolved</t>
  </si>
  <si>
    <t>Cadmium (Cd)-Diss. (Hardness Adjusted Guideline)</t>
  </si>
  <si>
    <r>
      <t>Cadmium (Cd)-Dissolved</t>
    </r>
    <r>
      <rPr>
        <i/>
        <sz val="10"/>
        <rFont val="Calibri"/>
        <family val="2"/>
        <scheme val="minor"/>
      </rPr>
      <t xml:space="preserve"> (Lab Result)</t>
    </r>
  </si>
  <si>
    <t>&lt;0.020</t>
  </si>
  <si>
    <t>Boron (B)-Dissolved</t>
  </si>
  <si>
    <t>Bismuth (Bi)-Dissolved</t>
  </si>
  <si>
    <t>&lt;0.000040</t>
  </si>
  <si>
    <t>Beryllium (Be)-Dissolved</t>
  </si>
  <si>
    <t>Barium (Ba)-Dissolved</t>
  </si>
  <si>
    <t>Arsenic (As)-Dissolved</t>
  </si>
  <si>
    <t>Antimony (Sb)-Dissolved</t>
  </si>
  <si>
    <t>&lt;0.0020</t>
  </si>
  <si>
    <t>Aluminum (Al)-Dissolved</t>
  </si>
  <si>
    <t>FIELD</t>
  </si>
  <si>
    <t>n/a</t>
  </si>
  <si>
    <t>Dissolved Metals Filtration Location</t>
  </si>
  <si>
    <t>&lt;0.0030</t>
  </si>
  <si>
    <t>Zinc (Zn)-Total</t>
  </si>
  <si>
    <t>Vanadium (V)-Total</t>
  </si>
  <si>
    <t>Uranium (U)-Total</t>
  </si>
  <si>
    <t>Titanium (Ti)-Total</t>
  </si>
  <si>
    <t>Tin (Sn)-Total</t>
  </si>
  <si>
    <t>Thallium (Tl)-Total</t>
  </si>
  <si>
    <t>Sulfur (S)-Total</t>
  </si>
  <si>
    <t>Strontium (Sr)-Total</t>
  </si>
  <si>
    <t>Sodium (Na)-Total</t>
  </si>
  <si>
    <t>Silver (Ag)-Total</t>
  </si>
  <si>
    <t>Silicon (Si)-Total</t>
  </si>
  <si>
    <t>Selenium (Se)-Total</t>
  </si>
  <si>
    <t>Potassium (K)-Total</t>
  </si>
  <si>
    <t>Phosphorus (P)-Total</t>
  </si>
  <si>
    <t>Nickel (Ni)-Total (Hardness Adjusted Guideline)</t>
  </si>
  <si>
    <r>
      <t xml:space="preserve">Nickel (Ni)-Total </t>
    </r>
    <r>
      <rPr>
        <i/>
        <sz val="10"/>
        <rFont val="Calibri"/>
        <family val="2"/>
        <scheme val="minor"/>
      </rPr>
      <t>(Lab Result)</t>
    </r>
  </si>
  <si>
    <t>Molybdenum (Mo)-Total</t>
  </si>
  <si>
    <t>Mercury (Hg)-Total</t>
  </si>
  <si>
    <t>Manganese (Mn)-Total</t>
  </si>
  <si>
    <t>Magnesium (Mg)-Total</t>
  </si>
  <si>
    <t>Lithium (Li)-Total</t>
  </si>
  <si>
    <t>Lead (Pb)-Total  (Hardness Adjusted Guideline)</t>
  </si>
  <si>
    <r>
      <t xml:space="preserve">Lead (Pb)-Total </t>
    </r>
    <r>
      <rPr>
        <i/>
        <sz val="10"/>
        <rFont val="Calibri"/>
        <family val="2"/>
        <scheme val="minor"/>
      </rPr>
      <t>(Lab Result)</t>
    </r>
  </si>
  <si>
    <t>&lt;0.030</t>
  </si>
  <si>
    <t>Iron (Fe)-Total</t>
  </si>
  <si>
    <t>Copper (Cu)-Total  (Hardness Adjusted Guideline)</t>
  </si>
  <si>
    <r>
      <t xml:space="preserve">Copper (Cu)-Total </t>
    </r>
    <r>
      <rPr>
        <i/>
        <sz val="10"/>
        <rFont val="Calibri"/>
        <family val="2"/>
        <scheme val="minor"/>
      </rPr>
      <t>(Lab Result)</t>
    </r>
  </si>
  <si>
    <t>Cobalt (Co)-Total</t>
  </si>
  <si>
    <t>Chromium (Cr)-Total</t>
  </si>
  <si>
    <t>Calcium (Ca)-Total</t>
  </si>
  <si>
    <t>Cadmium (Cd)-Total  (Hardness Adjusted Guideline)</t>
  </si>
  <si>
    <r>
      <t>Cadmium (Cd)-Total</t>
    </r>
    <r>
      <rPr>
        <i/>
        <sz val="10"/>
        <rFont val="Calibri"/>
        <family val="2"/>
        <scheme val="minor"/>
      </rPr>
      <t xml:space="preserve"> (Lab Result)</t>
    </r>
  </si>
  <si>
    <t>Boron (B)-Total</t>
  </si>
  <si>
    <t>Bismuth (Bi)-Total</t>
  </si>
  <si>
    <t>Beryllium (Be)-Total</t>
  </si>
  <si>
    <t>Barium (Ba)-Total</t>
  </si>
  <si>
    <t>Arsenic (As)-Total</t>
  </si>
  <si>
    <t>Antimony (Sb)-Total</t>
  </si>
  <si>
    <t>&lt;0.0060</t>
  </si>
  <si>
    <t>Aluminum (Al)-Total</t>
  </si>
  <si>
    <t>Thiocyanate (SCN)</t>
  </si>
  <si>
    <t>&lt;0.20</t>
  </si>
  <si>
    <t>Cyanate</t>
  </si>
  <si>
    <t>&lt;0.0050</t>
  </si>
  <si>
    <t>Cyanide, Total</t>
  </si>
  <si>
    <t>Cyanide, Weak Acid Diss</t>
  </si>
  <si>
    <t>&lt;0.30</t>
  </si>
  <si>
    <t>Sulfate (SO4)</t>
  </si>
  <si>
    <t>Nitrite (as N)</t>
  </si>
  <si>
    <t>&lt;0.025</t>
  </si>
  <si>
    <t>Nitrate (as N)</t>
  </si>
  <si>
    <t>Fluoride (F)</t>
  </si>
  <si>
    <t>&lt;2.5</t>
  </si>
  <si>
    <t>&lt;1.0</t>
  </si>
  <si>
    <t>Chloride (Cl)</t>
  </si>
  <si>
    <t>Ammonia, Total (as N)</t>
  </si>
  <si>
    <t>Alkalinity, Total (as CaCO3)</t>
  </si>
  <si>
    <t>Alkalinity, Hydroxide (as CaCO3)</t>
  </si>
  <si>
    <t>Alkalinity, Carbonate (as CaCO3)</t>
  </si>
  <si>
    <t>Alkalinity, Bicarbonate (as CaCO3)</t>
  </si>
  <si>
    <t>Total Dissolved Solids</t>
  </si>
  <si>
    <t>&lt;3.0</t>
  </si>
  <si>
    <t>Total Suspended Solids</t>
  </si>
  <si>
    <t>6.0 - 8.5</t>
  </si>
  <si>
    <t>6.5 - 9.0</t>
  </si>
  <si>
    <t>pH</t>
  </si>
  <si>
    <t>pH (lab)</t>
  </si>
  <si>
    <t>Hardness (as CaCO3)</t>
  </si>
  <si>
    <t>&lt;2.0</t>
  </si>
  <si>
    <t>µS/cm</t>
  </si>
  <si>
    <t>Conductivity</t>
  </si>
  <si>
    <t>&lt;5.0</t>
  </si>
  <si>
    <t>CU</t>
  </si>
  <si>
    <t>Colour, True</t>
  </si>
  <si>
    <t>Dissolved Oxygen (in-situ - Pit only)</t>
  </si>
  <si>
    <t>NTU</t>
  </si>
  <si>
    <t>Turbidity (In-situ)</t>
  </si>
  <si>
    <t>pH (in-situ)</t>
  </si>
  <si>
    <t>Specific Conductivity (in-situ)</t>
  </si>
  <si>
    <t>°C</t>
  </si>
  <si>
    <t>Temperature (in-situ)</t>
  </si>
  <si>
    <t>Depth: 4.0 m</t>
  </si>
  <si>
    <t>Depth: 2.0 m</t>
  </si>
  <si>
    <t>Depth: 0.3 m</t>
  </si>
  <si>
    <t>RPD</t>
  </si>
  <si>
    <t>Detection Limit</t>
  </si>
  <si>
    <t>Replicate Analysis</t>
  </si>
  <si>
    <t>Date Sampled</t>
  </si>
  <si>
    <t>TRAVEL BLANK</t>
  </si>
  <si>
    <t>FIELD BLANK</t>
  </si>
  <si>
    <t>WQ-PW *</t>
  </si>
  <si>
    <t>WQ-PIT-3 (Bottom)</t>
  </si>
  <si>
    <t>WQ-PIT-2 (Middle)</t>
  </si>
  <si>
    <t>WQ-PIT-1 (Top)</t>
  </si>
  <si>
    <t>WQ-VC-R+150 **</t>
  </si>
  <si>
    <t>WQ-VC-UMN-r</t>
  </si>
  <si>
    <t>WQ-VC-UMN **</t>
  </si>
  <si>
    <t>WQ Site ID</t>
  </si>
  <si>
    <t>0146-150420-TRAVEL BLANK</t>
  </si>
  <si>
    <t>0146-150420-007</t>
  </si>
  <si>
    <t>0146-150421-019</t>
  </si>
  <si>
    <t>0146-150421-017</t>
  </si>
  <si>
    <t>0146-150421-018</t>
  </si>
  <si>
    <t>0146-150421-016</t>
  </si>
  <si>
    <t>0146-150420-003</t>
  </si>
  <si>
    <t>0146-150421-008</t>
  </si>
  <si>
    <t>0146-150421-005</t>
  </si>
  <si>
    <t>0146-150420-009</t>
  </si>
  <si>
    <t>QA/QC</t>
  </si>
  <si>
    <t>0146-150420-010</t>
  </si>
  <si>
    <t>0146-150420-011</t>
  </si>
  <si>
    <t>0146-150420-001</t>
  </si>
  <si>
    <t>0146-150420-002</t>
  </si>
  <si>
    <t>Sample ID</t>
  </si>
  <si>
    <t>Mount Nansen Effluent Discharge Standards</t>
  </si>
  <si>
    <t>CCME-WATER-F-AL</t>
  </si>
  <si>
    <t>Units</t>
  </si>
  <si>
    <t>Analyte</t>
  </si>
  <si>
    <t>Summary of Water Quality Results for the April 20-21, 2015 Trip.</t>
  </si>
  <si>
    <t>Open webtrieve</t>
  </si>
  <si>
    <t>find work order you are looking for</t>
  </si>
  <si>
    <t>export to excel</t>
  </si>
  <si>
    <t>remove all shading, select all and change font to black</t>
  </si>
  <si>
    <t>find/replace * with nothing (in find box type: space bar then *, in replace box type nothing)</t>
  </si>
  <si>
    <t>open excel file from last completed date's data, re-save with date of current data</t>
  </si>
  <si>
    <t>ensure row numbers and parameters match: you will have to add rows for title, and in-situ data rows, sometimes turbidity, also remove rows for Anion, Cation Sum, etc and one of the 'Dissolved Filtration Locations'</t>
  </si>
  <si>
    <t>change title (update date in row 1)</t>
  </si>
  <si>
    <t>keeping ONE column of old data, paste in all new data directly after</t>
  </si>
  <si>
    <t>use format painter to transfer format of old data onto all new data</t>
  </si>
  <si>
    <t>highlight in grey as per the legend, any flagged adjusted detection limits (typically for chloride, fluoride, nitrate/nitrite for Dome Creek, Pit Lake, seep and tailings pond)</t>
  </si>
  <si>
    <t>review field blank and travel blank results, check that all parameters are &lt;DL, pH is fine, if not add a note indicating which parameter was above DL</t>
  </si>
  <si>
    <t>update rows 2 - 5 using field notes</t>
  </si>
  <si>
    <t>input in-situ data from data sheets, rows 6 - 9</t>
  </si>
  <si>
    <t>header/footer can be changed now or later</t>
  </si>
  <si>
    <t>review in print preview, sure that table notes are in good location</t>
  </si>
  <si>
    <t>ensure header/footer are accurate with respect to dates, number of pages, etc.</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</si>
</sst>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0.00_);_(&quot;$&quot;* \(#,##0.00\);_(&quot;$&quot;* &quot;-&quot;??_);_(@_)"/>
    <numFmt numFmtId="165" formatCode="0.000"/>
    <numFmt numFmtId="166" formatCode="0.0"/>
    <numFmt numFmtId="167" formatCode="0.0000"/>
    <numFmt numFmtId="168" formatCode="0.00000"/>
    <numFmt numFmtId="169" formatCode="0.000000"/>
    <numFmt numFmtId="170" formatCode="[$-1009]d\-mmm\-yy;@"/>
  </numFmts>
  <fonts count="62"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sz val="10"/>
      <name val="Arial"/>
      <family val="2"/>
    </font>
    <font>
      <sz val="10"/>
      <color theme="1"/>
      <name val="Arial"/>
      <family val="2"/>
    </font>
    <font>
      <sz val="11"/>
      <color indexed="8"/>
      <name val="Calibri"/>
      <family val="2"/>
    </font>
    <font>
      <sz val="10"/>
      <color indexed="8"/>
      <name val="Calibri"/>
      <family val="2"/>
    </font>
    <font>
      <sz val="10"/>
      <color theme="1"/>
      <name val="Calibri"/>
      <family val="2"/>
      <scheme val="minor"/>
    </font>
    <font>
      <b/>
      <sz val="10"/>
      <color theme="1"/>
      <name val="Calibri"/>
      <family val="2"/>
    </font>
    <font>
      <sz val="10"/>
      <color theme="1"/>
      <name val="Calibri"/>
      <family val="2"/>
    </font>
    <font>
      <i/>
      <u/>
      <sz val="10"/>
      <name val="Calibri"/>
      <family val="2"/>
    </font>
    <font>
      <sz val="10"/>
      <name val="Calibri"/>
      <family val="2"/>
    </font>
    <font>
      <b/>
      <sz val="10"/>
      <name val="Calibri"/>
      <family val="2"/>
    </font>
    <font>
      <b/>
      <sz val="10"/>
      <color indexed="8"/>
      <name val="Calibri"/>
      <family val="2"/>
    </font>
    <font>
      <b/>
      <vertAlign val="superscript"/>
      <sz val="10"/>
      <color indexed="8"/>
      <name val="Calibri"/>
      <family val="2"/>
    </font>
    <font>
      <b/>
      <sz val="11"/>
      <color indexed="8"/>
      <name val="Calibri"/>
      <family val="2"/>
    </font>
    <font>
      <b/>
      <i/>
      <u/>
      <sz val="10"/>
      <name val="Calibri"/>
      <family val="2"/>
    </font>
    <font>
      <b/>
      <sz val="18"/>
      <color theme="3"/>
      <name val="Cambria"/>
      <family val="2"/>
      <scheme val="major"/>
    </font>
    <font>
      <sz val="10"/>
      <name val="MS Sans Serif"/>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b/>
      <sz val="15"/>
      <color indexed="56"/>
      <name val="Calibri"/>
      <family val="2"/>
    </font>
    <font>
      <b/>
      <sz val="13"/>
      <color indexed="56"/>
      <name val="Calibri"/>
      <family val="2"/>
    </font>
    <font>
      <b/>
      <sz val="11"/>
      <color indexed="56"/>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18"/>
      <color indexed="56"/>
      <name val="Cambria"/>
      <family val="2"/>
    </font>
    <font>
      <b/>
      <sz val="8"/>
      <color indexed="8"/>
      <name val="Calibri"/>
      <family val="2"/>
    </font>
    <font>
      <sz val="8"/>
      <color indexed="10"/>
      <name val="Calibri"/>
      <family val="2"/>
    </font>
    <font>
      <sz val="10"/>
      <name val="Calibri"/>
      <family val="2"/>
      <scheme val="minor"/>
    </font>
    <font>
      <b/>
      <sz val="10"/>
      <color indexed="8"/>
      <name val="Calibri"/>
      <family val="2"/>
      <scheme val="minor"/>
    </font>
    <font>
      <b/>
      <i/>
      <sz val="10"/>
      <color indexed="8"/>
      <name val="Calibri"/>
      <family val="2"/>
      <scheme val="minor"/>
    </font>
    <font>
      <sz val="10"/>
      <color indexed="8"/>
      <name val="Calibri"/>
      <family val="2"/>
      <scheme val="minor"/>
    </font>
    <font>
      <i/>
      <sz val="11"/>
      <color theme="1"/>
      <name val="Calibri"/>
      <family val="2"/>
      <scheme val="minor"/>
    </font>
    <font>
      <i/>
      <sz val="10"/>
      <color indexed="8"/>
      <name val="Calibri"/>
      <family val="2"/>
      <scheme val="minor"/>
    </font>
    <font>
      <i/>
      <sz val="10"/>
      <color theme="1" tint="0.499984740745262"/>
      <name val="Calibri"/>
      <family val="2"/>
      <scheme val="minor"/>
    </font>
    <font>
      <i/>
      <sz val="10"/>
      <color theme="1" tint="0.34998626667073579"/>
      <name val="Calibri"/>
      <family val="2"/>
      <scheme val="minor"/>
    </font>
    <font>
      <i/>
      <sz val="10"/>
      <name val="Calibri"/>
      <family val="2"/>
      <scheme val="minor"/>
    </font>
    <font>
      <sz val="10"/>
      <color theme="1" tint="0.34998626667073579"/>
      <name val="Calibri"/>
      <family val="2"/>
      <scheme val="minor"/>
    </font>
    <font>
      <b/>
      <sz val="10"/>
      <name val="Calibri"/>
      <family val="2"/>
      <scheme val="minor"/>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0"/>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tint="0.59999389629810485"/>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1" tint="0.499984740745262"/>
      </right>
      <top/>
      <bottom style="thin">
        <color theme="1" tint="0.499984740745262"/>
      </bottom>
      <diagonal/>
    </border>
    <border>
      <left/>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diagonal/>
    </border>
    <border>
      <left style="thin">
        <color theme="1" tint="0.499984740745262"/>
      </left>
      <right/>
      <top/>
      <bottom/>
      <diagonal/>
    </border>
    <border>
      <left/>
      <right style="thin">
        <color theme="1" tint="0.499984740745262"/>
      </right>
      <top style="thin">
        <color theme="1" tint="0.499984740745262"/>
      </top>
      <bottom/>
      <diagonal/>
    </border>
    <border>
      <left/>
      <right/>
      <top style="thin">
        <color theme="1" tint="0.499984740745262"/>
      </top>
      <bottom/>
      <diagonal/>
    </border>
    <border>
      <left style="thin">
        <color theme="1" tint="0.499984740745262"/>
      </left>
      <right/>
      <top style="thin">
        <color theme="1" tint="0.499984740745262"/>
      </top>
      <bottom/>
      <diagonal/>
    </border>
    <border>
      <left style="thin">
        <color theme="0" tint="-0.499984740745262"/>
      </left>
      <right style="thin">
        <color theme="1"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s>
  <cellStyleXfs count="159">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6" fillId="3" borderId="0" applyNumberFormat="0" applyBorder="0" applyAlignment="0" applyProtection="0"/>
    <xf numFmtId="0" fontId="10" fillId="6" borderId="4" applyNumberFormat="0" applyAlignment="0" applyProtection="0"/>
    <xf numFmtId="0" fontId="12" fillId="7" borderId="7" applyNumberFormat="0" applyAlignment="0" applyProtection="0"/>
    <xf numFmtId="164" fontId="1" fillId="0" borderId="0" applyFont="0" applyFill="0" applyBorder="0" applyAlignment="0" applyProtection="0"/>
    <xf numFmtId="0" fontId="14"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8" fillId="5" borderId="4" applyNumberFormat="0" applyAlignment="0" applyProtection="0"/>
    <xf numFmtId="0" fontId="11" fillId="0" borderId="6" applyNumberFormat="0" applyFill="0" applyAlignment="0" applyProtection="0"/>
    <xf numFmtId="0" fontId="7" fillId="4" borderId="0" applyNumberFormat="0" applyBorder="0" applyAlignment="0" applyProtection="0"/>
    <xf numFmtId="0" fontId="18" fillId="0" borderId="0"/>
    <xf numFmtId="0" fontId="1" fillId="0" borderId="0"/>
    <xf numFmtId="0" fontId="18" fillId="0" borderId="0"/>
    <xf numFmtId="0" fontId="19" fillId="0" borderId="0"/>
    <xf numFmtId="0" fontId="1" fillId="8" borderId="8" applyNumberFormat="0" applyFont="0" applyAlignment="0" applyProtection="0"/>
    <xf numFmtId="0" fontId="9" fillId="6" borderId="5" applyNumberFormat="0" applyAlignment="0" applyProtection="0"/>
    <xf numFmtId="9" fontId="19" fillId="0" borderId="0" applyFont="0" applyFill="0" applyBorder="0" applyAlignment="0" applyProtection="0"/>
    <xf numFmtId="0" fontId="15" fillId="0" borderId="9" applyNumberFormat="0" applyFill="0" applyAlignment="0" applyProtection="0"/>
    <xf numFmtId="0" fontId="13" fillId="0" borderId="0" applyNumberFormat="0" applyFill="0" applyBorder="0" applyAlignment="0" applyProtection="0"/>
    <xf numFmtId="0" fontId="17" fillId="0" borderId="0"/>
    <xf numFmtId="0" fontId="17" fillId="0" borderId="0"/>
    <xf numFmtId="0" fontId="32"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34" borderId="0"/>
    <xf numFmtId="0" fontId="17" fillId="34" borderId="0"/>
    <xf numFmtId="0" fontId="17" fillId="34" borderId="0"/>
    <xf numFmtId="0" fontId="33" fillId="0" borderId="0"/>
    <xf numFmtId="0" fontId="34" fillId="35" borderId="0" applyNumberFormat="0" applyBorder="0" applyAlignment="0" applyProtection="0"/>
    <xf numFmtId="0" fontId="34" fillId="36"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38" borderId="0" applyNumberFormat="0" applyBorder="0" applyAlignment="0" applyProtection="0"/>
    <xf numFmtId="0" fontId="34" fillId="41" borderId="0" applyNumberFormat="0" applyBorder="0" applyAlignment="0" applyProtection="0"/>
    <xf numFmtId="0" fontId="34" fillId="44" borderId="0" applyNumberFormat="0" applyBorder="0" applyAlignment="0" applyProtection="0"/>
    <xf numFmtId="0" fontId="35" fillId="45" borderId="0" applyNumberFormat="0" applyBorder="0" applyAlignment="0" applyProtection="0"/>
    <xf numFmtId="0" fontId="35" fillId="42" borderId="0" applyNumberFormat="0" applyBorder="0" applyAlignment="0" applyProtection="0"/>
    <xf numFmtId="0" fontId="35" fillId="43" borderId="0" applyNumberFormat="0" applyBorder="0" applyAlignment="0" applyProtection="0"/>
    <xf numFmtId="0" fontId="35" fillId="46" borderId="0" applyNumberFormat="0" applyBorder="0" applyAlignment="0" applyProtection="0"/>
    <xf numFmtId="0" fontId="35" fillId="47" borderId="0" applyNumberFormat="0" applyBorder="0" applyAlignment="0" applyProtection="0"/>
    <xf numFmtId="0" fontId="35" fillId="48" borderId="0" applyNumberFormat="0" applyBorder="0" applyAlignment="0" applyProtection="0"/>
    <xf numFmtId="0" fontId="35" fillId="49" borderId="0" applyNumberFormat="0" applyBorder="0" applyAlignment="0" applyProtection="0"/>
    <xf numFmtId="0" fontId="35" fillId="50" borderId="0" applyNumberFormat="0" applyBorder="0" applyAlignment="0" applyProtection="0"/>
    <xf numFmtId="0" fontId="35" fillId="51" borderId="0" applyNumberFormat="0" applyBorder="0" applyAlignment="0" applyProtection="0"/>
    <xf numFmtId="0" fontId="35" fillId="46" borderId="0" applyNumberFormat="0" applyBorder="0" applyAlignment="0" applyProtection="0"/>
    <xf numFmtId="0" fontId="35" fillId="47" borderId="0" applyNumberFormat="0" applyBorder="0" applyAlignment="0" applyProtection="0"/>
    <xf numFmtId="0" fontId="35" fillId="52" borderId="0" applyNumberFormat="0" applyBorder="0" applyAlignment="0" applyProtection="0"/>
    <xf numFmtId="0" fontId="36" fillId="36" borderId="0" applyNumberFormat="0" applyBorder="0" applyAlignment="0" applyProtection="0"/>
    <xf numFmtId="0" fontId="37" fillId="53" borderId="12" applyNumberFormat="0" applyAlignment="0" applyProtection="0"/>
    <xf numFmtId="0" fontId="38" fillId="54" borderId="13" applyNumberFormat="0" applyAlignment="0" applyProtection="0"/>
    <xf numFmtId="0" fontId="39" fillId="0" borderId="0" applyNumberFormat="0" applyFill="0" applyBorder="0" applyAlignment="0" applyProtection="0"/>
    <xf numFmtId="0" fontId="40" fillId="37" borderId="0" applyNumberFormat="0" applyBorder="0" applyAlignment="0" applyProtection="0"/>
    <xf numFmtId="0" fontId="41" fillId="0" borderId="14" applyNumberFormat="0" applyFill="0" applyAlignment="0" applyProtection="0"/>
    <xf numFmtId="0" fontId="42" fillId="0" borderId="15" applyNumberFormat="0" applyFill="0" applyAlignment="0" applyProtection="0"/>
    <xf numFmtId="0" fontId="43" fillId="0" borderId="16" applyNumberFormat="0" applyFill="0" applyAlignment="0" applyProtection="0"/>
    <xf numFmtId="0" fontId="43" fillId="0" borderId="0" applyNumberFormat="0" applyFill="0" applyBorder="0" applyAlignment="0" applyProtection="0"/>
    <xf numFmtId="0" fontId="44" fillId="40" borderId="12" applyNumberFormat="0" applyAlignment="0" applyProtection="0"/>
    <xf numFmtId="0" fontId="45" fillId="0" borderId="17" applyNumberFormat="0" applyFill="0" applyAlignment="0" applyProtection="0"/>
    <xf numFmtId="0" fontId="46" fillId="55" borderId="0" applyNumberFormat="0" applyBorder="0" applyAlignment="0" applyProtection="0"/>
    <xf numFmtId="0" fontId="34" fillId="56" borderId="18" applyNumberFormat="0" applyFont="0" applyAlignment="0" applyProtection="0"/>
    <xf numFmtId="0" fontId="47" fillId="53" borderId="19" applyNumberFormat="0" applyAlignment="0" applyProtection="0"/>
    <xf numFmtId="0" fontId="48" fillId="0" borderId="0" applyNumberFormat="0" applyFill="0" applyBorder="0" applyAlignment="0" applyProtection="0"/>
    <xf numFmtId="0" fontId="49" fillId="0" borderId="20" applyNumberFormat="0" applyFill="0" applyAlignment="0" applyProtection="0"/>
    <xf numFmtId="0" fontId="50" fillId="0" borderId="0" applyNumberFormat="0" applyFill="0" applyBorder="0" applyAlignment="0" applyProtection="0"/>
    <xf numFmtId="0" fontId="33" fillId="0" borderId="0"/>
    <xf numFmtId="0" fontId="17" fillId="34" borderId="0"/>
    <xf numFmtId="0" fontId="17" fillId="34" borderId="0"/>
    <xf numFmtId="0" fontId="17" fillId="34" borderId="0"/>
    <xf numFmtId="0" fontId="17" fillId="34" borderId="0"/>
    <xf numFmtId="0" fontId="33" fillId="0" borderId="0"/>
    <xf numFmtId="0" fontId="17" fillId="34" borderId="0"/>
    <xf numFmtId="0" fontId="17" fillId="34" borderId="0"/>
    <xf numFmtId="0" fontId="33" fillId="0" borderId="0"/>
    <xf numFmtId="0" fontId="17" fillId="34" borderId="0"/>
    <xf numFmtId="0" fontId="33" fillId="0" borderId="0"/>
    <xf numFmtId="0" fontId="17" fillId="34" borderId="0"/>
    <xf numFmtId="0" fontId="33" fillId="0" borderId="0"/>
    <xf numFmtId="0" fontId="17" fillId="34" borderId="0"/>
    <xf numFmtId="0" fontId="17" fillId="34" borderId="0"/>
    <xf numFmtId="0" fontId="17" fillId="34" borderId="0"/>
    <xf numFmtId="0" fontId="33" fillId="0" borderId="0"/>
    <xf numFmtId="0" fontId="17" fillId="34" borderId="0"/>
    <xf numFmtId="0" fontId="17" fillId="34" borderId="0"/>
    <xf numFmtId="0" fontId="17" fillId="34" borderId="0"/>
    <xf numFmtId="164" fontId="1" fillId="0" borderId="0" applyFont="0" applyFill="0" applyBorder="0" applyAlignment="0" applyProtection="0"/>
    <xf numFmtId="0" fontId="18" fillId="0" borderId="0"/>
    <xf numFmtId="0" fontId="18" fillId="0" borderId="0"/>
    <xf numFmtId="9" fontId="1" fillId="0" borderId="0" applyFont="0" applyFill="0" applyBorder="0" applyAlignment="0" applyProtection="0"/>
  </cellStyleXfs>
  <cellXfs count="108">
    <xf numFmtId="0" fontId="0" fillId="0" borderId="0" xfId="0"/>
    <xf numFmtId="0" fontId="22" fillId="0" borderId="0" xfId="0" applyFont="1" applyFill="1" applyBorder="1" applyAlignment="1">
      <alignment horizontal="center" vertical="center"/>
    </xf>
    <xf numFmtId="0" fontId="21" fillId="0" borderId="10" xfId="47" applyFont="1" applyFill="1" applyBorder="1" applyAlignment="1">
      <alignment horizontal="center" vertical="center" wrapText="1"/>
    </xf>
    <xf numFmtId="0" fontId="21" fillId="0" borderId="0" xfId="47" applyFont="1" applyFill="1" applyBorder="1" applyAlignment="1">
      <alignment horizontal="center" vertical="center" wrapText="1"/>
    </xf>
    <xf numFmtId="0" fontId="20" fillId="0" borderId="10" xfId="48" applyFont="1" applyFill="1" applyBorder="1" applyAlignment="1">
      <alignment horizontal="center" vertical="center" wrapText="1"/>
    </xf>
    <xf numFmtId="0" fontId="23" fillId="0" borderId="0" xfId="0" applyFont="1" applyFill="1" applyBorder="1" applyAlignment="1">
      <alignment horizontal="left" vertical="center"/>
    </xf>
    <xf numFmtId="0" fontId="24" fillId="0" borderId="0" xfId="0" applyFont="1" applyFill="1" applyBorder="1" applyAlignment="1">
      <alignment horizontal="center" vertical="center"/>
    </xf>
    <xf numFmtId="165" fontId="25" fillId="0" borderId="0" xfId="0" applyNumberFormat="1" applyFont="1" applyFill="1" applyBorder="1" applyAlignment="1">
      <alignment horizontal="center"/>
    </xf>
    <xf numFmtId="2" fontId="24" fillId="0" borderId="0" xfId="0" applyNumberFormat="1" applyFont="1" applyFill="1" applyBorder="1" applyAlignment="1">
      <alignment horizontal="center" vertical="center"/>
    </xf>
    <xf numFmtId="165" fontId="24" fillId="0" borderId="0" xfId="0" applyNumberFormat="1" applyFont="1" applyFill="1" applyBorder="1" applyAlignment="1">
      <alignment horizontal="center" vertical="center"/>
    </xf>
    <xf numFmtId="0" fontId="24" fillId="0" borderId="0" xfId="0" applyFont="1" applyFill="1" applyBorder="1"/>
    <xf numFmtId="165" fontId="26" fillId="0" borderId="0" xfId="0" applyNumberFormat="1" applyFont="1" applyFill="1" applyBorder="1" applyAlignment="1">
      <alignment horizontal="center" vertical="center"/>
    </xf>
    <xf numFmtId="165" fontId="27" fillId="0" borderId="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20" fillId="0" borderId="10" xfId="47" applyFont="1" applyFill="1" applyBorder="1" applyAlignment="1">
      <alignment horizontal="center" vertical="center" wrapText="1"/>
    </xf>
    <xf numFmtId="0" fontId="21" fillId="0" borderId="10" xfId="48" applyFont="1" applyFill="1" applyBorder="1" applyAlignment="1">
      <alignment horizontal="center" vertical="center" wrapText="1"/>
    </xf>
    <xf numFmtId="14" fontId="20" fillId="0" borderId="10" xfId="47" applyNumberFormat="1" applyFont="1" applyFill="1" applyBorder="1" applyAlignment="1">
      <alignment horizontal="center" vertical="center" wrapText="1"/>
    </xf>
    <xf numFmtId="20" fontId="20" fillId="0" borderId="10" xfId="47" applyNumberFormat="1" applyFont="1" applyFill="1" applyBorder="1" applyAlignment="1">
      <alignment horizontal="center" vertical="center" wrapText="1"/>
    </xf>
    <xf numFmtId="0" fontId="17" fillId="0" borderId="10" xfId="47" applyBorder="1" applyAlignment="1">
      <alignment horizontal="center" vertical="center"/>
    </xf>
    <xf numFmtId="0" fontId="20" fillId="0" borderId="10" xfId="47" applyFont="1" applyFill="1" applyBorder="1" applyAlignment="1">
      <alignment horizontal="left" vertical="center" wrapText="1"/>
    </xf>
    <xf numFmtId="0" fontId="28" fillId="33" borderId="10" xfId="47" applyFont="1" applyFill="1" applyBorder="1" applyAlignment="1">
      <alignment horizontal="center" vertical="center" wrapText="1"/>
    </xf>
    <xf numFmtId="2" fontId="23" fillId="0" borderId="0" xfId="0" applyNumberFormat="1" applyFont="1" applyFill="1" applyBorder="1" applyAlignment="1">
      <alignment horizontal="center" vertical="center"/>
    </xf>
    <xf numFmtId="0" fontId="30" fillId="33" borderId="11" xfId="48" applyFont="1" applyFill="1" applyBorder="1" applyAlignment="1">
      <alignment horizontal="center"/>
    </xf>
    <xf numFmtId="15" fontId="23" fillId="0" borderId="0" xfId="0" applyNumberFormat="1" applyFont="1" applyFill="1" applyBorder="1" applyAlignment="1">
      <alignment horizontal="center"/>
    </xf>
    <xf numFmtId="165" fontId="31" fillId="0" borderId="0" xfId="0" applyNumberFormat="1" applyFont="1" applyFill="1" applyBorder="1" applyAlignment="1">
      <alignment horizontal="center"/>
    </xf>
    <xf numFmtId="0" fontId="28" fillId="33" borderId="10" xfId="47" applyFont="1" applyFill="1" applyBorder="1" applyAlignment="1">
      <alignment horizontal="center" vertical="center"/>
    </xf>
    <xf numFmtId="0" fontId="28" fillId="33" borderId="10" xfId="48" applyFont="1" applyFill="1" applyBorder="1" applyAlignment="1">
      <alignment horizontal="center" vertical="center"/>
    </xf>
    <xf numFmtId="20" fontId="20" fillId="0" borderId="10" xfId="47" applyNumberFormat="1" applyFont="1" applyFill="1" applyBorder="1" applyAlignment="1">
      <alignment horizontal="left" vertical="center" wrapText="1"/>
    </xf>
    <xf numFmtId="165" fontId="20" fillId="0" borderId="10" xfId="47" applyNumberFormat="1" applyFont="1" applyFill="1" applyBorder="1" applyAlignment="1">
      <alignment horizontal="center" vertical="center" wrapText="1"/>
    </xf>
    <xf numFmtId="0" fontId="1" fillId="0" borderId="0" xfId="0" applyFont="1"/>
    <xf numFmtId="0" fontId="51" fillId="0" borderId="0" xfId="0" quotePrefix="1" applyNumberFormat="1" applyFont="1" applyFill="1" applyBorder="1" applyAlignment="1" applyProtection="1">
      <alignment horizontal="center" vertical="center"/>
    </xf>
    <xf numFmtId="0" fontId="51" fillId="0" borderId="0" xfId="0" applyNumberFormat="1" applyFont="1" applyFill="1" applyBorder="1" applyAlignment="1" applyProtection="1">
      <alignment horizontal="center" vertical="center"/>
    </xf>
    <xf numFmtId="0" fontId="51" fillId="0" borderId="0" xfId="0" applyNumberFormat="1" applyFont="1" applyFill="1" applyBorder="1" applyAlignment="1" applyProtection="1">
      <alignment horizontal="left" vertical="center"/>
    </xf>
    <xf numFmtId="0" fontId="0" fillId="57" borderId="0" xfId="0" applyFill="1"/>
    <xf numFmtId="0" fontId="53" fillId="58" borderId="24" xfId="0" applyNumberFormat="1" applyFont="1" applyFill="1" applyBorder="1" applyAlignment="1" applyProtection="1">
      <alignment horizontal="left" vertical="center"/>
    </xf>
    <xf numFmtId="0" fontId="53" fillId="58" borderId="0" xfId="0" applyNumberFormat="1" applyFont="1" applyFill="1" applyBorder="1" applyAlignment="1" applyProtection="1">
      <alignment horizontal="left" vertical="center"/>
    </xf>
    <xf numFmtId="0" fontId="54" fillId="58" borderId="25" xfId="0" applyNumberFormat="1" applyFont="1" applyFill="1" applyBorder="1" applyAlignment="1" applyProtection="1">
      <alignment horizontal="left" vertical="center"/>
    </xf>
    <xf numFmtId="166" fontId="0" fillId="0" borderId="26" xfId="0" applyNumberFormat="1" applyBorder="1" applyAlignment="1">
      <alignment horizontal="left"/>
    </xf>
    <xf numFmtId="166" fontId="0" fillId="0" borderId="27" xfId="0" applyNumberFormat="1" applyBorder="1" applyAlignment="1">
      <alignment horizontal="left"/>
    </xf>
    <xf numFmtId="166" fontId="52" fillId="34" borderId="27" xfId="0" quotePrefix="1" applyNumberFormat="1" applyFont="1" applyFill="1" applyBorder="1" applyAlignment="1" applyProtection="1">
      <alignment horizontal="left" vertical="center"/>
    </xf>
    <xf numFmtId="166" fontId="52" fillId="34" borderId="28" xfId="0" applyNumberFormat="1" applyFont="1" applyFill="1" applyBorder="1" applyAlignment="1" applyProtection="1">
      <alignment horizontal="left" vertical="center"/>
    </xf>
    <xf numFmtId="166" fontId="52" fillId="34" borderId="0" xfId="0" applyNumberFormat="1" applyFont="1" applyFill="1" applyBorder="1" applyAlignment="1" applyProtection="1">
      <alignment horizontal="left" vertical="center"/>
    </xf>
    <xf numFmtId="9" fontId="52" fillId="34" borderId="0" xfId="158" applyFont="1" applyFill="1" applyBorder="1" applyAlignment="1" applyProtection="1">
      <alignment horizontal="left" vertical="center"/>
    </xf>
    <xf numFmtId="0" fontId="51" fillId="0" borderId="29" xfId="149" applyNumberFormat="1" applyFont="1" applyFill="1" applyBorder="1" applyAlignment="1" applyProtection="1">
      <alignment horizontal="center" vertical="center"/>
    </xf>
    <xf numFmtId="9" fontId="51" fillId="0" borderId="30" xfId="158" applyFont="1" applyFill="1" applyBorder="1" applyAlignment="1" applyProtection="1">
      <alignment horizontal="center" vertical="center"/>
    </xf>
    <xf numFmtId="0" fontId="51" fillId="0" borderId="31" xfId="0" quotePrefix="1" applyNumberFormat="1" applyFont="1" applyFill="1" applyBorder="1" applyAlignment="1" applyProtection="1">
      <alignment horizontal="center" vertical="center"/>
    </xf>
    <xf numFmtId="0" fontId="51" fillId="0" borderId="30" xfId="0" applyNumberFormat="1" applyFont="1" applyFill="1" applyBorder="1" applyAlignment="1" applyProtection="1">
      <alignment horizontal="center" vertical="center"/>
    </xf>
    <xf numFmtId="0" fontId="51" fillId="0" borderId="31" xfId="0" applyNumberFormat="1" applyFont="1" applyFill="1" applyBorder="1" applyAlignment="1" applyProtection="1">
      <alignment horizontal="center" vertical="center"/>
    </xf>
    <xf numFmtId="0" fontId="51" fillId="0" borderId="31" xfId="0" applyNumberFormat="1" applyFont="1" applyFill="1" applyBorder="1" applyAlignment="1" applyProtection="1">
      <alignment horizontal="left" vertical="center"/>
    </xf>
    <xf numFmtId="0" fontId="51" fillId="0" borderId="32" xfId="149" applyNumberFormat="1" applyFont="1" applyFill="1" applyBorder="1" applyAlignment="1" applyProtection="1">
      <alignment horizontal="center" vertical="center"/>
    </xf>
    <xf numFmtId="0" fontId="51" fillId="58" borderId="32" xfId="149" applyNumberFormat="1" applyFont="1" applyFill="1" applyBorder="1" applyAlignment="1" applyProtection="1">
      <alignment horizontal="center" vertical="center"/>
    </xf>
    <xf numFmtId="0" fontId="51" fillId="0" borderId="30" xfId="0" applyNumberFormat="1" applyFont="1" applyFill="1" applyBorder="1" applyAlignment="1" applyProtection="1">
      <alignment horizontal="left" vertical="center"/>
    </xf>
    <xf numFmtId="0" fontId="51" fillId="0" borderId="30" xfId="149" applyNumberFormat="1" applyFont="1" applyFill="1" applyBorder="1" applyAlignment="1" applyProtection="1">
      <alignment horizontal="center" vertical="center"/>
    </xf>
    <xf numFmtId="0" fontId="51" fillId="58" borderId="30" xfId="149" applyNumberFormat="1" applyFont="1" applyFill="1" applyBorder="1" applyAlignment="1" applyProtection="1">
      <alignment horizontal="center" vertical="center"/>
    </xf>
    <xf numFmtId="0" fontId="51" fillId="0" borderId="30" xfId="0" quotePrefix="1" applyNumberFormat="1" applyFont="1" applyFill="1" applyBorder="1" applyAlignment="1" applyProtection="1">
      <alignment horizontal="center" vertical="center"/>
    </xf>
    <xf numFmtId="167" fontId="51" fillId="0" borderId="30" xfId="0" applyNumberFormat="1" applyFont="1" applyFill="1" applyBorder="1" applyAlignment="1" applyProtection="1">
      <alignment horizontal="center" vertical="center"/>
    </xf>
    <xf numFmtId="168" fontId="57" fillId="0" borderId="30" xfId="149" applyNumberFormat="1" applyFont="1" applyFill="1" applyBorder="1" applyAlignment="1" applyProtection="1">
      <alignment horizontal="center" vertical="center"/>
    </xf>
    <xf numFmtId="0" fontId="57" fillId="0" borderId="30" xfId="0" quotePrefix="1" applyNumberFormat="1" applyFont="1" applyFill="1" applyBorder="1" applyAlignment="1" applyProtection="1">
      <alignment horizontal="center" vertical="center"/>
    </xf>
    <xf numFmtId="0" fontId="58" fillId="0" borderId="30" xfId="0" applyNumberFormat="1" applyFont="1" applyFill="1" applyBorder="1" applyAlignment="1" applyProtection="1">
      <alignment horizontal="center" vertical="center"/>
    </xf>
    <xf numFmtId="0" fontId="58" fillId="58" borderId="30" xfId="0" applyNumberFormat="1" applyFont="1" applyFill="1" applyBorder="1" applyAlignment="1" applyProtection="1">
      <alignment horizontal="left" vertical="center" indent="1"/>
    </xf>
    <xf numFmtId="0" fontId="51" fillId="58" borderId="30" xfId="0" applyNumberFormat="1" applyFont="1" applyFill="1" applyBorder="1" applyAlignment="1" applyProtection="1">
      <alignment horizontal="left" vertical="center"/>
    </xf>
    <xf numFmtId="0" fontId="58" fillId="58" borderId="30" xfId="0" applyNumberFormat="1" applyFont="1" applyFill="1" applyBorder="1" applyAlignment="1" applyProtection="1">
      <alignment horizontal="right" vertical="center"/>
    </xf>
    <xf numFmtId="0" fontId="60" fillId="0" borderId="30" xfId="0" quotePrefix="1" applyNumberFormat="1" applyFont="1" applyFill="1" applyBorder="1" applyAlignment="1" applyProtection="1">
      <alignment horizontal="center" vertical="center"/>
    </xf>
    <xf numFmtId="0" fontId="57" fillId="0" borderId="30" xfId="149" applyNumberFormat="1" applyFont="1" applyFill="1" applyBorder="1" applyAlignment="1" applyProtection="1">
      <alignment horizontal="center" vertical="center"/>
    </xf>
    <xf numFmtId="169" fontId="57" fillId="0" borderId="30" xfId="149" applyNumberFormat="1" applyFont="1" applyFill="1" applyBorder="1" applyAlignment="1" applyProtection="1">
      <alignment horizontal="center" vertical="center"/>
    </xf>
    <xf numFmtId="0" fontId="57" fillId="0" borderId="30" xfId="0" applyNumberFormat="1" applyFont="1" applyFill="1" applyBorder="1" applyAlignment="1" applyProtection="1">
      <alignment horizontal="center" vertical="center"/>
    </xf>
    <xf numFmtId="166" fontId="51" fillId="0" borderId="30" xfId="0" applyNumberFormat="1" applyFont="1" applyFill="1" applyBorder="1" applyAlignment="1" applyProtection="1">
      <alignment horizontal="center" vertical="center"/>
    </xf>
    <xf numFmtId="0" fontId="0" fillId="0" borderId="0" xfId="0" applyBorder="1"/>
    <xf numFmtId="2" fontId="51" fillId="0" borderId="30" xfId="149" applyNumberFormat="1" applyFont="1" applyFill="1" applyBorder="1" applyAlignment="1" applyProtection="1">
      <alignment horizontal="center" vertical="center"/>
    </xf>
    <xf numFmtId="166" fontId="51" fillId="0" borderId="30" xfId="149" applyNumberFormat="1" applyFont="1" applyFill="1" applyBorder="1" applyAlignment="1" applyProtection="1">
      <alignment horizontal="center"/>
    </xf>
    <xf numFmtId="166" fontId="0" fillId="0" borderId="0" xfId="0" applyNumberFormat="1"/>
    <xf numFmtId="0" fontId="51" fillId="57" borderId="30" xfId="0" applyNumberFormat="1" applyFont="1" applyFill="1" applyBorder="1" applyAlignment="1" applyProtection="1">
      <alignment horizontal="center" vertical="center"/>
    </xf>
    <xf numFmtId="166" fontId="51" fillId="57" borderId="30" xfId="0" applyNumberFormat="1" applyFont="1" applyFill="1" applyBorder="1" applyAlignment="1" applyProtection="1">
      <alignment horizontal="center" vertical="center"/>
    </xf>
    <xf numFmtId="166" fontId="51" fillId="0" borderId="30" xfId="0" applyNumberFormat="1" applyFont="1" applyFill="1" applyBorder="1" applyAlignment="1" applyProtection="1">
      <alignment horizontal="left" vertical="center"/>
    </xf>
    <xf numFmtId="2" fontId="51" fillId="0" borderId="30" xfId="0" applyNumberFormat="1" applyFont="1" applyFill="1" applyBorder="1" applyAlignment="1" applyProtection="1">
      <alignment horizontal="center" vertical="center"/>
    </xf>
    <xf numFmtId="0" fontId="51" fillId="57" borderId="30" xfId="0" quotePrefix="1" applyNumberFormat="1" applyFont="1" applyFill="1" applyBorder="1" applyAlignment="1" applyProtection="1">
      <alignment horizontal="center" vertical="center"/>
    </xf>
    <xf numFmtId="166" fontId="61" fillId="63" borderId="33" xfId="0" applyNumberFormat="1" applyFont="1" applyFill="1" applyBorder="1" applyAlignment="1" applyProtection="1">
      <alignment horizontal="center" vertical="center"/>
    </xf>
    <xf numFmtId="0" fontId="61" fillId="63" borderId="33" xfId="0" applyNumberFormat="1" applyFont="1" applyFill="1" applyBorder="1" applyAlignment="1" applyProtection="1">
      <alignment horizontal="right" vertical="center" wrapText="1"/>
    </xf>
    <xf numFmtId="170" fontId="61" fillId="63" borderId="34" xfId="0" applyNumberFormat="1" applyFont="1" applyFill="1" applyBorder="1" applyAlignment="1" applyProtection="1">
      <alignment horizontal="center" vertical="center"/>
    </xf>
    <xf numFmtId="0" fontId="61" fillId="63" borderId="34" xfId="0" applyNumberFormat="1" applyFont="1" applyFill="1" applyBorder="1" applyAlignment="1" applyProtection="1">
      <alignment horizontal="right" vertical="center" wrapText="1"/>
    </xf>
    <xf numFmtId="0" fontId="61" fillId="63" borderId="34" xfId="0" applyNumberFormat="1" applyFont="1" applyFill="1" applyBorder="1" applyAlignment="1" applyProtection="1">
      <alignment horizontal="center" vertical="center"/>
    </xf>
    <xf numFmtId="0" fontId="61" fillId="63" borderId="32" xfId="0" applyNumberFormat="1" applyFont="1" applyFill="1" applyBorder="1" applyAlignment="1" applyProtection="1">
      <alignment horizontal="center" vertical="center"/>
    </xf>
    <xf numFmtId="0" fontId="61" fillId="63" borderId="32" xfId="0" applyNumberFormat="1" applyFont="1" applyFill="1" applyBorder="1" applyAlignment="1" applyProtection="1">
      <alignment horizontal="right" vertical="center" wrapText="1"/>
    </xf>
    <xf numFmtId="0" fontId="51" fillId="0" borderId="0" xfId="0" applyNumberFormat="1" applyFont="1" applyFill="1" applyAlignment="1" applyProtection="1"/>
    <xf numFmtId="0" fontId="61" fillId="0" borderId="0" xfId="0" applyNumberFormat="1" applyFont="1" applyFill="1" applyAlignment="1" applyProtection="1"/>
    <xf numFmtId="0" fontId="21" fillId="0" borderId="10" xfId="47" applyFont="1" applyFill="1" applyBorder="1" applyAlignment="1">
      <alignment horizontal="center" vertical="center" wrapText="1"/>
    </xf>
    <xf numFmtId="0" fontId="28" fillId="33" borderId="10" xfId="47" applyFont="1" applyFill="1" applyBorder="1" applyAlignment="1">
      <alignment horizontal="center" vertical="center"/>
    </xf>
    <xf numFmtId="0" fontId="53" fillId="61" borderId="25" xfId="0" applyNumberFormat="1" applyFont="1" applyFill="1" applyBorder="1" applyAlignment="1" applyProtection="1">
      <alignment horizontal="left" vertical="center"/>
    </xf>
    <xf numFmtId="0" fontId="53" fillId="61" borderId="0" xfId="0" applyNumberFormat="1" applyFont="1" applyFill="1" applyBorder="1" applyAlignment="1" applyProtection="1">
      <alignment horizontal="left" vertical="center"/>
    </xf>
    <xf numFmtId="0" fontId="53" fillId="61" borderId="24" xfId="0" applyNumberFormat="1" applyFont="1" applyFill="1" applyBorder="1" applyAlignment="1" applyProtection="1">
      <alignment horizontal="left" vertical="center"/>
    </xf>
    <xf numFmtId="0" fontId="53" fillId="60" borderId="25" xfId="0" applyNumberFormat="1" applyFont="1" applyFill="1" applyBorder="1" applyAlignment="1" applyProtection="1">
      <alignment horizontal="left" vertical="center"/>
    </xf>
    <xf numFmtId="0" fontId="53" fillId="60" borderId="0" xfId="0" applyNumberFormat="1" applyFont="1" applyFill="1" applyBorder="1" applyAlignment="1" applyProtection="1">
      <alignment horizontal="left" vertical="center"/>
    </xf>
    <xf numFmtId="0" fontId="53" fillId="60" borderId="24" xfId="0" applyNumberFormat="1" applyFont="1" applyFill="1" applyBorder="1" applyAlignment="1" applyProtection="1">
      <alignment horizontal="left" vertical="center"/>
    </xf>
    <xf numFmtId="0" fontId="53" fillId="59" borderId="25" xfId="0" applyNumberFormat="1" applyFont="1" applyFill="1" applyBorder="1" applyAlignment="1" applyProtection="1">
      <alignment horizontal="left" vertical="center"/>
    </xf>
    <xf numFmtId="0" fontId="53" fillId="59" borderId="0" xfId="0" applyNumberFormat="1" applyFont="1" applyFill="1" applyBorder="1" applyAlignment="1" applyProtection="1">
      <alignment horizontal="left" vertical="center"/>
    </xf>
    <xf numFmtId="0" fontId="53" fillId="59" borderId="24" xfId="0" applyNumberFormat="1" applyFont="1" applyFill="1" applyBorder="1" applyAlignment="1" applyProtection="1">
      <alignment horizontal="left" vertical="center"/>
    </xf>
    <xf numFmtId="0" fontId="52" fillId="0" borderId="25" xfId="0" applyNumberFormat="1" applyFont="1" applyFill="1" applyBorder="1" applyAlignment="1" applyProtection="1">
      <alignment horizontal="left" vertical="center" wrapText="1"/>
    </xf>
    <xf numFmtId="0" fontId="52" fillId="0" borderId="0" xfId="0" applyNumberFormat="1" applyFont="1" applyFill="1" applyBorder="1" applyAlignment="1" applyProtection="1">
      <alignment horizontal="left" vertical="center" wrapText="1"/>
    </xf>
    <xf numFmtId="0" fontId="52" fillId="0" borderId="24" xfId="0" applyNumberFormat="1" applyFont="1" applyFill="1" applyBorder="1" applyAlignment="1" applyProtection="1">
      <alignment horizontal="left" vertical="center" wrapText="1"/>
    </xf>
    <xf numFmtId="0" fontId="52" fillId="0" borderId="23" xfId="0" applyNumberFormat="1" applyFont="1" applyFill="1" applyBorder="1" applyAlignment="1" applyProtection="1">
      <alignment horizontal="left" vertical="center" wrapText="1"/>
    </xf>
    <xf numFmtId="0" fontId="52" fillId="0" borderId="22" xfId="0" applyNumberFormat="1" applyFont="1" applyFill="1" applyBorder="1" applyAlignment="1" applyProtection="1">
      <alignment horizontal="left" vertical="center" wrapText="1"/>
    </xf>
    <xf numFmtId="0" fontId="52" fillId="0" borderId="21" xfId="0" applyNumberFormat="1" applyFont="1" applyFill="1" applyBorder="1" applyAlignment="1" applyProtection="1">
      <alignment horizontal="left" vertical="center" wrapText="1"/>
    </xf>
    <xf numFmtId="0" fontId="61" fillId="63" borderId="30" xfId="0" applyNumberFormat="1" applyFont="1" applyFill="1" applyBorder="1" applyAlignment="1" applyProtection="1">
      <alignment horizontal="center" vertical="center"/>
    </xf>
    <xf numFmtId="0" fontId="61" fillId="63" borderId="30" xfId="0" applyNumberFormat="1" applyFont="1" applyFill="1" applyBorder="1" applyAlignment="1" applyProtection="1">
      <alignment horizontal="center" vertical="center" wrapText="1"/>
    </xf>
    <xf numFmtId="0" fontId="52" fillId="34" borderId="0" xfId="0" applyNumberFormat="1" applyFont="1" applyFill="1" applyBorder="1" applyAlignment="1" applyProtection="1">
      <alignment horizontal="left" vertical="center" wrapText="1"/>
    </xf>
    <xf numFmtId="0" fontId="53" fillId="62" borderId="25" xfId="0" applyNumberFormat="1" applyFont="1" applyFill="1" applyBorder="1" applyAlignment="1" applyProtection="1">
      <alignment horizontal="left" vertical="center"/>
    </xf>
    <xf numFmtId="0" fontId="53" fillId="62" borderId="0" xfId="0" applyNumberFormat="1" applyFont="1" applyFill="1" applyBorder="1" applyAlignment="1" applyProtection="1">
      <alignment horizontal="left" vertical="center"/>
    </xf>
    <xf numFmtId="0" fontId="53" fillId="62" borderId="24" xfId="0" applyNumberFormat="1" applyFont="1" applyFill="1" applyBorder="1" applyAlignment="1" applyProtection="1">
      <alignment horizontal="left" vertical="center"/>
    </xf>
  </cellXfs>
  <cellStyles count="159">
    <cellStyle name="20% - Accent1" xfId="67" builtinId="30" customBuiltin="1"/>
    <cellStyle name="20% - Accent1 2" xfId="1"/>
    <cellStyle name="20% - Accent1 2 2" xfId="94"/>
    <cellStyle name="20% - Accent2" xfId="71" builtinId="34" customBuiltin="1"/>
    <cellStyle name="20% - Accent2 2" xfId="2"/>
    <cellStyle name="20% - Accent2 2 2" xfId="95"/>
    <cellStyle name="20% - Accent3" xfId="75" builtinId="38" customBuiltin="1"/>
    <cellStyle name="20% - Accent3 2" xfId="3"/>
    <cellStyle name="20% - Accent3 2 2" xfId="96"/>
    <cellStyle name="20% - Accent4" xfId="79" builtinId="42" customBuiltin="1"/>
    <cellStyle name="20% - Accent4 2" xfId="4"/>
    <cellStyle name="20% - Accent4 2 2" xfId="97"/>
    <cellStyle name="20% - Accent5" xfId="83" builtinId="46" customBuiltin="1"/>
    <cellStyle name="20% - Accent5 2" xfId="5"/>
    <cellStyle name="20% - Accent5 2 2" xfId="98"/>
    <cellStyle name="20% - Accent6" xfId="87" builtinId="50" customBuiltin="1"/>
    <cellStyle name="20% - Accent6 2" xfId="6"/>
    <cellStyle name="20% - Accent6 2 2" xfId="99"/>
    <cellStyle name="40% - Accent1" xfId="68" builtinId="31" customBuiltin="1"/>
    <cellStyle name="40% - Accent1 2" xfId="7"/>
    <cellStyle name="40% - Accent1 2 2" xfId="100"/>
    <cellStyle name="40% - Accent2" xfId="72" builtinId="35" customBuiltin="1"/>
    <cellStyle name="40% - Accent2 2" xfId="8"/>
    <cellStyle name="40% - Accent2 2 2" xfId="101"/>
    <cellStyle name="40% - Accent3" xfId="76" builtinId="39" customBuiltin="1"/>
    <cellStyle name="40% - Accent3 2" xfId="9"/>
    <cellStyle name="40% - Accent3 2 2" xfId="102"/>
    <cellStyle name="40% - Accent4" xfId="80" builtinId="43" customBuiltin="1"/>
    <cellStyle name="40% - Accent4 2" xfId="10"/>
    <cellStyle name="40% - Accent4 2 2" xfId="103"/>
    <cellStyle name="40% - Accent5" xfId="84" builtinId="47" customBuiltin="1"/>
    <cellStyle name="40% - Accent5 2" xfId="11"/>
    <cellStyle name="40% - Accent5 2 2" xfId="104"/>
    <cellStyle name="40% - Accent6" xfId="88" builtinId="51" customBuiltin="1"/>
    <cellStyle name="40% - Accent6 2" xfId="12"/>
    <cellStyle name="40% - Accent6 2 2" xfId="105"/>
    <cellStyle name="60% - Accent1" xfId="69" builtinId="32" customBuiltin="1"/>
    <cellStyle name="60% - Accent1 2" xfId="13"/>
    <cellStyle name="60% - Accent1 2 2" xfId="106"/>
    <cellStyle name="60% - Accent2" xfId="73" builtinId="36" customBuiltin="1"/>
    <cellStyle name="60% - Accent2 2" xfId="14"/>
    <cellStyle name="60% - Accent2 2 2" xfId="107"/>
    <cellStyle name="60% - Accent3" xfId="77" builtinId="40" customBuiltin="1"/>
    <cellStyle name="60% - Accent3 2" xfId="15"/>
    <cellStyle name="60% - Accent3 2 2" xfId="108"/>
    <cellStyle name="60% - Accent4" xfId="81" builtinId="44" customBuiltin="1"/>
    <cellStyle name="60% - Accent4 2" xfId="16"/>
    <cellStyle name="60% - Accent4 2 2" xfId="109"/>
    <cellStyle name="60% - Accent5" xfId="85" builtinId="48" customBuiltin="1"/>
    <cellStyle name="60% - Accent5 2" xfId="17"/>
    <cellStyle name="60% - Accent5 2 2" xfId="110"/>
    <cellStyle name="60% - Accent6" xfId="89" builtinId="52" customBuiltin="1"/>
    <cellStyle name="60% - Accent6 2" xfId="18"/>
    <cellStyle name="60% - Accent6 2 2" xfId="111"/>
    <cellStyle name="Accent1" xfId="66" builtinId="29" customBuiltin="1"/>
    <cellStyle name="Accent1 2" xfId="19"/>
    <cellStyle name="Accent1 2 2" xfId="112"/>
    <cellStyle name="Accent2" xfId="70" builtinId="33" customBuiltin="1"/>
    <cellStyle name="Accent2 2" xfId="20"/>
    <cellStyle name="Accent2 2 2" xfId="113"/>
    <cellStyle name="Accent3" xfId="74" builtinId="37" customBuiltin="1"/>
    <cellStyle name="Accent3 2" xfId="21"/>
    <cellStyle name="Accent3 2 2" xfId="114"/>
    <cellStyle name="Accent4" xfId="78" builtinId="41" customBuiltin="1"/>
    <cellStyle name="Accent4 2" xfId="22"/>
    <cellStyle name="Accent4 2 2" xfId="115"/>
    <cellStyle name="Accent5" xfId="82" builtinId="45" customBuiltin="1"/>
    <cellStyle name="Accent5 2" xfId="23"/>
    <cellStyle name="Accent5 2 2" xfId="116"/>
    <cellStyle name="Accent6" xfId="86" builtinId="49" customBuiltin="1"/>
    <cellStyle name="Accent6 2" xfId="24"/>
    <cellStyle name="Accent6 2 2" xfId="117"/>
    <cellStyle name="Bad" xfId="55" builtinId="27" customBuiltin="1"/>
    <cellStyle name="Bad 2" xfId="25"/>
    <cellStyle name="Bad 2 2" xfId="118"/>
    <cellStyle name="Calculation" xfId="59" builtinId="22" customBuiltin="1"/>
    <cellStyle name="Calculation 2" xfId="26"/>
    <cellStyle name="Calculation 2 2" xfId="119"/>
    <cellStyle name="Check Cell" xfId="61" builtinId="23" customBuiltin="1"/>
    <cellStyle name="Check Cell 2" xfId="27"/>
    <cellStyle name="Check Cell 2 2" xfId="120"/>
    <cellStyle name="Currency 2" xfId="28"/>
    <cellStyle name="Currency 3" xfId="155"/>
    <cellStyle name="Explanatory Text" xfId="64" builtinId="53" customBuiltin="1"/>
    <cellStyle name="Explanatory Text 2" xfId="29"/>
    <cellStyle name="Explanatory Text 2 2" xfId="121"/>
    <cellStyle name="Good" xfId="54" builtinId="26" customBuiltin="1"/>
    <cellStyle name="Good 2" xfId="30"/>
    <cellStyle name="Good 2 2" xfId="122"/>
    <cellStyle name="Heading 1" xfId="50" builtinId="16" customBuiltin="1"/>
    <cellStyle name="Heading 1 2" xfId="31"/>
    <cellStyle name="Heading 1 2 2" xfId="123"/>
    <cellStyle name="Heading 2" xfId="51" builtinId="17" customBuiltin="1"/>
    <cellStyle name="Heading 2 2" xfId="32"/>
    <cellStyle name="Heading 2 2 2" xfId="124"/>
    <cellStyle name="Heading 3" xfId="52" builtinId="18" customBuiltin="1"/>
    <cellStyle name="Heading 3 2" xfId="33"/>
    <cellStyle name="Heading 3 2 2" xfId="125"/>
    <cellStyle name="Heading 4" xfId="53" builtinId="19" customBuiltin="1"/>
    <cellStyle name="Heading 4 2" xfId="34"/>
    <cellStyle name="Heading 4 2 2" xfId="126"/>
    <cellStyle name="Input" xfId="57" builtinId="20" customBuiltin="1"/>
    <cellStyle name="Input 2" xfId="35"/>
    <cellStyle name="Input 2 2" xfId="127"/>
    <cellStyle name="Linked Cell" xfId="60" builtinId="24" customBuiltin="1"/>
    <cellStyle name="Linked Cell 2" xfId="36"/>
    <cellStyle name="Linked Cell 2 2" xfId="128"/>
    <cellStyle name="Neutral" xfId="56" builtinId="28" customBuiltin="1"/>
    <cellStyle name="Neutral 2" xfId="37"/>
    <cellStyle name="Neutral 2 2" xfId="129"/>
    <cellStyle name="Normal" xfId="0" builtinId="0"/>
    <cellStyle name="Normal 10" xfId="143"/>
    <cellStyle name="Normal 11" xfId="144"/>
    <cellStyle name="Normal 2" xfId="38"/>
    <cellStyle name="Normal 2 2" xfId="39"/>
    <cellStyle name="Normal 2 2 2" xfId="149"/>
    <cellStyle name="Normal 2 2 3" xfId="146"/>
    <cellStyle name="Normal 2 3" xfId="156"/>
    <cellStyle name="Normal 2 4" xfId="90"/>
    <cellStyle name="Normal 3" xfId="40"/>
    <cellStyle name="Normal 3 2" xfId="141"/>
    <cellStyle name="Normal 3 3" xfId="138"/>
    <cellStyle name="Normal 3 3 2" xfId="157"/>
    <cellStyle name="Normal 3 4" xfId="91"/>
    <cellStyle name="Normal 4" xfId="41"/>
    <cellStyle name="Normal 4 2" xfId="139"/>
    <cellStyle name="Normal 4 2 2" xfId="150"/>
    <cellStyle name="Normal 4 3" xfId="147"/>
    <cellStyle name="Normal 4 3 2" xfId="151"/>
    <cellStyle name="Normal 4 4" xfId="145"/>
    <cellStyle name="Normal 4 5" xfId="92"/>
    <cellStyle name="Normal 5" xfId="93"/>
    <cellStyle name="Normal 5 2" xfId="153"/>
    <cellStyle name="Normal 5 3" xfId="148"/>
    <cellStyle name="Normal 6" xfId="135"/>
    <cellStyle name="Normal 6 2" xfId="140"/>
    <cellStyle name="Normal 7" xfId="136"/>
    <cellStyle name="Normal 7 2" xfId="154"/>
    <cellStyle name="Normal 7 3" xfId="152"/>
    <cellStyle name="Normal 8" xfId="137"/>
    <cellStyle name="Normal 9" xfId="142"/>
    <cellStyle name="Normal_Hydrology" xfId="47"/>
    <cellStyle name="Normal_Hydrology Legend" xfId="48"/>
    <cellStyle name="Note" xfId="63" builtinId="10" customBuiltin="1"/>
    <cellStyle name="Note 2" xfId="42"/>
    <cellStyle name="Note 2 2" xfId="130"/>
    <cellStyle name="Output" xfId="58" builtinId="21" customBuiltin="1"/>
    <cellStyle name="Output 2" xfId="43"/>
    <cellStyle name="Output 2 2" xfId="131"/>
    <cellStyle name="Percent" xfId="158" builtinId="5"/>
    <cellStyle name="Percent 2" xfId="44"/>
    <cellStyle name="Title" xfId="49" builtinId="15" customBuiltin="1"/>
    <cellStyle name="Title 2" xfId="132"/>
    <cellStyle name="Total" xfId="65" builtinId="25" customBuiltin="1"/>
    <cellStyle name="Total 2" xfId="45"/>
    <cellStyle name="Total 2 2" xfId="133"/>
    <cellStyle name="Warning Text" xfId="62" builtinId="11" customBuiltin="1"/>
    <cellStyle name="Warning Text 2" xfId="46"/>
    <cellStyle name="Warning Text 2 2" xfId="134"/>
  </cellStyles>
  <dxfs count="57">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3"/>
  <sheetViews>
    <sheetView tabSelected="1" view="pageLayout" zoomScale="55" zoomScaleNormal="100" zoomScaleSheetLayoutView="50" zoomScalePageLayoutView="55" workbookViewId="0">
      <selection activeCell="B13" sqref="B13"/>
    </sheetView>
  </sheetViews>
  <sheetFormatPr defaultColWidth="9.140625" defaultRowHeight="42.75" customHeight="1" x14ac:dyDescent="0.25"/>
  <cols>
    <col min="1" max="1" width="16.85546875" style="1" customWidth="1"/>
    <col min="2" max="2" width="18.28515625" style="1" customWidth="1"/>
    <col min="3" max="3" width="16.7109375" style="1" customWidth="1"/>
    <col min="4" max="4" width="11.5703125" style="1" customWidth="1"/>
    <col min="5" max="5" width="16.140625" style="1" customWidth="1"/>
    <col min="6" max="6" width="12.42578125" style="1" customWidth="1"/>
    <col min="7" max="7" width="14.28515625" style="1" customWidth="1"/>
    <col min="8" max="8" width="17.140625" style="1" customWidth="1"/>
    <col min="9" max="9" width="8.7109375" style="1" customWidth="1"/>
    <col min="10" max="10" width="99.140625" style="1" customWidth="1"/>
    <col min="11" max="16384" width="9.140625" style="1"/>
  </cols>
  <sheetData>
    <row r="1" spans="1:10" ht="42.75" customHeight="1" x14ac:dyDescent="0.25">
      <c r="A1" s="20" t="s">
        <v>83</v>
      </c>
      <c r="B1" s="20" t="s">
        <v>84</v>
      </c>
      <c r="C1" s="20" t="s">
        <v>85</v>
      </c>
      <c r="D1" s="20" t="s">
        <v>86</v>
      </c>
      <c r="E1" s="20" t="s">
        <v>111</v>
      </c>
      <c r="F1" s="20" t="s">
        <v>115</v>
      </c>
      <c r="G1" s="20" t="s">
        <v>109</v>
      </c>
      <c r="H1" s="20" t="s">
        <v>112</v>
      </c>
      <c r="I1" s="20" t="s">
        <v>113</v>
      </c>
      <c r="J1" s="20" t="s">
        <v>0</v>
      </c>
    </row>
    <row r="2" spans="1:10" ht="42.75" customHeight="1" x14ac:dyDescent="0.25">
      <c r="A2" s="14">
        <v>253</v>
      </c>
      <c r="B2" s="14" t="s">
        <v>1</v>
      </c>
      <c r="C2" s="16">
        <v>42111</v>
      </c>
      <c r="D2" s="17" t="s">
        <v>2</v>
      </c>
      <c r="E2" s="14" t="s">
        <v>43</v>
      </c>
      <c r="F2" s="18" t="s">
        <v>114</v>
      </c>
      <c r="G2" s="14" t="s">
        <v>114</v>
      </c>
      <c r="H2" s="18" t="s">
        <v>114</v>
      </c>
      <c r="I2" s="14" t="s">
        <v>43</v>
      </c>
      <c r="J2" s="19" t="s">
        <v>4</v>
      </c>
    </row>
    <row r="3" spans="1:10" ht="42.75" customHeight="1" x14ac:dyDescent="0.25">
      <c r="A3" s="14">
        <v>258</v>
      </c>
      <c r="B3" s="14" t="s">
        <v>1</v>
      </c>
      <c r="C3" s="16">
        <v>42114</v>
      </c>
      <c r="D3" s="17" t="s">
        <v>5</v>
      </c>
      <c r="E3" s="14" t="s">
        <v>43</v>
      </c>
      <c r="F3" s="18" t="s">
        <v>114</v>
      </c>
      <c r="G3" s="14" t="s">
        <v>114</v>
      </c>
      <c r="H3" s="18" t="s">
        <v>114</v>
      </c>
      <c r="I3" s="14" t="s">
        <v>43</v>
      </c>
      <c r="J3" s="19" t="s">
        <v>6</v>
      </c>
    </row>
    <row r="4" spans="1:10" ht="42.75" customHeight="1" x14ac:dyDescent="0.25">
      <c r="A4" s="14">
        <v>263</v>
      </c>
      <c r="B4" s="14" t="s">
        <v>7</v>
      </c>
      <c r="C4" s="16">
        <v>42114</v>
      </c>
      <c r="D4" s="17" t="s">
        <v>8</v>
      </c>
      <c r="E4" s="14" t="s">
        <v>43</v>
      </c>
      <c r="F4" s="18" t="s">
        <v>114</v>
      </c>
      <c r="G4" s="14" t="s">
        <v>9</v>
      </c>
      <c r="H4" s="18" t="s">
        <v>114</v>
      </c>
      <c r="I4" s="14" t="s">
        <v>43</v>
      </c>
      <c r="J4" s="19" t="s">
        <v>10</v>
      </c>
    </row>
    <row r="5" spans="1:10" ht="42.75" customHeight="1" x14ac:dyDescent="0.35">
      <c r="A5" s="14">
        <v>278</v>
      </c>
      <c r="B5" s="14" t="s">
        <v>11</v>
      </c>
      <c r="C5" s="16">
        <v>42115</v>
      </c>
      <c r="D5" s="17" t="s">
        <v>12</v>
      </c>
      <c r="E5" s="14" t="s">
        <v>37</v>
      </c>
      <c r="F5" s="14">
        <v>8.9999999999999993E-3</v>
      </c>
      <c r="G5" s="14" t="s">
        <v>114</v>
      </c>
      <c r="H5" s="18" t="s">
        <v>114</v>
      </c>
      <c r="I5" s="14" t="s">
        <v>43</v>
      </c>
      <c r="J5" s="19" t="s">
        <v>13</v>
      </c>
    </row>
    <row r="6" spans="1:10" ht="42.75" customHeight="1" x14ac:dyDescent="0.25">
      <c r="A6" s="14">
        <v>259</v>
      </c>
      <c r="B6" s="14" t="s">
        <v>11</v>
      </c>
      <c r="C6" s="16">
        <v>42115</v>
      </c>
      <c r="D6" s="17" t="s">
        <v>12</v>
      </c>
      <c r="E6" s="14" t="s">
        <v>37</v>
      </c>
      <c r="F6" s="18" t="s">
        <v>114</v>
      </c>
      <c r="G6" s="14" t="s">
        <v>14</v>
      </c>
      <c r="H6" s="18" t="s">
        <v>114</v>
      </c>
      <c r="I6" s="14" t="s">
        <v>43</v>
      </c>
      <c r="J6" s="19" t="s">
        <v>15</v>
      </c>
    </row>
    <row r="7" spans="1:10" ht="42.75" customHeight="1" x14ac:dyDescent="0.25">
      <c r="A7" s="14">
        <v>260</v>
      </c>
      <c r="B7" s="14" t="s">
        <v>16</v>
      </c>
      <c r="C7" s="16">
        <v>42114</v>
      </c>
      <c r="D7" s="17" t="s">
        <v>17</v>
      </c>
      <c r="E7" s="14" t="s">
        <v>43</v>
      </c>
      <c r="F7" s="18" t="s">
        <v>114</v>
      </c>
      <c r="G7" s="14" t="s">
        <v>9</v>
      </c>
      <c r="H7" s="18" t="s">
        <v>114</v>
      </c>
      <c r="I7" s="14" t="s">
        <v>43</v>
      </c>
      <c r="J7" s="19" t="s">
        <v>18</v>
      </c>
    </row>
    <row r="8" spans="1:10" ht="42.75" customHeight="1" x14ac:dyDescent="0.25">
      <c r="A8" s="14">
        <v>266</v>
      </c>
      <c r="B8" s="14" t="s">
        <v>19</v>
      </c>
      <c r="C8" s="16">
        <v>42114</v>
      </c>
      <c r="D8" s="17" t="s">
        <v>20</v>
      </c>
      <c r="E8" s="14" t="s">
        <v>39</v>
      </c>
      <c r="F8" s="28">
        <v>2.7000000000000001E-3</v>
      </c>
      <c r="G8" s="14" t="s">
        <v>3</v>
      </c>
      <c r="H8" s="18" t="s">
        <v>114</v>
      </c>
      <c r="I8" s="14" t="s">
        <v>43</v>
      </c>
      <c r="J8" s="19" t="s">
        <v>21</v>
      </c>
    </row>
    <row r="9" spans="1:10" ht="42.75" customHeight="1" x14ac:dyDescent="0.25">
      <c r="A9" s="14">
        <v>267</v>
      </c>
      <c r="B9" s="14" t="s">
        <v>22</v>
      </c>
      <c r="C9" s="16">
        <v>42114</v>
      </c>
      <c r="D9" s="17" t="s">
        <v>23</v>
      </c>
      <c r="E9" s="14" t="s">
        <v>39</v>
      </c>
      <c r="F9" s="28">
        <v>4.1000000000000003E-3</v>
      </c>
      <c r="G9" s="14" t="s">
        <v>3</v>
      </c>
      <c r="H9" s="18" t="s">
        <v>114</v>
      </c>
      <c r="I9" s="14" t="s">
        <v>43</v>
      </c>
      <c r="J9" s="19" t="s">
        <v>24</v>
      </c>
    </row>
    <row r="10" spans="1:10" ht="42.75" customHeight="1" x14ac:dyDescent="0.25">
      <c r="A10" s="14">
        <v>262</v>
      </c>
      <c r="B10" s="14" t="s">
        <v>25</v>
      </c>
      <c r="C10" s="16">
        <v>42114</v>
      </c>
      <c r="D10" s="17" t="s">
        <v>26</v>
      </c>
      <c r="E10" s="14" t="s">
        <v>35</v>
      </c>
      <c r="F10" s="28">
        <v>0.19159999999999999</v>
      </c>
      <c r="G10" s="14" t="s">
        <v>14</v>
      </c>
      <c r="H10" s="18" t="s">
        <v>114</v>
      </c>
      <c r="I10" s="14" t="s">
        <v>43</v>
      </c>
      <c r="J10" s="19" t="s">
        <v>27</v>
      </c>
    </row>
    <row r="11" spans="1:10" ht="46.5" customHeight="1" x14ac:dyDescent="0.25">
      <c r="A11" s="14">
        <v>265</v>
      </c>
      <c r="B11" s="14" t="s">
        <v>28</v>
      </c>
      <c r="C11" s="16">
        <v>42114</v>
      </c>
      <c r="D11" s="17" t="s">
        <v>29</v>
      </c>
      <c r="E11" s="14" t="s">
        <v>35</v>
      </c>
      <c r="F11" s="28">
        <v>0.14480000000000001</v>
      </c>
      <c r="G11" s="14" t="s">
        <v>14</v>
      </c>
      <c r="H11" s="18" t="s">
        <v>114</v>
      </c>
      <c r="I11" s="14" t="s">
        <v>43</v>
      </c>
      <c r="J11" s="19" t="s">
        <v>192</v>
      </c>
    </row>
    <row r="12" spans="1:10" ht="42.75" customHeight="1" x14ac:dyDescent="0.25">
      <c r="A12" s="14">
        <v>261</v>
      </c>
      <c r="B12" s="14" t="s">
        <v>30</v>
      </c>
      <c r="C12" s="16">
        <v>42114</v>
      </c>
      <c r="D12" s="17" t="s">
        <v>31</v>
      </c>
      <c r="E12" s="14" t="s">
        <v>35</v>
      </c>
      <c r="F12" s="28">
        <v>0.12989999999999999</v>
      </c>
      <c r="G12" s="14" t="s">
        <v>14</v>
      </c>
      <c r="H12" s="18" t="s">
        <v>114</v>
      </c>
      <c r="I12" s="14" t="s">
        <v>43</v>
      </c>
      <c r="J12" s="19" t="s">
        <v>32</v>
      </c>
    </row>
    <row r="13" spans="1:10" ht="67.5" customHeight="1" x14ac:dyDescent="0.25">
      <c r="A13" s="14">
        <v>264</v>
      </c>
      <c r="B13" s="14" t="s">
        <v>33</v>
      </c>
      <c r="C13" s="16">
        <v>42114</v>
      </c>
      <c r="D13" s="17" t="s">
        <v>34</v>
      </c>
      <c r="E13" s="14" t="s">
        <v>43</v>
      </c>
      <c r="F13" s="18" t="s">
        <v>114</v>
      </c>
      <c r="G13" s="14" t="s">
        <v>190</v>
      </c>
      <c r="H13" s="18" t="s">
        <v>114</v>
      </c>
      <c r="I13" s="14" t="s">
        <v>43</v>
      </c>
      <c r="J13" s="19" t="s">
        <v>191</v>
      </c>
    </row>
  </sheetData>
  <sheetProtection password="DB3E" sheet="1" objects="1" scenarios="1"/>
  <printOptions horizontalCentered="1" verticalCentered="1"/>
  <pageMargins left="0.43307086614173229" right="0.6428571428571429"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Hydrology
&amp;C&amp;G&amp;R&amp;"-,Bold"&amp;16Monthly  Report
Data Tables
</oddHeader>
    <oddFooter>&amp;L&amp;"-,Bold"&amp;14Client: Assessment and Abandoned Mines Branch, Yukon Government
Project: 15Y0146&amp;C
&amp;P of &amp;N&amp;RHYD_DB_15Y0146_20150514.accdb
qry_report_monthly_QSummary
&amp;D&amp;T</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1"/>
  <sheetViews>
    <sheetView view="pageLayout" zoomScale="70" zoomScaleNormal="100" zoomScaleSheetLayoutView="50" zoomScalePageLayoutView="70" workbookViewId="0">
      <selection activeCell="I3" sqref="I3"/>
    </sheetView>
  </sheetViews>
  <sheetFormatPr defaultColWidth="9.140625" defaultRowHeight="15" customHeight="1" x14ac:dyDescent="0.2"/>
  <cols>
    <col min="1" max="1" width="22.5703125" style="6" customWidth="1"/>
    <col min="2" max="2" width="42.5703125" style="6" customWidth="1"/>
    <col min="3" max="3" width="26.42578125" style="6" customWidth="1"/>
    <col min="4" max="4" width="24.140625" style="6" customWidth="1"/>
    <col min="5" max="5" width="20.7109375" style="6" customWidth="1"/>
    <col min="6" max="6" width="10.85546875" style="6" customWidth="1"/>
    <col min="7" max="7" width="4.140625" style="6" customWidth="1"/>
    <col min="8" max="8" width="22.7109375" style="6" customWidth="1"/>
    <col min="9" max="9" width="56.85546875" style="10" customWidth="1"/>
    <col min="10" max="10" width="25.5703125" style="6" customWidth="1"/>
    <col min="11" max="16384" width="9.140625" style="6"/>
  </cols>
  <sheetData>
    <row r="1" spans="1:10" ht="15" customHeight="1" x14ac:dyDescent="0.2">
      <c r="A1" s="5" t="s">
        <v>101</v>
      </c>
      <c r="B1" s="13"/>
      <c r="C1" s="23"/>
      <c r="D1" s="24"/>
      <c r="E1" s="24"/>
      <c r="F1" s="24"/>
      <c r="G1" s="7"/>
      <c r="H1" s="21" t="s">
        <v>137</v>
      </c>
      <c r="I1" s="8"/>
      <c r="J1" s="8"/>
    </row>
    <row r="2" spans="1:10" ht="16.5" customHeight="1" x14ac:dyDescent="0.25">
      <c r="A2" s="25" t="s">
        <v>88</v>
      </c>
      <c r="B2" s="25" t="s">
        <v>87</v>
      </c>
      <c r="C2" s="86" t="s">
        <v>89</v>
      </c>
      <c r="D2" s="86"/>
      <c r="E2" s="86"/>
      <c r="F2" s="86"/>
      <c r="G2" s="9"/>
      <c r="H2" s="22" t="s">
        <v>136</v>
      </c>
      <c r="I2" s="22" t="s">
        <v>137</v>
      </c>
    </row>
    <row r="3" spans="1:10" ht="16.5" customHeight="1" x14ac:dyDescent="0.25">
      <c r="A3" s="2" t="s">
        <v>35</v>
      </c>
      <c r="B3" s="2" t="s">
        <v>36</v>
      </c>
      <c r="C3" s="85" t="s">
        <v>96</v>
      </c>
      <c r="D3" s="85"/>
      <c r="E3" s="85"/>
      <c r="F3" s="85"/>
      <c r="G3" s="9"/>
      <c r="H3" s="4" t="s">
        <v>1</v>
      </c>
      <c r="I3" s="4" t="s">
        <v>138</v>
      </c>
    </row>
    <row r="4" spans="1:10" ht="16.5" customHeight="1" x14ac:dyDescent="0.25">
      <c r="A4" s="2" t="s">
        <v>37</v>
      </c>
      <c r="B4" s="2" t="s">
        <v>38</v>
      </c>
      <c r="C4" s="85" t="s">
        <v>90</v>
      </c>
      <c r="D4" s="85"/>
      <c r="E4" s="85"/>
      <c r="F4" s="85"/>
      <c r="G4" s="9"/>
      <c r="H4" s="4" t="s">
        <v>7</v>
      </c>
      <c r="I4" s="4" t="s">
        <v>116</v>
      </c>
    </row>
    <row r="5" spans="1:10" ht="16.5" customHeight="1" x14ac:dyDescent="0.25">
      <c r="A5" s="2" t="s">
        <v>39</v>
      </c>
      <c r="B5" s="2" t="s">
        <v>40</v>
      </c>
      <c r="C5" s="85" t="s">
        <v>91</v>
      </c>
      <c r="D5" s="85"/>
      <c r="E5" s="85"/>
      <c r="F5" s="85"/>
      <c r="G5" s="9"/>
      <c r="H5" s="4" t="s">
        <v>11</v>
      </c>
      <c r="I5" s="4" t="s">
        <v>117</v>
      </c>
    </row>
    <row r="6" spans="1:10" ht="16.5" customHeight="1" x14ac:dyDescent="0.25">
      <c r="A6" s="2" t="s">
        <v>41</v>
      </c>
      <c r="B6" s="2" t="s">
        <v>42</v>
      </c>
      <c r="C6" s="85" t="s">
        <v>92</v>
      </c>
      <c r="D6" s="85"/>
      <c r="E6" s="85"/>
      <c r="F6" s="85"/>
      <c r="G6" s="11"/>
      <c r="H6" s="4" t="s">
        <v>118</v>
      </c>
      <c r="I6" s="4" t="s">
        <v>119</v>
      </c>
    </row>
    <row r="7" spans="1:10" ht="16.5" customHeight="1" x14ac:dyDescent="0.25">
      <c r="A7" s="2" t="s">
        <v>43</v>
      </c>
      <c r="B7" s="2" t="s">
        <v>44</v>
      </c>
      <c r="C7" s="85" t="s">
        <v>45</v>
      </c>
      <c r="D7" s="85"/>
      <c r="E7" s="85"/>
      <c r="F7" s="85"/>
      <c r="G7" s="11"/>
      <c r="H7" s="4" t="s">
        <v>120</v>
      </c>
      <c r="I7" s="4" t="s">
        <v>121</v>
      </c>
    </row>
    <row r="8" spans="1:10" ht="16.5" customHeight="1" x14ac:dyDescent="0.25">
      <c r="A8" s="2" t="s">
        <v>46</v>
      </c>
      <c r="B8" s="2" t="s">
        <v>47</v>
      </c>
      <c r="C8" s="85" t="s">
        <v>93</v>
      </c>
      <c r="D8" s="85"/>
      <c r="E8" s="85"/>
      <c r="F8" s="85"/>
      <c r="G8" s="11"/>
      <c r="H8" s="4" t="s">
        <v>122</v>
      </c>
      <c r="I8" s="4" t="s">
        <v>123</v>
      </c>
    </row>
    <row r="9" spans="1:10" ht="16.5" customHeight="1" x14ac:dyDescent="0.25">
      <c r="A9" s="2" t="s">
        <v>48</v>
      </c>
      <c r="B9" s="2" t="s">
        <v>49</v>
      </c>
      <c r="C9" s="85" t="s">
        <v>94</v>
      </c>
      <c r="D9" s="85"/>
      <c r="E9" s="85"/>
      <c r="F9" s="85"/>
      <c r="G9" s="11"/>
      <c r="H9" s="4" t="s">
        <v>124</v>
      </c>
      <c r="I9" s="4" t="s">
        <v>139</v>
      </c>
    </row>
    <row r="10" spans="1:10" ht="16.5" customHeight="1" x14ac:dyDescent="0.25">
      <c r="A10" s="2" t="s">
        <v>50</v>
      </c>
      <c r="B10" s="2" t="s">
        <v>51</v>
      </c>
      <c r="C10" s="85" t="s">
        <v>95</v>
      </c>
      <c r="D10" s="85"/>
      <c r="E10" s="85"/>
      <c r="F10" s="85"/>
      <c r="G10" s="11"/>
      <c r="H10" s="4" t="s">
        <v>125</v>
      </c>
      <c r="I10" s="4" t="s">
        <v>126</v>
      </c>
    </row>
    <row r="11" spans="1:10" ht="16.5" customHeight="1" x14ac:dyDescent="0.25">
      <c r="A11" s="2" t="s">
        <v>52</v>
      </c>
      <c r="B11" s="2" t="s">
        <v>53</v>
      </c>
      <c r="C11" s="85" t="s">
        <v>97</v>
      </c>
      <c r="D11" s="85"/>
      <c r="E11" s="85"/>
      <c r="F11" s="85"/>
      <c r="G11" s="11"/>
      <c r="H11" s="4" t="s">
        <v>127</v>
      </c>
      <c r="I11" s="4" t="s">
        <v>128</v>
      </c>
    </row>
    <row r="12" spans="1:10" ht="16.5" customHeight="1" x14ac:dyDescent="0.25">
      <c r="A12" s="2" t="s">
        <v>54</v>
      </c>
      <c r="B12" s="2" t="s">
        <v>55</v>
      </c>
      <c r="C12" s="85" t="s">
        <v>98</v>
      </c>
      <c r="D12" s="85"/>
      <c r="E12" s="85"/>
      <c r="F12" s="85"/>
      <c r="G12" s="11"/>
      <c r="H12" s="4" t="s">
        <v>22</v>
      </c>
      <c r="I12" s="4" t="s">
        <v>129</v>
      </c>
    </row>
    <row r="13" spans="1:10" ht="16.5" customHeight="1" x14ac:dyDescent="0.25">
      <c r="A13" s="11"/>
      <c r="B13" s="11"/>
      <c r="C13" s="11"/>
      <c r="F13" s="12"/>
      <c r="G13" s="11"/>
      <c r="H13" s="4" t="s">
        <v>130</v>
      </c>
      <c r="I13" s="4" t="s">
        <v>131</v>
      </c>
    </row>
    <row r="14" spans="1:10" ht="16.5" customHeight="1" x14ac:dyDescent="0.25">
      <c r="C14" s="11"/>
      <c r="D14" s="11"/>
      <c r="F14" s="12"/>
      <c r="G14" s="11"/>
      <c r="H14" s="4" t="s">
        <v>25</v>
      </c>
      <c r="I14" s="4" t="s">
        <v>132</v>
      </c>
    </row>
    <row r="15" spans="1:10" ht="15" customHeight="1" x14ac:dyDescent="0.25">
      <c r="F15" s="12"/>
      <c r="G15" s="9"/>
      <c r="H15" s="4" t="s">
        <v>28</v>
      </c>
      <c r="I15" s="4" t="s">
        <v>133</v>
      </c>
    </row>
    <row r="16" spans="1:10" ht="15" customHeight="1" x14ac:dyDescent="0.25">
      <c r="A16" s="5" t="s">
        <v>99</v>
      </c>
      <c r="B16" s="11"/>
      <c r="H16" s="4" t="s">
        <v>30</v>
      </c>
      <c r="I16" s="4" t="s">
        <v>134</v>
      </c>
    </row>
    <row r="17" spans="1:9" ht="15" customHeight="1" x14ac:dyDescent="0.25">
      <c r="A17" s="25" t="s">
        <v>109</v>
      </c>
      <c r="B17" s="25" t="s">
        <v>110</v>
      </c>
      <c r="H17" s="4" t="s">
        <v>33</v>
      </c>
      <c r="I17" s="4" t="s">
        <v>135</v>
      </c>
    </row>
    <row r="18" spans="1:9" ht="15" customHeight="1" x14ac:dyDescent="0.25">
      <c r="A18" s="2" t="s">
        <v>57</v>
      </c>
      <c r="B18" s="2" t="s">
        <v>58</v>
      </c>
      <c r="I18" s="6"/>
    </row>
    <row r="19" spans="1:9" ht="15" customHeight="1" x14ac:dyDescent="0.25">
      <c r="A19" s="2" t="s">
        <v>14</v>
      </c>
      <c r="B19" s="2" t="s">
        <v>59</v>
      </c>
      <c r="I19" s="6"/>
    </row>
    <row r="20" spans="1:9" ht="15" customHeight="1" x14ac:dyDescent="0.25">
      <c r="A20" s="2" t="s">
        <v>56</v>
      </c>
      <c r="B20" s="2" t="s">
        <v>60</v>
      </c>
      <c r="I20" s="6"/>
    </row>
    <row r="21" spans="1:9" ht="15" customHeight="1" x14ac:dyDescent="0.25">
      <c r="A21" s="2" t="s">
        <v>61</v>
      </c>
      <c r="B21" s="2" t="s">
        <v>62</v>
      </c>
      <c r="I21" s="6"/>
    </row>
    <row r="22" spans="1:9" ht="15" customHeight="1" x14ac:dyDescent="0.25">
      <c r="A22" s="2" t="s">
        <v>63</v>
      </c>
      <c r="B22" s="2" t="s">
        <v>64</v>
      </c>
      <c r="I22" s="6"/>
    </row>
    <row r="23" spans="1:9" ht="15" customHeight="1" x14ac:dyDescent="0.25">
      <c r="A23" s="2" t="s">
        <v>65</v>
      </c>
      <c r="B23" s="2" t="s">
        <v>66</v>
      </c>
      <c r="I23" s="6"/>
    </row>
    <row r="24" spans="1:9" ht="15" customHeight="1" x14ac:dyDescent="0.2">
      <c r="A24" s="2" t="s">
        <v>67</v>
      </c>
      <c r="B24" s="2" t="s">
        <v>68</v>
      </c>
    </row>
    <row r="25" spans="1:9" ht="15" customHeight="1" x14ac:dyDescent="0.2">
      <c r="A25" s="2" t="s">
        <v>69</v>
      </c>
      <c r="B25" s="2" t="s">
        <v>70</v>
      </c>
    </row>
    <row r="26" spans="1:9" ht="15" customHeight="1" x14ac:dyDescent="0.2">
      <c r="A26" s="2" t="s">
        <v>71</v>
      </c>
      <c r="B26" s="2" t="s">
        <v>72</v>
      </c>
    </row>
    <row r="27" spans="1:9" ht="15" customHeight="1" x14ac:dyDescent="0.2">
      <c r="A27" s="2" t="s">
        <v>73</v>
      </c>
      <c r="B27" s="2" t="s">
        <v>74</v>
      </c>
    </row>
    <row r="28" spans="1:9" ht="27.75" customHeight="1" x14ac:dyDescent="0.2">
      <c r="A28" s="2" t="s">
        <v>9</v>
      </c>
      <c r="B28" s="2" t="s">
        <v>100</v>
      </c>
    </row>
    <row r="29" spans="1:9" ht="15" customHeight="1" x14ac:dyDescent="0.2">
      <c r="A29" s="2" t="s">
        <v>75</v>
      </c>
      <c r="B29" s="2" t="s">
        <v>76</v>
      </c>
    </row>
    <row r="30" spans="1:9" ht="15" customHeight="1" x14ac:dyDescent="0.2">
      <c r="A30" s="2" t="s">
        <v>77</v>
      </c>
      <c r="B30" s="2" t="s">
        <v>78</v>
      </c>
    </row>
    <row r="31" spans="1:9" ht="15" customHeight="1" x14ac:dyDescent="0.2">
      <c r="A31" s="2" t="s">
        <v>79</v>
      </c>
      <c r="B31" s="2" t="s">
        <v>80</v>
      </c>
    </row>
    <row r="32" spans="1:9" ht="15" customHeight="1" x14ac:dyDescent="0.2">
      <c r="A32" s="2" t="s">
        <v>81</v>
      </c>
      <c r="B32" s="2" t="s">
        <v>82</v>
      </c>
    </row>
    <row r="33" spans="1:7" ht="15" customHeight="1" x14ac:dyDescent="0.2">
      <c r="A33" s="3"/>
      <c r="B33" s="3"/>
    </row>
    <row r="34" spans="1:7" ht="15" customHeight="1" x14ac:dyDescent="0.2">
      <c r="A34" s="5" t="s">
        <v>106</v>
      </c>
      <c r="G34" s="10"/>
    </row>
    <row r="35" spans="1:7" ht="15" customHeight="1" x14ac:dyDescent="0.2">
      <c r="A35" s="26" t="s">
        <v>107</v>
      </c>
      <c r="B35" s="26" t="s">
        <v>108</v>
      </c>
    </row>
    <row r="36" spans="1:7" ht="15" customHeight="1" x14ac:dyDescent="0.2">
      <c r="A36" s="15" t="s">
        <v>73</v>
      </c>
      <c r="B36" s="15" t="s">
        <v>74</v>
      </c>
    </row>
    <row r="37" spans="1:7" ht="15" customHeight="1" x14ac:dyDescent="0.2">
      <c r="A37" s="15" t="s">
        <v>75</v>
      </c>
      <c r="B37" s="15" t="s">
        <v>102</v>
      </c>
    </row>
    <row r="38" spans="1:7" ht="15" customHeight="1" x14ac:dyDescent="0.2">
      <c r="A38" s="15" t="s">
        <v>81</v>
      </c>
      <c r="B38" s="15" t="s">
        <v>82</v>
      </c>
    </row>
    <row r="39" spans="1:7" ht="15" customHeight="1" x14ac:dyDescent="0.2">
      <c r="A39" s="15" t="s">
        <v>56</v>
      </c>
      <c r="B39" s="15" t="s">
        <v>103</v>
      </c>
    </row>
    <row r="40" spans="1:7" ht="15" customHeight="1" x14ac:dyDescent="0.2">
      <c r="A40" s="15" t="s">
        <v>71</v>
      </c>
      <c r="B40" s="15" t="s">
        <v>104</v>
      </c>
    </row>
    <row r="41" spans="1:7" ht="15" customHeight="1" x14ac:dyDescent="0.2">
      <c r="A41" s="15" t="s">
        <v>43</v>
      </c>
      <c r="B41" s="15" t="s">
        <v>105</v>
      </c>
    </row>
  </sheetData>
  <sheetProtection password="DB3E" sheet="1" objects="1" scenarios="1"/>
  <mergeCells count="11">
    <mergeCell ref="C8:F8"/>
    <mergeCell ref="C9:F9"/>
    <mergeCell ref="C10:F10"/>
    <mergeCell ref="C11:F11"/>
    <mergeCell ref="C12:F12"/>
    <mergeCell ref="C7:F7"/>
    <mergeCell ref="C2:F2"/>
    <mergeCell ref="C3:F3"/>
    <mergeCell ref="C4:F4"/>
    <mergeCell ref="C5:F5"/>
    <mergeCell ref="C6:F6"/>
  </mergeCells>
  <printOptions horizontalCentered="1" verticalCentered="1"/>
  <pageMargins left="0.43307086614173229" right="0.6428571428571429"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Hydrology
&amp;C&amp;G&amp;R&amp;"-,Bold"&amp;16Monthly Report
Data Tables
</oddHeader>
    <oddFooter>&amp;L&amp;"-,Bold"&amp;14Client: Assessment and Abandoned Mines Branch, Yukon Government
Project: 15Y0146&amp;C
&amp;P of &amp;N&amp;RHYD_DB_15Y0146_20150514.accdb
qry_report_monthly_QSummary
&amp;D&amp;T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1"/>
  <sheetViews>
    <sheetView view="pageLayout" topLeftCell="A16" zoomScale="50" zoomScaleNormal="100" zoomScaleSheetLayoutView="50" zoomScalePageLayoutView="50" workbookViewId="0">
      <selection activeCell="F20" sqref="F20"/>
    </sheetView>
  </sheetViews>
  <sheetFormatPr defaultColWidth="9.140625" defaultRowHeight="42.75" customHeight="1" x14ac:dyDescent="0.25"/>
  <cols>
    <col min="1" max="1" width="18.5703125" style="1" customWidth="1"/>
    <col min="2" max="2" width="13.85546875" style="1" customWidth="1"/>
    <col min="3" max="3" width="19.140625" style="1" customWidth="1"/>
    <col min="4" max="4" width="173.7109375" style="1" customWidth="1"/>
    <col min="5" max="5" width="18.5703125" style="1" customWidth="1"/>
    <col min="6" max="6" width="14.28515625" style="1" customWidth="1"/>
    <col min="7" max="7" width="21.28515625" style="1" customWidth="1"/>
    <col min="8" max="8" width="175.28515625" style="1" customWidth="1"/>
    <col min="9" max="16384" width="9.140625" style="1"/>
  </cols>
  <sheetData>
    <row r="1" spans="1:8" ht="42.75" customHeight="1" x14ac:dyDescent="0.25">
      <c r="A1" s="20" t="s">
        <v>140</v>
      </c>
      <c r="B1" s="20" t="s">
        <v>148</v>
      </c>
      <c r="C1" s="20" t="s">
        <v>85</v>
      </c>
      <c r="D1" s="20" t="s">
        <v>0</v>
      </c>
      <c r="E1" s="20" t="s">
        <v>140</v>
      </c>
      <c r="F1" s="20" t="s">
        <v>148</v>
      </c>
      <c r="G1" s="20" t="s">
        <v>85</v>
      </c>
      <c r="H1" s="20" t="s">
        <v>0</v>
      </c>
    </row>
    <row r="2" spans="1:8" ht="42.75" customHeight="1" x14ac:dyDescent="0.25">
      <c r="A2" s="14" t="s">
        <v>141</v>
      </c>
      <c r="B2" s="14" t="s">
        <v>149</v>
      </c>
      <c r="C2" s="16" t="s">
        <v>189</v>
      </c>
      <c r="D2" s="27" t="s">
        <v>150</v>
      </c>
      <c r="E2" s="14" t="s">
        <v>170</v>
      </c>
      <c r="F2" s="14" t="s">
        <v>43</v>
      </c>
      <c r="G2" s="16" t="s">
        <v>114</v>
      </c>
      <c r="H2" s="27" t="s">
        <v>155</v>
      </c>
    </row>
    <row r="3" spans="1:8" ht="42.75" customHeight="1" x14ac:dyDescent="0.25">
      <c r="A3" s="14" t="s">
        <v>142</v>
      </c>
      <c r="B3" s="14" t="s">
        <v>149</v>
      </c>
      <c r="C3" s="16" t="s">
        <v>189</v>
      </c>
      <c r="D3" s="27" t="s">
        <v>151</v>
      </c>
      <c r="E3" s="14" t="s">
        <v>171</v>
      </c>
      <c r="F3" s="14" t="s">
        <v>149</v>
      </c>
      <c r="G3" s="16" t="s">
        <v>188</v>
      </c>
      <c r="H3" s="27" t="s">
        <v>174</v>
      </c>
    </row>
    <row r="4" spans="1:8" ht="42.75" customHeight="1" x14ac:dyDescent="0.25">
      <c r="A4" s="14" t="s">
        <v>143</v>
      </c>
      <c r="B4" s="14" t="s">
        <v>149</v>
      </c>
      <c r="C4" s="16" t="s">
        <v>189</v>
      </c>
      <c r="D4" s="27" t="s">
        <v>152</v>
      </c>
      <c r="E4" s="14" t="s">
        <v>172</v>
      </c>
      <c r="F4" s="14" t="s">
        <v>149</v>
      </c>
      <c r="G4" s="16" t="s">
        <v>189</v>
      </c>
      <c r="H4" s="27" t="s">
        <v>175</v>
      </c>
    </row>
    <row r="5" spans="1:8" ht="42.75" customHeight="1" x14ac:dyDescent="0.25">
      <c r="A5" s="14" t="s">
        <v>144</v>
      </c>
      <c r="B5" s="14" t="s">
        <v>149</v>
      </c>
      <c r="C5" s="16" t="s">
        <v>188</v>
      </c>
      <c r="D5" s="27" t="s">
        <v>153</v>
      </c>
      <c r="E5" s="14" t="s">
        <v>173</v>
      </c>
      <c r="F5" s="14" t="s">
        <v>149</v>
      </c>
      <c r="G5" s="16" t="s">
        <v>114</v>
      </c>
      <c r="H5" s="27" t="s">
        <v>176</v>
      </c>
    </row>
    <row r="6" spans="1:8" ht="42.75" customHeight="1" x14ac:dyDescent="0.25">
      <c r="A6" s="14" t="s">
        <v>145</v>
      </c>
      <c r="B6" s="14" t="s">
        <v>43</v>
      </c>
      <c r="C6" s="16" t="s">
        <v>114</v>
      </c>
      <c r="D6" s="27" t="s">
        <v>154</v>
      </c>
    </row>
    <row r="7" spans="1:8" ht="42.75" customHeight="1" x14ac:dyDescent="0.25">
      <c r="A7" s="14" t="s">
        <v>146</v>
      </c>
      <c r="B7" s="14" t="s">
        <v>43</v>
      </c>
      <c r="C7" s="16" t="s">
        <v>114</v>
      </c>
      <c r="D7" s="27" t="s">
        <v>155</v>
      </c>
    </row>
    <row r="8" spans="1:8" ht="42.75" customHeight="1" x14ac:dyDescent="0.25">
      <c r="A8" s="14" t="s">
        <v>147</v>
      </c>
      <c r="B8" s="14" t="s">
        <v>43</v>
      </c>
      <c r="C8" s="16" t="s">
        <v>114</v>
      </c>
      <c r="D8" s="27" t="s">
        <v>156</v>
      </c>
    </row>
    <row r="9" spans="1:8" ht="42.75" customHeight="1" x14ac:dyDescent="0.25">
      <c r="A9" s="14" t="s">
        <v>157</v>
      </c>
      <c r="B9" s="14" t="s">
        <v>149</v>
      </c>
      <c r="C9" s="16" t="s">
        <v>189</v>
      </c>
      <c r="D9" s="27" t="s">
        <v>177</v>
      </c>
    </row>
    <row r="10" spans="1:8" ht="42.75" customHeight="1" x14ac:dyDescent="0.25">
      <c r="A10" s="14" t="s">
        <v>158</v>
      </c>
      <c r="B10" s="14" t="s">
        <v>43</v>
      </c>
      <c r="C10" s="16" t="s">
        <v>114</v>
      </c>
      <c r="D10" s="27" t="s">
        <v>178</v>
      </c>
    </row>
    <row r="11" spans="1:8" ht="42.75" customHeight="1" x14ac:dyDescent="0.25">
      <c r="A11" s="14" t="s">
        <v>159</v>
      </c>
      <c r="B11" s="14" t="s">
        <v>149</v>
      </c>
      <c r="C11" s="16" t="s">
        <v>189</v>
      </c>
      <c r="D11" s="27" t="s">
        <v>179</v>
      </c>
    </row>
    <row r="12" spans="1:8" ht="42.75" customHeight="1" x14ac:dyDescent="0.25">
      <c r="A12" s="14" t="s">
        <v>160</v>
      </c>
      <c r="B12" s="14" t="s">
        <v>43</v>
      </c>
      <c r="C12" s="16" t="s">
        <v>114</v>
      </c>
      <c r="D12" s="27" t="s">
        <v>180</v>
      </c>
    </row>
    <row r="13" spans="1:8" ht="42.75" customHeight="1" x14ac:dyDescent="0.25">
      <c r="A13" s="14" t="s">
        <v>161</v>
      </c>
      <c r="B13" s="14" t="s">
        <v>43</v>
      </c>
      <c r="C13" s="16" t="s">
        <v>114</v>
      </c>
      <c r="D13" s="27" t="s">
        <v>155</v>
      </c>
    </row>
    <row r="14" spans="1:8" ht="42.75" customHeight="1" x14ac:dyDescent="0.25">
      <c r="A14" s="14" t="s">
        <v>162</v>
      </c>
      <c r="B14" s="14" t="s">
        <v>43</v>
      </c>
      <c r="C14" s="16" t="s">
        <v>114</v>
      </c>
      <c r="D14" s="27" t="s">
        <v>181</v>
      </c>
    </row>
    <row r="15" spans="1:8" ht="42.75" customHeight="1" x14ac:dyDescent="0.25">
      <c r="A15" s="14" t="s">
        <v>163</v>
      </c>
      <c r="B15" s="14" t="s">
        <v>149</v>
      </c>
      <c r="C15" s="16" t="s">
        <v>188</v>
      </c>
      <c r="D15" s="27" t="s">
        <v>182</v>
      </c>
    </row>
    <row r="16" spans="1:8" ht="42.75" customHeight="1" x14ac:dyDescent="0.25">
      <c r="A16" s="14" t="s">
        <v>164</v>
      </c>
      <c r="B16" s="14" t="s">
        <v>149</v>
      </c>
      <c r="C16" s="16" t="s">
        <v>188</v>
      </c>
      <c r="D16" s="27" t="s">
        <v>183</v>
      </c>
    </row>
    <row r="17" spans="1:4" ht="42.75" customHeight="1" x14ac:dyDescent="0.25">
      <c r="A17" s="14" t="s">
        <v>165</v>
      </c>
      <c r="B17" s="14" t="s">
        <v>149</v>
      </c>
      <c r="C17" s="16" t="s">
        <v>188</v>
      </c>
      <c r="D17" s="27" t="s">
        <v>184</v>
      </c>
    </row>
    <row r="18" spans="1:4" ht="42.75" customHeight="1" x14ac:dyDescent="0.25">
      <c r="A18" s="14" t="s">
        <v>166</v>
      </c>
      <c r="B18" s="14" t="s">
        <v>43</v>
      </c>
      <c r="C18" s="16" t="s">
        <v>114</v>
      </c>
      <c r="D18" s="27" t="s">
        <v>185</v>
      </c>
    </row>
    <row r="19" spans="1:4" ht="42.75" customHeight="1" x14ac:dyDescent="0.25">
      <c r="A19" s="14" t="s">
        <v>167</v>
      </c>
      <c r="B19" s="14" t="s">
        <v>149</v>
      </c>
      <c r="C19" s="16" t="s">
        <v>188</v>
      </c>
      <c r="D19" s="27" t="s">
        <v>186</v>
      </c>
    </row>
    <row r="20" spans="1:4" ht="42.75" customHeight="1" x14ac:dyDescent="0.25">
      <c r="A20" s="14" t="s">
        <v>168</v>
      </c>
      <c r="B20" s="14" t="s">
        <v>149</v>
      </c>
      <c r="C20" s="16" t="s">
        <v>189</v>
      </c>
      <c r="D20" s="27" t="s">
        <v>187</v>
      </c>
    </row>
    <row r="21" spans="1:4" ht="42.75" customHeight="1" x14ac:dyDescent="0.25">
      <c r="A21" s="14" t="s">
        <v>169</v>
      </c>
      <c r="B21" s="14" t="s">
        <v>43</v>
      </c>
      <c r="C21" s="16" t="s">
        <v>114</v>
      </c>
      <c r="D21" s="27" t="s">
        <v>155</v>
      </c>
    </row>
  </sheetData>
  <sheetProtection password="DB3E" sheet="1" objects="1" scenarios="1"/>
  <printOptions horizontalCentered="1" verticalCentered="1"/>
  <pageMargins left="0.43307086614173229" right="0.6428571428571429"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Water Quality
&amp;C&amp;G&amp;R&amp;"-,Bold"&amp;16Monthly  Report
Data Tables
</oddHeader>
    <oddFooter xml:space="preserve">&amp;L&amp;"-,Bold"&amp;14Client: Assessment and Abandoned Mines Branch, Yukon Government
Project: 15Y0146&amp;C
&amp;P of &amp;N&amp;RQRY_Monthly_Report_WQ_Table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C130"/>
  <sheetViews>
    <sheetView zoomScale="70" zoomScaleNormal="70" zoomScaleSheetLayoutView="70" zoomScalePageLayoutView="50" workbookViewId="0">
      <selection activeCell="D22" sqref="D22"/>
    </sheetView>
  </sheetViews>
  <sheetFormatPr defaultRowHeight="15" x14ac:dyDescent="0.25"/>
  <cols>
    <col min="1" max="1" width="47.28515625" customWidth="1"/>
    <col min="2" max="2" width="10.85546875" customWidth="1"/>
    <col min="3" max="3" width="15.140625" customWidth="1"/>
    <col min="4" max="5" width="17.28515625" customWidth="1"/>
    <col min="6" max="6" width="26.42578125" style="29" customWidth="1"/>
    <col min="7" max="7" width="26.28515625" style="29" customWidth="1"/>
    <col min="8" max="8" width="26.7109375" style="29" customWidth="1"/>
    <col min="9" max="9" width="26" style="29" customWidth="1"/>
    <col min="10" max="10" width="26.42578125" style="29" customWidth="1"/>
    <col min="11" max="11" width="25.42578125" style="29" customWidth="1"/>
    <col min="12" max="12" width="23.140625" style="29" customWidth="1"/>
    <col min="13" max="14" width="22" style="29" customWidth="1"/>
    <col min="15" max="15" width="17.85546875" style="29" bestFit="1" customWidth="1"/>
    <col min="16" max="16" width="21.140625" style="29" bestFit="1" customWidth="1"/>
    <col min="17" max="17" width="21.7109375" style="29" customWidth="1"/>
    <col min="18" max="18" width="17.5703125" style="29" customWidth="1"/>
    <col min="19" max="19" width="17.7109375" style="29" customWidth="1"/>
    <col min="20" max="20" width="30.7109375" style="29" customWidth="1"/>
  </cols>
  <sheetData>
    <row r="1" spans="1:20" x14ac:dyDescent="0.25">
      <c r="A1" s="84" t="s">
        <v>388</v>
      </c>
      <c r="B1" s="83"/>
      <c r="C1" s="83"/>
      <c r="D1" s="83"/>
      <c r="E1" s="83"/>
    </row>
    <row r="2" spans="1:20" x14ac:dyDescent="0.25">
      <c r="A2" s="102" t="s">
        <v>387</v>
      </c>
      <c r="B2" s="102" t="s">
        <v>386</v>
      </c>
      <c r="C2" s="103" t="s">
        <v>385</v>
      </c>
      <c r="D2" s="103" t="s">
        <v>384</v>
      </c>
      <c r="E2" s="82" t="s">
        <v>383</v>
      </c>
      <c r="F2" s="81" t="s">
        <v>382</v>
      </c>
      <c r="G2" s="81" t="s">
        <v>381</v>
      </c>
      <c r="H2" s="81" t="s">
        <v>380</v>
      </c>
      <c r="I2" s="81" t="s">
        <v>379</v>
      </c>
      <c r="J2" s="81" t="s">
        <v>378</v>
      </c>
      <c r="K2" s="81" t="s">
        <v>377</v>
      </c>
      <c r="L2" s="81" t="s">
        <v>376</v>
      </c>
      <c r="M2" s="81" t="s">
        <v>375</v>
      </c>
      <c r="N2" s="81" t="s">
        <v>374</v>
      </c>
      <c r="O2" s="81" t="s">
        <v>373</v>
      </c>
      <c r="P2" s="81" t="s">
        <v>372</v>
      </c>
      <c r="Q2" s="81" t="s">
        <v>371</v>
      </c>
      <c r="R2" s="81" t="s">
        <v>370</v>
      </c>
      <c r="S2" s="81" t="s">
        <v>369</v>
      </c>
      <c r="T2" s="81" t="s">
        <v>368</v>
      </c>
    </row>
    <row r="3" spans="1:20" x14ac:dyDescent="0.25">
      <c r="A3" s="102"/>
      <c r="B3" s="102"/>
      <c r="C3" s="103"/>
      <c r="D3" s="103"/>
      <c r="E3" s="79" t="s">
        <v>367</v>
      </c>
      <c r="F3" s="80" t="s">
        <v>163</v>
      </c>
      <c r="G3" s="80" t="s">
        <v>164</v>
      </c>
      <c r="H3" s="80" t="s">
        <v>366</v>
      </c>
      <c r="I3" s="80" t="s">
        <v>365</v>
      </c>
      <c r="J3" s="80" t="s">
        <v>165</v>
      </c>
      <c r="K3" s="80" t="s">
        <v>364</v>
      </c>
      <c r="L3" s="80" t="s">
        <v>157</v>
      </c>
      <c r="M3" s="80" t="s">
        <v>159</v>
      </c>
      <c r="N3" s="80" t="s">
        <v>144</v>
      </c>
      <c r="O3" s="80" t="s">
        <v>363</v>
      </c>
      <c r="P3" s="80" t="s">
        <v>362</v>
      </c>
      <c r="Q3" s="80" t="s">
        <v>361</v>
      </c>
      <c r="R3" s="80" t="s">
        <v>360</v>
      </c>
      <c r="S3" s="80" t="s">
        <v>359</v>
      </c>
      <c r="T3" s="80" t="s">
        <v>358</v>
      </c>
    </row>
    <row r="4" spans="1:20" ht="15" customHeight="1" x14ac:dyDescent="0.25">
      <c r="A4" s="102"/>
      <c r="B4" s="102"/>
      <c r="C4" s="103"/>
      <c r="D4" s="103"/>
      <c r="E4" s="79" t="s">
        <v>357</v>
      </c>
      <c r="F4" s="78">
        <v>42114</v>
      </c>
      <c r="G4" s="78">
        <v>42114</v>
      </c>
      <c r="H4" s="78">
        <v>42114</v>
      </c>
      <c r="I4" s="78">
        <v>42114</v>
      </c>
      <c r="J4" s="78" t="s">
        <v>356</v>
      </c>
      <c r="K4" s="78">
        <v>42114</v>
      </c>
      <c r="L4" s="78">
        <v>42115</v>
      </c>
      <c r="M4" s="78">
        <v>42115</v>
      </c>
      <c r="N4" s="78">
        <v>42114</v>
      </c>
      <c r="O4" s="78">
        <v>42115</v>
      </c>
      <c r="P4" s="78">
        <v>42115</v>
      </c>
      <c r="Q4" s="78">
        <v>42115</v>
      </c>
      <c r="R4" s="78">
        <v>42114</v>
      </c>
      <c r="S4" s="78">
        <v>42114</v>
      </c>
      <c r="T4" s="78" t="s">
        <v>267</v>
      </c>
    </row>
    <row r="5" spans="1:20" ht="18.75" customHeight="1" x14ac:dyDescent="0.25">
      <c r="A5" s="102"/>
      <c r="B5" s="102"/>
      <c r="C5" s="103"/>
      <c r="D5" s="103"/>
      <c r="E5" s="77" t="s">
        <v>355</v>
      </c>
      <c r="F5" s="76"/>
      <c r="G5" s="76"/>
      <c r="H5" s="76"/>
      <c r="I5" s="76"/>
      <c r="J5" s="76" t="s">
        <v>354</v>
      </c>
      <c r="K5" s="76"/>
      <c r="L5" s="76"/>
      <c r="M5" s="76"/>
      <c r="N5" s="76"/>
      <c r="O5" s="76" t="s">
        <v>353</v>
      </c>
      <c r="P5" s="76" t="s">
        <v>352</v>
      </c>
      <c r="Q5" s="76" t="s">
        <v>351</v>
      </c>
      <c r="R5" s="76"/>
      <c r="S5" s="76"/>
      <c r="T5" s="76"/>
    </row>
    <row r="6" spans="1:20" ht="15" customHeight="1" x14ac:dyDescent="0.25">
      <c r="A6" s="51" t="s">
        <v>350</v>
      </c>
      <c r="B6" s="71" t="s">
        <v>349</v>
      </c>
      <c r="C6" s="71" t="s">
        <v>114</v>
      </c>
      <c r="D6" s="71" t="s">
        <v>114</v>
      </c>
      <c r="E6" s="71" t="s">
        <v>114</v>
      </c>
      <c r="F6" s="66">
        <v>-0.2</v>
      </c>
      <c r="G6" s="66">
        <v>-0.2</v>
      </c>
      <c r="H6" s="66">
        <v>-0.2</v>
      </c>
      <c r="I6" s="66" t="s">
        <v>114</v>
      </c>
      <c r="J6" s="66" t="s">
        <v>114</v>
      </c>
      <c r="K6" s="66">
        <v>0.1</v>
      </c>
      <c r="L6" s="66">
        <v>0.4</v>
      </c>
      <c r="M6" s="66">
        <v>-0.3</v>
      </c>
      <c r="N6" s="66">
        <v>1.7</v>
      </c>
      <c r="O6" s="66">
        <v>-0.3</v>
      </c>
      <c r="P6" s="66">
        <v>-0.4</v>
      </c>
      <c r="Q6" s="66">
        <v>2.4</v>
      </c>
      <c r="R6" s="66">
        <v>0.8</v>
      </c>
      <c r="S6" s="66" t="s">
        <v>114</v>
      </c>
      <c r="T6" s="66" t="s">
        <v>114</v>
      </c>
    </row>
    <row r="7" spans="1:20" ht="15" customHeight="1" x14ac:dyDescent="0.25">
      <c r="A7" s="51" t="s">
        <v>348</v>
      </c>
      <c r="B7" s="71" t="s">
        <v>339</v>
      </c>
      <c r="C7" s="71" t="s">
        <v>114</v>
      </c>
      <c r="D7" s="71" t="s">
        <v>114</v>
      </c>
      <c r="E7" s="71" t="s">
        <v>114</v>
      </c>
      <c r="F7" s="46">
        <v>219.1</v>
      </c>
      <c r="G7" s="46">
        <v>220.9</v>
      </c>
      <c r="H7" s="46">
        <v>461.6</v>
      </c>
      <c r="I7" s="46" t="s">
        <v>114</v>
      </c>
      <c r="J7" s="46" t="s">
        <v>114</v>
      </c>
      <c r="K7" s="46">
        <v>467</v>
      </c>
      <c r="L7" s="46">
        <v>1164</v>
      </c>
      <c r="M7" s="46">
        <v>1608</v>
      </c>
      <c r="N7" s="46">
        <v>1330</v>
      </c>
      <c r="O7" s="46">
        <v>2022</v>
      </c>
      <c r="P7" s="46">
        <v>1997</v>
      </c>
      <c r="Q7" s="46">
        <v>2053</v>
      </c>
      <c r="R7" s="46">
        <v>405.2</v>
      </c>
      <c r="S7" s="46" t="s">
        <v>114</v>
      </c>
      <c r="T7" s="46" t="s">
        <v>114</v>
      </c>
    </row>
    <row r="8" spans="1:20" x14ac:dyDescent="0.25">
      <c r="A8" s="51" t="s">
        <v>347</v>
      </c>
      <c r="B8" s="75" t="s">
        <v>335</v>
      </c>
      <c r="C8" s="71" t="s">
        <v>334</v>
      </c>
      <c r="D8" s="71" t="s">
        <v>333</v>
      </c>
      <c r="E8" s="71" t="s">
        <v>114</v>
      </c>
      <c r="F8" s="46">
        <v>7.68</v>
      </c>
      <c r="G8" s="46">
        <v>7.45</v>
      </c>
      <c r="H8" s="46" t="s">
        <v>267</v>
      </c>
      <c r="I8" s="46" t="s">
        <v>114</v>
      </c>
      <c r="J8" s="46" t="s">
        <v>114</v>
      </c>
      <c r="K8" s="46" t="s">
        <v>267</v>
      </c>
      <c r="L8" s="74">
        <v>7.2</v>
      </c>
      <c r="M8" s="46">
        <v>7.87</v>
      </c>
      <c r="N8" s="46">
        <v>7.41</v>
      </c>
      <c r="O8" s="46">
        <v>7.41</v>
      </c>
      <c r="P8" s="46">
        <v>7.35</v>
      </c>
      <c r="Q8" s="46">
        <v>6.75</v>
      </c>
      <c r="R8" s="46">
        <v>8.02</v>
      </c>
      <c r="S8" s="46" t="s">
        <v>114</v>
      </c>
      <c r="T8" s="46" t="s">
        <v>114</v>
      </c>
    </row>
    <row r="9" spans="1:20" s="70" customFormat="1" x14ac:dyDescent="0.25">
      <c r="A9" s="73" t="s">
        <v>346</v>
      </c>
      <c r="B9" s="72" t="s">
        <v>345</v>
      </c>
      <c r="C9" s="72" t="s">
        <v>114</v>
      </c>
      <c r="D9" s="72" t="s">
        <v>114</v>
      </c>
      <c r="E9" s="71" t="s">
        <v>114</v>
      </c>
      <c r="F9" s="74">
        <v>24.7</v>
      </c>
      <c r="G9" s="74">
        <v>24.6</v>
      </c>
      <c r="H9" s="74">
        <v>4.6399999999999997</v>
      </c>
      <c r="I9" s="74" t="s">
        <v>114</v>
      </c>
      <c r="J9" s="74" t="s">
        <v>114</v>
      </c>
      <c r="K9" s="74">
        <v>4.13</v>
      </c>
      <c r="L9" s="74">
        <v>37.4</v>
      </c>
      <c r="M9" s="74">
        <v>19.03</v>
      </c>
      <c r="N9" s="74">
        <v>124</v>
      </c>
      <c r="O9" s="74">
        <v>0.86</v>
      </c>
      <c r="P9" s="74">
        <v>0.75</v>
      </c>
      <c r="Q9" s="74">
        <v>2.44</v>
      </c>
      <c r="R9" s="74">
        <v>109</v>
      </c>
      <c r="S9" s="74" t="s">
        <v>114</v>
      </c>
      <c r="T9" s="74" t="s">
        <v>114</v>
      </c>
    </row>
    <row r="10" spans="1:20" s="70" customFormat="1" x14ac:dyDescent="0.25">
      <c r="A10" s="73" t="s">
        <v>344</v>
      </c>
      <c r="B10" s="72" t="s">
        <v>210</v>
      </c>
      <c r="C10" s="72" t="s">
        <v>114</v>
      </c>
      <c r="D10" s="72" t="s">
        <v>114</v>
      </c>
      <c r="E10" s="71" t="s">
        <v>114</v>
      </c>
      <c r="F10" s="46" t="s">
        <v>114</v>
      </c>
      <c r="G10" s="46" t="s">
        <v>114</v>
      </c>
      <c r="H10" s="46" t="s">
        <v>114</v>
      </c>
      <c r="I10" s="46" t="s">
        <v>114</v>
      </c>
      <c r="J10" s="46" t="s">
        <v>114</v>
      </c>
      <c r="K10" s="46" t="s">
        <v>114</v>
      </c>
      <c r="L10" s="46" t="s">
        <v>114</v>
      </c>
      <c r="M10" s="46" t="s">
        <v>114</v>
      </c>
      <c r="N10" s="46" t="s">
        <v>114</v>
      </c>
      <c r="O10" s="46">
        <v>6.02</v>
      </c>
      <c r="P10" s="46">
        <v>4.91</v>
      </c>
      <c r="Q10" s="46">
        <v>1.77</v>
      </c>
      <c r="R10" s="46" t="s">
        <v>114</v>
      </c>
      <c r="S10" s="46" t="s">
        <v>114</v>
      </c>
      <c r="T10" s="46" t="s">
        <v>114</v>
      </c>
    </row>
    <row r="11" spans="1:20" x14ac:dyDescent="0.25">
      <c r="A11" s="51" t="s">
        <v>343</v>
      </c>
      <c r="B11" s="46" t="s">
        <v>342</v>
      </c>
      <c r="C11" s="46">
        <v>15</v>
      </c>
      <c r="D11" s="46" t="s">
        <v>114</v>
      </c>
      <c r="E11" s="46">
        <v>5</v>
      </c>
      <c r="F11" s="69" t="s">
        <v>114</v>
      </c>
      <c r="G11" s="69" t="s">
        <v>114</v>
      </c>
      <c r="H11" s="69" t="s">
        <v>114</v>
      </c>
      <c r="I11" s="69" t="s">
        <v>114</v>
      </c>
      <c r="J11" s="69" t="s">
        <v>114</v>
      </c>
      <c r="K11" s="69" t="s">
        <v>114</v>
      </c>
      <c r="L11" s="69" t="s">
        <v>114</v>
      </c>
      <c r="M11" s="69" t="s">
        <v>114</v>
      </c>
      <c r="N11" s="69" t="s">
        <v>114</v>
      </c>
      <c r="O11" s="69" t="s">
        <v>114</v>
      </c>
      <c r="P11" s="69" t="s">
        <v>114</v>
      </c>
      <c r="Q11" s="69" t="s">
        <v>114</v>
      </c>
      <c r="R11" s="69" t="s">
        <v>341</v>
      </c>
      <c r="S11" s="69" t="s">
        <v>114</v>
      </c>
      <c r="T11" s="69" t="s">
        <v>114</v>
      </c>
    </row>
    <row r="12" spans="1:20" ht="15" customHeight="1" x14ac:dyDescent="0.25">
      <c r="A12" s="51" t="s">
        <v>340</v>
      </c>
      <c r="B12" s="46" t="s">
        <v>339</v>
      </c>
      <c r="C12" s="46" t="s">
        <v>114</v>
      </c>
      <c r="D12" s="54" t="s">
        <v>114</v>
      </c>
      <c r="E12" s="54">
        <v>2</v>
      </c>
      <c r="F12" s="52">
        <v>219</v>
      </c>
      <c r="G12" s="52">
        <v>201</v>
      </c>
      <c r="H12" s="52">
        <v>454</v>
      </c>
      <c r="I12" s="52">
        <v>444</v>
      </c>
      <c r="J12" s="44">
        <f t="shared" ref="J12:J38" si="0">IFERROR(IF(MAX(H12:I12)&lt;(5*$E12),IF(ABS(H12-I12)&lt;(2*$E12),"&lt;2xDL",IFERROR(ABS(H12-I12)/AVERAGE(H12,I12),"&lt;DL")),IFERROR(ABS(H12-I12)/AVERAGE(H12,I12),"&lt;DL")),"&lt;DL")</f>
        <v>2.2271714922048998E-2</v>
      </c>
      <c r="K12" s="52">
        <v>461</v>
      </c>
      <c r="L12" s="52">
        <v>995</v>
      </c>
      <c r="M12" s="52">
        <v>1410</v>
      </c>
      <c r="N12" s="52">
        <v>1200</v>
      </c>
      <c r="O12" s="52">
        <v>2000</v>
      </c>
      <c r="P12" s="52">
        <v>1770</v>
      </c>
      <c r="Q12" s="52">
        <v>1910</v>
      </c>
      <c r="R12" s="52">
        <v>372</v>
      </c>
      <c r="S12" s="52" t="s">
        <v>338</v>
      </c>
      <c r="T12" s="52" t="s">
        <v>338</v>
      </c>
    </row>
    <row r="13" spans="1:20" ht="15" customHeight="1" x14ac:dyDescent="0.25">
      <c r="A13" s="51" t="s">
        <v>337</v>
      </c>
      <c r="B13" s="46" t="s">
        <v>210</v>
      </c>
      <c r="C13" s="46" t="s">
        <v>114</v>
      </c>
      <c r="D13" s="54" t="s">
        <v>114</v>
      </c>
      <c r="E13" s="54">
        <v>0.5</v>
      </c>
      <c r="F13" s="52">
        <v>115</v>
      </c>
      <c r="G13" s="52">
        <v>117</v>
      </c>
      <c r="H13" s="52">
        <v>242</v>
      </c>
      <c r="I13" s="52">
        <v>242</v>
      </c>
      <c r="J13" s="44">
        <f t="shared" si="0"/>
        <v>0</v>
      </c>
      <c r="K13" s="52">
        <v>251</v>
      </c>
      <c r="L13" s="52">
        <v>708</v>
      </c>
      <c r="M13" s="52">
        <v>1030</v>
      </c>
      <c r="N13" s="52">
        <v>726</v>
      </c>
      <c r="O13" s="52">
        <v>1350</v>
      </c>
      <c r="P13" s="52">
        <v>1310</v>
      </c>
      <c r="Q13" s="52">
        <v>1300</v>
      </c>
      <c r="R13" s="52">
        <v>198</v>
      </c>
      <c r="S13" s="52" t="s">
        <v>223</v>
      </c>
      <c r="T13" s="52" t="s">
        <v>114</v>
      </c>
    </row>
    <row r="14" spans="1:20" ht="15" customHeight="1" x14ac:dyDescent="0.25">
      <c r="A14" s="51" t="s">
        <v>336</v>
      </c>
      <c r="B14" s="46" t="s">
        <v>335</v>
      </c>
      <c r="C14" s="46" t="s">
        <v>334</v>
      </c>
      <c r="D14" s="46" t="s">
        <v>333</v>
      </c>
      <c r="E14" s="46">
        <v>0.1</v>
      </c>
      <c r="F14" s="68">
        <v>8.07</v>
      </c>
      <c r="G14" s="68">
        <v>8.1199999999999992</v>
      </c>
      <c r="H14" s="68">
        <v>8.17</v>
      </c>
      <c r="I14" s="68">
        <v>8.17</v>
      </c>
      <c r="J14" s="44">
        <f t="shared" si="0"/>
        <v>0</v>
      </c>
      <c r="K14" s="68">
        <v>8.15</v>
      </c>
      <c r="L14" s="68">
        <v>8.06</v>
      </c>
      <c r="M14" s="68">
        <v>8.18</v>
      </c>
      <c r="N14" s="68">
        <v>7.89</v>
      </c>
      <c r="O14" s="68">
        <v>8.1199999999999992</v>
      </c>
      <c r="P14" s="68">
        <v>8.1300000000000008</v>
      </c>
      <c r="Q14" s="68">
        <v>8.09</v>
      </c>
      <c r="R14" s="68">
        <v>7.66</v>
      </c>
      <c r="S14" s="68">
        <v>5.78</v>
      </c>
      <c r="T14" s="68">
        <v>5.37</v>
      </c>
    </row>
    <row r="15" spans="1:20" ht="15" customHeight="1" x14ac:dyDescent="0.25">
      <c r="A15" s="51" t="s">
        <v>332</v>
      </c>
      <c r="B15" s="46" t="s">
        <v>210</v>
      </c>
      <c r="C15" s="46" t="s">
        <v>114</v>
      </c>
      <c r="D15" s="46">
        <v>50</v>
      </c>
      <c r="E15" s="46">
        <v>3</v>
      </c>
      <c r="F15" s="52">
        <v>4</v>
      </c>
      <c r="G15" s="52" t="s">
        <v>331</v>
      </c>
      <c r="H15" s="52" t="s">
        <v>331</v>
      </c>
      <c r="I15" s="52" t="s">
        <v>331</v>
      </c>
      <c r="J15" s="44" t="str">
        <f t="shared" si="0"/>
        <v>&lt;DL</v>
      </c>
      <c r="K15" s="52">
        <v>6</v>
      </c>
      <c r="L15" s="52">
        <v>78.7</v>
      </c>
      <c r="M15" s="52">
        <v>21.3</v>
      </c>
      <c r="N15" s="52">
        <v>96</v>
      </c>
      <c r="O15" s="52" t="s">
        <v>331</v>
      </c>
      <c r="P15" s="52" t="s">
        <v>331</v>
      </c>
      <c r="Q15" s="52">
        <v>3.3</v>
      </c>
      <c r="R15" s="52" t="s">
        <v>114</v>
      </c>
      <c r="S15" s="52" t="s">
        <v>331</v>
      </c>
      <c r="T15" s="52" t="s">
        <v>331</v>
      </c>
    </row>
    <row r="16" spans="1:20" s="67" customFormat="1" ht="15" customHeight="1" x14ac:dyDescent="0.25">
      <c r="A16" s="51" t="s">
        <v>330</v>
      </c>
      <c r="B16" s="46" t="s">
        <v>210</v>
      </c>
      <c r="C16" s="46" t="s">
        <v>114</v>
      </c>
      <c r="D16" s="46" t="s">
        <v>114</v>
      </c>
      <c r="E16" s="46">
        <v>1</v>
      </c>
      <c r="F16" s="52">
        <v>120</v>
      </c>
      <c r="G16" s="52">
        <v>125</v>
      </c>
      <c r="H16" s="52">
        <v>284</v>
      </c>
      <c r="I16" s="52">
        <v>284</v>
      </c>
      <c r="J16" s="44">
        <f t="shared" si="0"/>
        <v>0</v>
      </c>
      <c r="K16" s="52">
        <v>295</v>
      </c>
      <c r="L16" s="52">
        <v>837</v>
      </c>
      <c r="M16" s="52">
        <v>1270</v>
      </c>
      <c r="N16" s="52">
        <v>998</v>
      </c>
      <c r="O16" s="52">
        <v>1720</v>
      </c>
      <c r="P16" s="52">
        <v>1680</v>
      </c>
      <c r="Q16" s="52">
        <v>1700</v>
      </c>
      <c r="R16" s="52">
        <v>218</v>
      </c>
      <c r="S16" s="52" t="s">
        <v>323</v>
      </c>
      <c r="T16" s="52" t="s">
        <v>323</v>
      </c>
    </row>
    <row r="17" spans="1:20" s="67" customFormat="1" x14ac:dyDescent="0.25">
      <c r="A17" s="51" t="s">
        <v>329</v>
      </c>
      <c r="B17" s="46" t="s">
        <v>210</v>
      </c>
      <c r="C17" s="46" t="s">
        <v>114</v>
      </c>
      <c r="D17" s="46" t="s">
        <v>114</v>
      </c>
      <c r="E17" s="46">
        <v>1</v>
      </c>
      <c r="F17" s="52">
        <v>84</v>
      </c>
      <c r="G17" s="52">
        <v>92.1</v>
      </c>
      <c r="H17" s="52">
        <v>103</v>
      </c>
      <c r="I17" s="52">
        <v>108</v>
      </c>
      <c r="J17" s="44">
        <f t="shared" si="0"/>
        <v>4.7393364928909949E-2</v>
      </c>
      <c r="K17" s="52">
        <v>118</v>
      </c>
      <c r="L17" s="52">
        <v>265</v>
      </c>
      <c r="M17" s="52">
        <v>234</v>
      </c>
      <c r="N17" s="52">
        <v>155</v>
      </c>
      <c r="O17" s="52">
        <v>218</v>
      </c>
      <c r="P17" s="52">
        <v>237</v>
      </c>
      <c r="Q17" s="52">
        <v>235</v>
      </c>
      <c r="R17" s="52" t="s">
        <v>114</v>
      </c>
      <c r="S17" s="52" t="s">
        <v>323</v>
      </c>
      <c r="T17" s="52" t="s">
        <v>323</v>
      </c>
    </row>
    <row r="18" spans="1:20" s="67" customFormat="1" x14ac:dyDescent="0.25">
      <c r="A18" s="51" t="s">
        <v>328</v>
      </c>
      <c r="B18" s="46" t="s">
        <v>210</v>
      </c>
      <c r="C18" s="46" t="s">
        <v>114</v>
      </c>
      <c r="D18" s="46" t="s">
        <v>114</v>
      </c>
      <c r="E18" s="46">
        <v>1</v>
      </c>
      <c r="F18" s="52" t="s">
        <v>323</v>
      </c>
      <c r="G18" s="52" t="s">
        <v>323</v>
      </c>
      <c r="H18" s="52" t="s">
        <v>323</v>
      </c>
      <c r="I18" s="52" t="s">
        <v>323</v>
      </c>
      <c r="J18" s="44" t="str">
        <f t="shared" si="0"/>
        <v>&lt;DL</v>
      </c>
      <c r="K18" s="52" t="s">
        <v>323</v>
      </c>
      <c r="L18" s="52" t="s">
        <v>323</v>
      </c>
      <c r="M18" s="52" t="s">
        <v>323</v>
      </c>
      <c r="N18" s="52" t="s">
        <v>323</v>
      </c>
      <c r="O18" s="52" t="s">
        <v>323</v>
      </c>
      <c r="P18" s="52" t="s">
        <v>323</v>
      </c>
      <c r="Q18" s="52" t="s">
        <v>323</v>
      </c>
      <c r="R18" s="52" t="s">
        <v>114</v>
      </c>
      <c r="S18" s="52" t="s">
        <v>323</v>
      </c>
      <c r="T18" s="52" t="s">
        <v>323</v>
      </c>
    </row>
    <row r="19" spans="1:20" x14ac:dyDescent="0.25">
      <c r="A19" s="51" t="s">
        <v>327</v>
      </c>
      <c r="B19" s="46" t="s">
        <v>210</v>
      </c>
      <c r="C19" s="46" t="s">
        <v>114</v>
      </c>
      <c r="D19" s="46" t="s">
        <v>114</v>
      </c>
      <c r="E19" s="46">
        <v>1</v>
      </c>
      <c r="F19" s="52" t="s">
        <v>323</v>
      </c>
      <c r="G19" s="52" t="s">
        <v>323</v>
      </c>
      <c r="H19" s="52" t="s">
        <v>323</v>
      </c>
      <c r="I19" s="52" t="s">
        <v>323</v>
      </c>
      <c r="J19" s="44" t="str">
        <f t="shared" si="0"/>
        <v>&lt;DL</v>
      </c>
      <c r="K19" s="52" t="s">
        <v>323</v>
      </c>
      <c r="L19" s="52" t="s">
        <v>323</v>
      </c>
      <c r="M19" s="52" t="s">
        <v>323</v>
      </c>
      <c r="N19" s="52" t="s">
        <v>323</v>
      </c>
      <c r="O19" s="52" t="s">
        <v>323</v>
      </c>
      <c r="P19" s="52" t="s">
        <v>323</v>
      </c>
      <c r="Q19" s="52" t="s">
        <v>323</v>
      </c>
      <c r="R19" s="52" t="s">
        <v>114</v>
      </c>
      <c r="S19" s="52" t="s">
        <v>323</v>
      </c>
      <c r="T19" s="52" t="s">
        <v>323</v>
      </c>
    </row>
    <row r="20" spans="1:20" x14ac:dyDescent="0.25">
      <c r="A20" s="51" t="s">
        <v>326</v>
      </c>
      <c r="B20" s="46" t="s">
        <v>210</v>
      </c>
      <c r="C20" s="46" t="s">
        <v>114</v>
      </c>
      <c r="D20" s="46" t="s">
        <v>114</v>
      </c>
      <c r="E20" s="46">
        <v>1</v>
      </c>
      <c r="F20" s="52">
        <v>84</v>
      </c>
      <c r="G20" s="52">
        <v>92.1</v>
      </c>
      <c r="H20" s="52">
        <v>103</v>
      </c>
      <c r="I20" s="52">
        <v>108</v>
      </c>
      <c r="J20" s="44">
        <f t="shared" si="0"/>
        <v>4.7393364928909949E-2</v>
      </c>
      <c r="K20" s="52">
        <v>118</v>
      </c>
      <c r="L20" s="52">
        <v>265</v>
      </c>
      <c r="M20" s="52">
        <v>234</v>
      </c>
      <c r="N20" s="52">
        <v>155</v>
      </c>
      <c r="O20" s="52">
        <v>218</v>
      </c>
      <c r="P20" s="52">
        <v>237</v>
      </c>
      <c r="Q20" s="52">
        <v>235</v>
      </c>
      <c r="R20" s="52">
        <v>181</v>
      </c>
      <c r="S20" s="52" t="s">
        <v>323</v>
      </c>
      <c r="T20" s="52" t="s">
        <v>323</v>
      </c>
    </row>
    <row r="21" spans="1:20" x14ac:dyDescent="0.25">
      <c r="A21" s="51" t="s">
        <v>325</v>
      </c>
      <c r="B21" s="46" t="s">
        <v>210</v>
      </c>
      <c r="C21" s="46">
        <v>0.75</v>
      </c>
      <c r="D21" s="46" t="s">
        <v>114</v>
      </c>
      <c r="E21" s="46">
        <v>5.0000000000000001E-3</v>
      </c>
      <c r="F21" s="52" t="s">
        <v>313</v>
      </c>
      <c r="G21" s="52" t="s">
        <v>313</v>
      </c>
      <c r="H21" s="52">
        <v>3.3000000000000002E-2</v>
      </c>
      <c r="I21" s="52">
        <v>3.6499999999999998E-2</v>
      </c>
      <c r="J21" s="44">
        <f t="shared" si="0"/>
        <v>0.10071942446043154</v>
      </c>
      <c r="K21" s="52">
        <v>1.4800000000000001E-2</v>
      </c>
      <c r="L21" s="52">
        <v>3.0300000000000001E-2</v>
      </c>
      <c r="M21" s="52">
        <v>6.6699999999999995E-2</v>
      </c>
      <c r="N21" s="52">
        <v>3.2</v>
      </c>
      <c r="O21" s="52" t="s">
        <v>313</v>
      </c>
      <c r="P21" s="52" t="s">
        <v>313</v>
      </c>
      <c r="Q21" s="52" t="s">
        <v>313</v>
      </c>
      <c r="R21" s="52" t="s">
        <v>114</v>
      </c>
      <c r="S21" s="52" t="s">
        <v>313</v>
      </c>
      <c r="T21" s="52" t="s">
        <v>313</v>
      </c>
    </row>
    <row r="22" spans="1:20" x14ac:dyDescent="0.25">
      <c r="A22" s="51" t="s">
        <v>324</v>
      </c>
      <c r="B22" s="46" t="s">
        <v>210</v>
      </c>
      <c r="C22" s="46">
        <v>120</v>
      </c>
      <c r="D22" s="46" t="s">
        <v>114</v>
      </c>
      <c r="E22" s="46">
        <v>0.5</v>
      </c>
      <c r="F22" s="52" t="s">
        <v>223</v>
      </c>
      <c r="G22" s="52" t="s">
        <v>223</v>
      </c>
      <c r="H22" s="52" t="s">
        <v>223</v>
      </c>
      <c r="I22" s="52" t="s">
        <v>223</v>
      </c>
      <c r="J22" s="44" t="str">
        <f t="shared" si="0"/>
        <v>&lt;DL</v>
      </c>
      <c r="K22" s="52" t="s">
        <v>223</v>
      </c>
      <c r="L22" s="53" t="s">
        <v>323</v>
      </c>
      <c r="M22" s="53" t="s">
        <v>322</v>
      </c>
      <c r="N22" s="52">
        <v>1.6</v>
      </c>
      <c r="O22" s="53" t="s">
        <v>322</v>
      </c>
      <c r="P22" s="53" t="s">
        <v>322</v>
      </c>
      <c r="Q22" s="53" t="s">
        <v>322</v>
      </c>
      <c r="R22" s="52" t="s">
        <v>223</v>
      </c>
      <c r="S22" s="52" t="s">
        <v>223</v>
      </c>
      <c r="T22" s="52" t="s">
        <v>223</v>
      </c>
    </row>
    <row r="23" spans="1:20" x14ac:dyDescent="0.25">
      <c r="A23" s="51" t="s">
        <v>321</v>
      </c>
      <c r="B23" s="46" t="s">
        <v>210</v>
      </c>
      <c r="C23" s="46">
        <v>0.12</v>
      </c>
      <c r="D23" s="46" t="s">
        <v>114</v>
      </c>
      <c r="E23" s="46">
        <v>0.02</v>
      </c>
      <c r="F23" s="52">
        <v>5.5E-2</v>
      </c>
      <c r="G23" s="52">
        <v>5.6000000000000001E-2</v>
      </c>
      <c r="H23" s="52">
        <v>6.4000000000000001E-2</v>
      </c>
      <c r="I23" s="52">
        <v>5.3999999999999999E-2</v>
      </c>
      <c r="J23" s="44" t="str">
        <f t="shared" si="0"/>
        <v>&lt;2xDL</v>
      </c>
      <c r="K23" s="52">
        <v>6.3E-2</v>
      </c>
      <c r="L23" s="52">
        <v>0.152</v>
      </c>
      <c r="M23" s="52">
        <v>0.1</v>
      </c>
      <c r="N23" s="52">
        <v>5.8000000000000003E-2</v>
      </c>
      <c r="O23" s="52">
        <v>0.3</v>
      </c>
      <c r="P23" s="52">
        <v>0.26</v>
      </c>
      <c r="Q23" s="52">
        <v>0.24</v>
      </c>
      <c r="R23" s="52">
        <v>9.1999999999999998E-2</v>
      </c>
      <c r="S23" s="52" t="s">
        <v>256</v>
      </c>
      <c r="T23" s="52" t="s">
        <v>256</v>
      </c>
    </row>
    <row r="24" spans="1:20" x14ac:dyDescent="0.25">
      <c r="A24" s="51" t="s">
        <v>320</v>
      </c>
      <c r="B24" s="46" t="s">
        <v>210</v>
      </c>
      <c r="C24" s="46">
        <v>13</v>
      </c>
      <c r="D24" s="46" t="s">
        <v>114</v>
      </c>
      <c r="E24" s="46">
        <v>5.0000000000000001E-3</v>
      </c>
      <c r="F24" s="52">
        <v>3.15E-2</v>
      </c>
      <c r="G24" s="52">
        <v>3.4000000000000002E-2</v>
      </c>
      <c r="H24" s="52">
        <v>3.27E-2</v>
      </c>
      <c r="I24" s="52">
        <v>3.1399999999999997E-2</v>
      </c>
      <c r="J24" s="44">
        <f t="shared" si="0"/>
        <v>4.0561622464898681E-2</v>
      </c>
      <c r="K24" s="52">
        <v>3.3599999999999998E-2</v>
      </c>
      <c r="L24" s="52">
        <v>1.2999999999999999E-2</v>
      </c>
      <c r="M24" s="53" t="s">
        <v>319</v>
      </c>
      <c r="N24" s="52">
        <v>0.41399999999999998</v>
      </c>
      <c r="O24" s="52">
        <v>0.106</v>
      </c>
      <c r="P24" s="52">
        <v>9.6000000000000002E-2</v>
      </c>
      <c r="Q24" s="52">
        <v>7.9000000000000001E-2</v>
      </c>
      <c r="R24" s="52">
        <v>0.13500000000000001</v>
      </c>
      <c r="S24" s="52" t="s">
        <v>313</v>
      </c>
      <c r="T24" s="52" t="s">
        <v>313</v>
      </c>
    </row>
    <row r="25" spans="1:20" x14ac:dyDescent="0.25">
      <c r="A25" s="51" t="s">
        <v>318</v>
      </c>
      <c r="B25" s="46" t="s">
        <v>210</v>
      </c>
      <c r="C25" s="46">
        <v>0.06</v>
      </c>
      <c r="D25" s="46" t="s">
        <v>114</v>
      </c>
      <c r="E25" s="46">
        <v>1E-3</v>
      </c>
      <c r="F25" s="52" t="s">
        <v>209</v>
      </c>
      <c r="G25" s="52" t="s">
        <v>209</v>
      </c>
      <c r="H25" s="52">
        <v>1.4E-3</v>
      </c>
      <c r="I25" s="52">
        <v>1.5E-3</v>
      </c>
      <c r="J25" s="44" t="str">
        <f t="shared" si="0"/>
        <v>&lt;2xDL</v>
      </c>
      <c r="K25" s="52">
        <v>1.4E-3</v>
      </c>
      <c r="L25" s="53" t="s">
        <v>264</v>
      </c>
      <c r="M25" s="53" t="s">
        <v>313</v>
      </c>
      <c r="N25" s="52">
        <v>1.54E-2</v>
      </c>
      <c r="O25" s="53" t="s">
        <v>313</v>
      </c>
      <c r="P25" s="53" t="s">
        <v>313</v>
      </c>
      <c r="Q25" s="53" t="s">
        <v>313</v>
      </c>
      <c r="R25" s="52" t="s">
        <v>209</v>
      </c>
      <c r="S25" s="52" t="s">
        <v>209</v>
      </c>
      <c r="T25" s="52" t="s">
        <v>209</v>
      </c>
    </row>
    <row r="26" spans="1:20" x14ac:dyDescent="0.25">
      <c r="A26" s="51" t="s">
        <v>317</v>
      </c>
      <c r="B26" s="46" t="s">
        <v>210</v>
      </c>
      <c r="C26" s="46" t="s">
        <v>114</v>
      </c>
      <c r="D26" s="46" t="s">
        <v>114</v>
      </c>
      <c r="E26" s="46">
        <v>0.5</v>
      </c>
      <c r="F26" s="52">
        <v>25.4</v>
      </c>
      <c r="G26" s="52">
        <v>25.3</v>
      </c>
      <c r="H26" s="52">
        <v>132</v>
      </c>
      <c r="I26" s="52">
        <v>128</v>
      </c>
      <c r="J26" s="44">
        <f t="shared" si="0"/>
        <v>3.0769230769230771E-2</v>
      </c>
      <c r="K26" s="52">
        <v>130</v>
      </c>
      <c r="L26" s="52">
        <v>421</v>
      </c>
      <c r="M26" s="52">
        <v>769</v>
      </c>
      <c r="N26" s="52">
        <v>588</v>
      </c>
      <c r="O26" s="52">
        <v>1090</v>
      </c>
      <c r="P26" s="52">
        <v>1060</v>
      </c>
      <c r="Q26" s="52">
        <v>1080</v>
      </c>
      <c r="R26" s="52">
        <v>37</v>
      </c>
      <c r="S26" s="52" t="s">
        <v>316</v>
      </c>
      <c r="T26" s="52" t="s">
        <v>316</v>
      </c>
    </row>
    <row r="27" spans="1:20" x14ac:dyDescent="0.25">
      <c r="A27" s="51" t="s">
        <v>315</v>
      </c>
      <c r="B27" s="46" t="s">
        <v>210</v>
      </c>
      <c r="C27" s="46" t="s">
        <v>114</v>
      </c>
      <c r="D27" s="46">
        <v>0.1</v>
      </c>
      <c r="E27" s="46">
        <v>5.0000000000000001E-3</v>
      </c>
      <c r="F27" s="52" t="s">
        <v>313</v>
      </c>
      <c r="G27" s="52" t="s">
        <v>313</v>
      </c>
      <c r="H27" s="52" t="s">
        <v>313</v>
      </c>
      <c r="I27" s="52" t="s">
        <v>313</v>
      </c>
      <c r="J27" s="44" t="str">
        <f t="shared" si="0"/>
        <v>&lt;DL</v>
      </c>
      <c r="K27" s="52" t="s">
        <v>313</v>
      </c>
      <c r="L27" s="52" t="s">
        <v>313</v>
      </c>
      <c r="M27" s="52" t="s">
        <v>313</v>
      </c>
      <c r="N27" s="52">
        <v>1.0699999999999999E-2</v>
      </c>
      <c r="O27" s="52" t="s">
        <v>114</v>
      </c>
      <c r="P27" s="52" t="s">
        <v>114</v>
      </c>
      <c r="Q27" s="52" t="s">
        <v>114</v>
      </c>
      <c r="R27" s="52" t="s">
        <v>114</v>
      </c>
      <c r="S27" s="52" t="s">
        <v>313</v>
      </c>
      <c r="T27" s="52" t="s">
        <v>313</v>
      </c>
    </row>
    <row r="28" spans="1:20" x14ac:dyDescent="0.25">
      <c r="A28" s="51" t="s">
        <v>314</v>
      </c>
      <c r="B28" s="46" t="s">
        <v>210</v>
      </c>
      <c r="C28" s="46" t="s">
        <v>114</v>
      </c>
      <c r="D28" s="46">
        <v>0.3</v>
      </c>
      <c r="E28" s="46">
        <v>5.0000000000000001E-3</v>
      </c>
      <c r="F28" s="52" t="s">
        <v>313</v>
      </c>
      <c r="G28" s="52" t="s">
        <v>313</v>
      </c>
      <c r="H28" s="52" t="s">
        <v>313</v>
      </c>
      <c r="I28" s="52" t="s">
        <v>313</v>
      </c>
      <c r="J28" s="44" t="str">
        <f t="shared" si="0"/>
        <v>&lt;DL</v>
      </c>
      <c r="K28" s="52" t="s">
        <v>313</v>
      </c>
      <c r="L28" s="52" t="s">
        <v>313</v>
      </c>
      <c r="M28" s="52" t="s">
        <v>313</v>
      </c>
      <c r="N28" s="52">
        <v>6.9599999999999995E-2</v>
      </c>
      <c r="O28" s="52" t="s">
        <v>114</v>
      </c>
      <c r="P28" s="52" t="s">
        <v>114</v>
      </c>
      <c r="Q28" s="52" t="s">
        <v>114</v>
      </c>
      <c r="R28" s="52" t="s">
        <v>114</v>
      </c>
      <c r="S28" s="52" t="s">
        <v>313</v>
      </c>
      <c r="T28" s="52" t="s">
        <v>313</v>
      </c>
    </row>
    <row r="29" spans="1:20" x14ac:dyDescent="0.25">
      <c r="A29" s="51" t="s">
        <v>312</v>
      </c>
      <c r="B29" s="46" t="s">
        <v>210</v>
      </c>
      <c r="C29" s="46" t="s">
        <v>114</v>
      </c>
      <c r="D29" s="54" t="s">
        <v>114</v>
      </c>
      <c r="E29" s="54">
        <v>0.2</v>
      </c>
      <c r="F29" s="52" t="s">
        <v>311</v>
      </c>
      <c r="G29" s="52" t="s">
        <v>311</v>
      </c>
      <c r="H29" s="52" t="s">
        <v>311</v>
      </c>
      <c r="I29" s="52" t="s">
        <v>311</v>
      </c>
      <c r="J29" s="44" t="str">
        <f t="shared" si="0"/>
        <v>&lt;DL</v>
      </c>
      <c r="K29" s="52" t="s">
        <v>311</v>
      </c>
      <c r="L29" s="52" t="s">
        <v>311</v>
      </c>
      <c r="M29" s="52" t="s">
        <v>311</v>
      </c>
      <c r="N29" s="52" t="s">
        <v>311</v>
      </c>
      <c r="O29" s="52" t="s">
        <v>114</v>
      </c>
      <c r="P29" s="52" t="s">
        <v>114</v>
      </c>
      <c r="Q29" s="52" t="s">
        <v>114</v>
      </c>
      <c r="R29" s="52" t="s">
        <v>114</v>
      </c>
      <c r="S29" s="52" t="s">
        <v>311</v>
      </c>
      <c r="T29" s="52" t="s">
        <v>311</v>
      </c>
    </row>
    <row r="30" spans="1:20" x14ac:dyDescent="0.25">
      <c r="A30" s="51" t="s">
        <v>310</v>
      </c>
      <c r="B30" s="46" t="s">
        <v>210</v>
      </c>
      <c r="C30" s="46" t="s">
        <v>114</v>
      </c>
      <c r="D30" s="54" t="s">
        <v>114</v>
      </c>
      <c r="E30" s="54">
        <v>0.5</v>
      </c>
      <c r="F30" s="52" t="s">
        <v>223</v>
      </c>
      <c r="G30" s="52" t="s">
        <v>223</v>
      </c>
      <c r="H30" s="52" t="s">
        <v>223</v>
      </c>
      <c r="I30" s="52" t="s">
        <v>223</v>
      </c>
      <c r="J30" s="44" t="str">
        <f t="shared" si="0"/>
        <v>&lt;DL</v>
      </c>
      <c r="K30" s="52" t="s">
        <v>223</v>
      </c>
      <c r="L30" s="52" t="s">
        <v>223</v>
      </c>
      <c r="M30" s="52" t="s">
        <v>223</v>
      </c>
      <c r="N30" s="52">
        <v>2.72</v>
      </c>
      <c r="O30" s="52" t="s">
        <v>114</v>
      </c>
      <c r="P30" s="52" t="s">
        <v>114</v>
      </c>
      <c r="Q30" s="52" t="s">
        <v>114</v>
      </c>
      <c r="R30" s="52" t="s">
        <v>114</v>
      </c>
      <c r="S30" s="52" t="s">
        <v>223</v>
      </c>
      <c r="T30" s="52" t="s">
        <v>223</v>
      </c>
    </row>
    <row r="31" spans="1:20" x14ac:dyDescent="0.25">
      <c r="A31" s="51" t="s">
        <v>309</v>
      </c>
      <c r="B31" s="46" t="s">
        <v>210</v>
      </c>
      <c r="C31" s="46">
        <v>0.1</v>
      </c>
      <c r="D31" s="54" t="s">
        <v>114</v>
      </c>
      <c r="E31" s="54">
        <v>3.0000000000000001E-3</v>
      </c>
      <c r="F31" s="52">
        <v>0.876</v>
      </c>
      <c r="G31" s="52">
        <v>0.80200000000000005</v>
      </c>
      <c r="H31" s="52">
        <v>0.182</v>
      </c>
      <c r="I31" s="52">
        <v>0.17199999999999999</v>
      </c>
      <c r="J31" s="44">
        <f t="shared" si="0"/>
        <v>5.6497175141242993E-2</v>
      </c>
      <c r="K31" s="52">
        <v>0.13400000000000001</v>
      </c>
      <c r="L31" s="52">
        <v>0.39300000000000002</v>
      </c>
      <c r="M31" s="52">
        <v>0.29299999999999998</v>
      </c>
      <c r="N31" s="52">
        <v>1.85</v>
      </c>
      <c r="O31" s="52">
        <v>1.09E-2</v>
      </c>
      <c r="P31" s="53" t="s">
        <v>308</v>
      </c>
      <c r="Q31" s="52">
        <v>1.12E-2</v>
      </c>
      <c r="R31" s="52" t="s">
        <v>246</v>
      </c>
      <c r="S31" s="52" t="s">
        <v>269</v>
      </c>
      <c r="T31" s="52" t="s">
        <v>269</v>
      </c>
    </row>
    <row r="32" spans="1:20" x14ac:dyDescent="0.25">
      <c r="A32" s="51" t="s">
        <v>307</v>
      </c>
      <c r="B32" s="46" t="s">
        <v>210</v>
      </c>
      <c r="C32" s="46" t="s">
        <v>114</v>
      </c>
      <c r="D32" s="46">
        <v>0.15</v>
      </c>
      <c r="E32" s="46">
        <v>1E-4</v>
      </c>
      <c r="F32" s="52">
        <v>2.9999999999999997E-4</v>
      </c>
      <c r="G32" s="52">
        <v>2.9E-4</v>
      </c>
      <c r="H32" s="52">
        <v>3.6999999999999999E-4</v>
      </c>
      <c r="I32" s="52">
        <v>3.5E-4</v>
      </c>
      <c r="J32" s="44" t="str">
        <f t="shared" si="0"/>
        <v>&lt;2xDL</v>
      </c>
      <c r="K32" s="52">
        <v>3.8000000000000002E-4</v>
      </c>
      <c r="L32" s="52">
        <v>2.3099999999999999E-2</v>
      </c>
      <c r="M32" s="52">
        <v>3.4399999999999999E-3</v>
      </c>
      <c r="N32" s="52">
        <v>7.6400000000000001E-3</v>
      </c>
      <c r="O32" s="52">
        <v>3.3800000000000002E-3</v>
      </c>
      <c r="P32" s="52">
        <v>3.1900000000000001E-3</v>
      </c>
      <c r="Q32" s="52">
        <v>2.97E-3</v>
      </c>
      <c r="R32" s="52" t="s">
        <v>212</v>
      </c>
      <c r="S32" s="52" t="s">
        <v>219</v>
      </c>
      <c r="T32" s="52" t="s">
        <v>219</v>
      </c>
    </row>
    <row r="33" spans="1:20" x14ac:dyDescent="0.25">
      <c r="A33" s="51" t="s">
        <v>306</v>
      </c>
      <c r="B33" s="46" t="s">
        <v>210</v>
      </c>
      <c r="C33" s="46">
        <v>5.0000000000000001E-3</v>
      </c>
      <c r="D33" s="54" t="s">
        <v>114</v>
      </c>
      <c r="E33" s="54">
        <v>1E-4</v>
      </c>
      <c r="F33" s="52">
        <v>4.4999999999999997E-3</v>
      </c>
      <c r="G33" s="52">
        <v>4.1900000000000001E-3</v>
      </c>
      <c r="H33" s="52">
        <v>4.1900000000000001E-3</v>
      </c>
      <c r="I33" s="52">
        <v>4.2100000000000002E-3</v>
      </c>
      <c r="J33" s="44">
        <f t="shared" si="0"/>
        <v>4.7619047619047736E-3</v>
      </c>
      <c r="K33" s="52">
        <v>3.5699999999999998E-3</v>
      </c>
      <c r="L33" s="52">
        <v>0.13700000000000001</v>
      </c>
      <c r="M33" s="52">
        <v>1.6899999999999998E-2</v>
      </c>
      <c r="N33" s="52">
        <v>9.4799999999999995E-2</v>
      </c>
      <c r="O33" s="52">
        <v>1.01E-2</v>
      </c>
      <c r="P33" s="52">
        <v>7.6800000000000002E-3</v>
      </c>
      <c r="Q33" s="52">
        <v>1.17E-2</v>
      </c>
      <c r="R33" s="52">
        <v>4.2999999999999999E-4</v>
      </c>
      <c r="S33" s="52" t="s">
        <v>219</v>
      </c>
      <c r="T33" s="52" t="s">
        <v>219</v>
      </c>
    </row>
    <row r="34" spans="1:20" x14ac:dyDescent="0.25">
      <c r="A34" s="51" t="s">
        <v>305</v>
      </c>
      <c r="B34" s="46" t="s">
        <v>210</v>
      </c>
      <c r="C34" s="46" t="s">
        <v>114</v>
      </c>
      <c r="D34" s="66">
        <v>1</v>
      </c>
      <c r="E34" s="46">
        <v>5.0000000000000002E-5</v>
      </c>
      <c r="F34" s="52">
        <v>8.0399999999999999E-2</v>
      </c>
      <c r="G34" s="52">
        <v>8.0199999999999994E-2</v>
      </c>
      <c r="H34" s="52">
        <v>7.9799999999999996E-2</v>
      </c>
      <c r="I34" s="52">
        <v>7.8200000000000006E-2</v>
      </c>
      <c r="J34" s="44">
        <f t="shared" si="0"/>
        <v>2.0253164556961904E-2</v>
      </c>
      <c r="K34" s="52">
        <v>9.1800000000000007E-2</v>
      </c>
      <c r="L34" s="52">
        <v>2.3599999999999999E-2</v>
      </c>
      <c r="M34" s="52">
        <v>5.1799999999999999E-2</v>
      </c>
      <c r="N34" s="52">
        <v>9.35E-2</v>
      </c>
      <c r="O34" s="52">
        <v>1.54E-2</v>
      </c>
      <c r="P34" s="52">
        <v>1.5299999999999999E-2</v>
      </c>
      <c r="Q34" s="52">
        <v>1.4E-2</v>
      </c>
      <c r="R34" s="52">
        <v>8.8999999999999996E-2</v>
      </c>
      <c r="S34" s="52" t="s">
        <v>231</v>
      </c>
      <c r="T34" s="52" t="s">
        <v>231</v>
      </c>
    </row>
    <row r="35" spans="1:20" x14ac:dyDescent="0.25">
      <c r="A35" s="51" t="s">
        <v>304</v>
      </c>
      <c r="B35" s="46" t="s">
        <v>210</v>
      </c>
      <c r="C35" s="46" t="s">
        <v>114</v>
      </c>
      <c r="D35" s="54" t="s">
        <v>114</v>
      </c>
      <c r="E35" s="54">
        <v>1E-4</v>
      </c>
      <c r="F35" s="52">
        <v>2.6999999999999999E-5</v>
      </c>
      <c r="G35" s="52">
        <v>2.6999999999999999E-5</v>
      </c>
      <c r="H35" s="52" t="s">
        <v>228</v>
      </c>
      <c r="I35" s="52" t="s">
        <v>228</v>
      </c>
      <c r="J35" s="44" t="str">
        <f t="shared" si="0"/>
        <v>&lt;DL</v>
      </c>
      <c r="K35" s="52" t="s">
        <v>228</v>
      </c>
      <c r="L35" s="52">
        <v>2.1999999999999999E-5</v>
      </c>
      <c r="M35" s="52" t="s">
        <v>228</v>
      </c>
      <c r="N35" s="52">
        <v>8.8999999999999995E-5</v>
      </c>
      <c r="O35" s="53" t="s">
        <v>259</v>
      </c>
      <c r="P35" s="53" t="s">
        <v>259</v>
      </c>
      <c r="Q35" s="53" t="s">
        <v>259</v>
      </c>
      <c r="R35" s="52" t="s">
        <v>114</v>
      </c>
      <c r="S35" s="52" t="s">
        <v>228</v>
      </c>
      <c r="T35" s="52" t="s">
        <v>228</v>
      </c>
    </row>
    <row r="36" spans="1:20" x14ac:dyDescent="0.25">
      <c r="A36" s="51" t="s">
        <v>303</v>
      </c>
      <c r="B36" s="46" t="s">
        <v>210</v>
      </c>
      <c r="C36" s="46" t="s">
        <v>114</v>
      </c>
      <c r="D36" s="54" t="s">
        <v>114</v>
      </c>
      <c r="E36" s="54">
        <v>5.0000000000000001E-4</v>
      </c>
      <c r="F36" s="52" t="s">
        <v>231</v>
      </c>
      <c r="G36" s="52" t="s">
        <v>231</v>
      </c>
      <c r="H36" s="52" t="s">
        <v>231</v>
      </c>
      <c r="I36" s="52" t="s">
        <v>231</v>
      </c>
      <c r="J36" s="44" t="str">
        <f t="shared" si="0"/>
        <v>&lt;DL</v>
      </c>
      <c r="K36" s="52" t="s">
        <v>231</v>
      </c>
      <c r="L36" s="52">
        <v>1.2899999999999999E-4</v>
      </c>
      <c r="M36" s="52" t="s">
        <v>231</v>
      </c>
      <c r="N36" s="52">
        <v>5.5900000000000004E-4</v>
      </c>
      <c r="O36" s="53" t="s">
        <v>219</v>
      </c>
      <c r="P36" s="53" t="s">
        <v>219</v>
      </c>
      <c r="Q36" s="53" t="s">
        <v>219</v>
      </c>
      <c r="R36" s="52" t="s">
        <v>114</v>
      </c>
      <c r="S36" s="52" t="s">
        <v>231</v>
      </c>
      <c r="T36" s="52" t="s">
        <v>231</v>
      </c>
    </row>
    <row r="37" spans="1:20" x14ac:dyDescent="0.25">
      <c r="A37" s="51" t="s">
        <v>302</v>
      </c>
      <c r="B37" s="46" t="s">
        <v>210</v>
      </c>
      <c r="C37" s="46" t="s">
        <v>114</v>
      </c>
      <c r="D37" s="54" t="s">
        <v>114</v>
      </c>
      <c r="E37" s="54">
        <v>0.01</v>
      </c>
      <c r="F37" s="52" t="s">
        <v>246</v>
      </c>
      <c r="G37" s="52" t="s">
        <v>246</v>
      </c>
      <c r="H37" s="52" t="s">
        <v>246</v>
      </c>
      <c r="I37" s="52" t="s">
        <v>246</v>
      </c>
      <c r="J37" s="44" t="str">
        <f t="shared" si="0"/>
        <v>&lt;DL</v>
      </c>
      <c r="K37" s="52" t="s">
        <v>246</v>
      </c>
      <c r="L37" s="52" t="s">
        <v>246</v>
      </c>
      <c r="M37" s="52">
        <v>1.4E-2</v>
      </c>
      <c r="N37" s="52">
        <v>5.1999999999999998E-2</v>
      </c>
      <c r="O37" s="53" t="s">
        <v>256</v>
      </c>
      <c r="P37" s="53" t="s">
        <v>256</v>
      </c>
      <c r="Q37" s="53" t="s">
        <v>256</v>
      </c>
      <c r="R37" s="52" t="s">
        <v>233</v>
      </c>
      <c r="S37" s="52" t="s">
        <v>246</v>
      </c>
      <c r="T37" s="52" t="s">
        <v>246</v>
      </c>
    </row>
    <row r="38" spans="1:20" x14ac:dyDescent="0.25">
      <c r="A38" s="60" t="s">
        <v>301</v>
      </c>
      <c r="B38" s="46" t="s">
        <v>210</v>
      </c>
      <c r="C38" s="46">
        <v>9.0000000000000006E-5</v>
      </c>
      <c r="D38" s="46">
        <v>0.02</v>
      </c>
      <c r="E38" s="46">
        <v>1.0000000000000001E-5</v>
      </c>
      <c r="F38" s="52">
        <v>1.12E-4</v>
      </c>
      <c r="G38" s="52">
        <v>1.0399999999999999E-4</v>
      </c>
      <c r="H38" s="52">
        <v>1.17E-4</v>
      </c>
      <c r="I38" s="52">
        <v>1.08E-4</v>
      </c>
      <c r="J38" s="44">
        <f t="shared" si="0"/>
        <v>8.0000000000000016E-2</v>
      </c>
      <c r="K38" s="52">
        <v>1.11E-4</v>
      </c>
      <c r="L38" s="52">
        <v>4.6600000000000001E-3</v>
      </c>
      <c r="M38" s="52">
        <v>1.64E-4</v>
      </c>
      <c r="N38" s="52">
        <v>1.16E-3</v>
      </c>
      <c r="O38" s="52">
        <v>4.0200000000000001E-3</v>
      </c>
      <c r="P38" s="52">
        <v>3.62E-3</v>
      </c>
      <c r="Q38" s="52">
        <v>4.2399999999999998E-3</v>
      </c>
      <c r="R38" s="52" t="s">
        <v>220</v>
      </c>
      <c r="S38" s="52" t="s">
        <v>239</v>
      </c>
      <c r="T38" s="52" t="s">
        <v>239</v>
      </c>
    </row>
    <row r="39" spans="1:20" x14ac:dyDescent="0.25">
      <c r="A39" s="61" t="s">
        <v>300</v>
      </c>
      <c r="B39" s="58" t="s">
        <v>210</v>
      </c>
      <c r="C39" s="58" t="s">
        <v>248</v>
      </c>
      <c r="D39" s="62" t="s">
        <v>114</v>
      </c>
      <c r="E39" s="65">
        <v>1.0000000000000001E-5</v>
      </c>
      <c r="F39" s="64">
        <f>IF(F$13&lt;17,0.00004,(IF(F$13&gt;280,0.00037,((10^(0.83*(LOG(F$13))-2.46))/1000))))</f>
        <v>1.7798328061625082E-4</v>
      </c>
      <c r="G39" s="64">
        <f>IF(G$13&lt;17,0.00004,(IF(G$13&gt;280,0.00037,((10^(0.83*(LOG(G$13))-2.46))/1000))))</f>
        <v>1.805486582251742E-4</v>
      </c>
      <c r="H39" s="56">
        <f>IF(H$13&lt;17,0.00004,(IF(H$13&gt;280,0.00037,((10^(0.83*(LOG(H$13))-2.46))/1000))))</f>
        <v>3.3004013323410266E-4</v>
      </c>
      <c r="I39" s="56">
        <f>IF(I$13&lt;17,0.00004,(IF(I$13&gt;280,0.00037,((10^(0.83*(LOG(I$13))-2.46))/1000))))</f>
        <v>3.3004013323410266E-4</v>
      </c>
      <c r="J39" s="44" t="s">
        <v>114</v>
      </c>
      <c r="K39" s="56">
        <f t="shared" ref="K39:T39" si="1">IF(K$13&lt;17,0.00004,(IF(K$13&gt;280,0.00037,((10^(0.83*(LOG(K$13))-2.46))/1000))))</f>
        <v>3.4019598897528958E-4</v>
      </c>
      <c r="L39" s="56">
        <f t="shared" si="1"/>
        <v>3.6999999999999999E-4</v>
      </c>
      <c r="M39" s="63">
        <f t="shared" si="1"/>
        <v>3.6999999999999999E-4</v>
      </c>
      <c r="N39" s="63">
        <f t="shared" si="1"/>
        <v>3.6999999999999999E-4</v>
      </c>
      <c r="O39" s="63">
        <f t="shared" si="1"/>
        <v>3.6999999999999999E-4</v>
      </c>
      <c r="P39" s="63">
        <f t="shared" si="1"/>
        <v>3.6999999999999999E-4</v>
      </c>
      <c r="Q39" s="63">
        <f t="shared" si="1"/>
        <v>3.6999999999999999E-4</v>
      </c>
      <c r="R39" s="56">
        <f t="shared" si="1"/>
        <v>2.7940367102450252E-4</v>
      </c>
      <c r="S39" s="63">
        <f t="shared" si="1"/>
        <v>3.6999999999999999E-4</v>
      </c>
      <c r="T39" s="63">
        <f t="shared" si="1"/>
        <v>3.6999999999999999E-4</v>
      </c>
    </row>
    <row r="40" spans="1:20" x14ac:dyDescent="0.25">
      <c r="A40" s="51" t="s">
        <v>299</v>
      </c>
      <c r="B40" s="46" t="s">
        <v>210</v>
      </c>
      <c r="C40" s="46" t="s">
        <v>114</v>
      </c>
      <c r="D40" s="54" t="s">
        <v>114</v>
      </c>
      <c r="E40" s="54">
        <v>0.05</v>
      </c>
      <c r="F40" s="52">
        <v>28.5</v>
      </c>
      <c r="G40" s="52">
        <v>28.6</v>
      </c>
      <c r="H40" s="52">
        <v>59.3</v>
      </c>
      <c r="I40" s="52">
        <v>59.2</v>
      </c>
      <c r="J40" s="44">
        <f>IFERROR(IF(MAX(H40:I40)&lt;(5*$E40),IF(ABS(H40-I40)&lt;(2*$E40),"&lt;2xDL",IFERROR(ABS(H40-I40)/AVERAGE(H40,I40),"&lt;DL")),IFERROR(ABS(H40-I40)/AVERAGE(H40,I40),"&lt;DL")),"&lt;DL")</f>
        <v>1.6877637130800727E-3</v>
      </c>
      <c r="K40" s="52">
        <v>57.6</v>
      </c>
      <c r="L40" s="52">
        <v>176</v>
      </c>
      <c r="M40" s="52">
        <v>227</v>
      </c>
      <c r="N40" s="52">
        <v>203</v>
      </c>
      <c r="O40" s="52">
        <v>373</v>
      </c>
      <c r="P40" s="52">
        <v>347</v>
      </c>
      <c r="Q40" s="52">
        <v>352</v>
      </c>
      <c r="R40" s="52">
        <v>46.3</v>
      </c>
      <c r="S40" s="52" t="s">
        <v>226</v>
      </c>
      <c r="T40" s="52" t="s">
        <v>226</v>
      </c>
    </row>
    <row r="41" spans="1:20" x14ac:dyDescent="0.25">
      <c r="A41" s="51" t="s">
        <v>298</v>
      </c>
      <c r="B41" s="46" t="s">
        <v>210</v>
      </c>
      <c r="C41" s="46">
        <v>8.8999999999999999E-3</v>
      </c>
      <c r="D41" s="46">
        <v>0.04</v>
      </c>
      <c r="E41" s="46">
        <v>1E-4</v>
      </c>
      <c r="F41" s="52">
        <v>1.1000000000000001E-3</v>
      </c>
      <c r="G41" s="52">
        <v>1E-3</v>
      </c>
      <c r="H41" s="52">
        <v>8.8000000000000003E-4</v>
      </c>
      <c r="I41" s="52">
        <v>3.6999999999999999E-4</v>
      </c>
      <c r="J41" s="44">
        <f>IFERROR(IF(MAX(H41:I41)&lt;(5*$E41),IF(ABS(H41-I41)&lt;(2*$E41),"&lt;2xDL",IFERROR(ABS(H41-I41)/AVERAGE(H41,I41),"&lt;DL")),IFERROR(ABS(H41-I41)/AVERAGE(H41,I41),"&lt;DL")),"&lt;DL")</f>
        <v>0.81600000000000006</v>
      </c>
      <c r="K41" s="52">
        <v>3.6999999999999999E-4</v>
      </c>
      <c r="L41" s="52">
        <v>6.3000000000000003E-4</v>
      </c>
      <c r="M41" s="52">
        <v>7.1000000000000002E-4</v>
      </c>
      <c r="N41" s="52">
        <v>4.5500000000000002E-3</v>
      </c>
      <c r="O41" s="53" t="s">
        <v>220</v>
      </c>
      <c r="P41" s="53" t="s">
        <v>220</v>
      </c>
      <c r="Q41" s="53" t="s">
        <v>220</v>
      </c>
      <c r="R41" s="52" t="s">
        <v>264</v>
      </c>
      <c r="S41" s="52" t="s">
        <v>219</v>
      </c>
      <c r="T41" s="52" t="s">
        <v>219</v>
      </c>
    </row>
    <row r="42" spans="1:20" x14ac:dyDescent="0.25">
      <c r="A42" s="51" t="s">
        <v>297</v>
      </c>
      <c r="B42" s="46" t="s">
        <v>210</v>
      </c>
      <c r="C42" s="46" t="s">
        <v>114</v>
      </c>
      <c r="D42" s="54" t="s">
        <v>114</v>
      </c>
      <c r="E42" s="54">
        <v>1E-4</v>
      </c>
      <c r="F42" s="52">
        <v>3.6000000000000002E-4</v>
      </c>
      <c r="G42" s="52">
        <v>3.3E-4</v>
      </c>
      <c r="H42" s="52">
        <v>3.8999999999999999E-4</v>
      </c>
      <c r="I42" s="52">
        <v>3.8999999999999999E-4</v>
      </c>
      <c r="J42" s="44" t="str">
        <f>IFERROR(IF(MAX(H42:I42)&lt;(5*$E42),IF(ABS(H42-I42)&lt;(2*$E42),"&lt;2xDL",IFERROR(ABS(H42-I42)/AVERAGE(H42,I42),"&lt;DL")),IFERROR(ABS(H42-I42)/AVERAGE(H42,I42),"&lt;DL")),"&lt;DL")</f>
        <v>&lt;2xDL</v>
      </c>
      <c r="K42" s="52">
        <v>4.6999999999999999E-4</v>
      </c>
      <c r="L42" s="52">
        <v>1.34E-3</v>
      </c>
      <c r="M42" s="52">
        <v>6.2E-4</v>
      </c>
      <c r="N42" s="52">
        <v>7.8499999999999993E-3</v>
      </c>
      <c r="O42" s="53" t="s">
        <v>220</v>
      </c>
      <c r="P42" s="53" t="s">
        <v>220</v>
      </c>
      <c r="Q42" s="52">
        <v>2.9E-4</v>
      </c>
      <c r="R42" s="52" t="s">
        <v>114</v>
      </c>
      <c r="S42" s="52" t="s">
        <v>219</v>
      </c>
      <c r="T42" s="52" t="s">
        <v>219</v>
      </c>
    </row>
    <row r="43" spans="1:20" x14ac:dyDescent="0.25">
      <c r="A43" s="60" t="s">
        <v>296</v>
      </c>
      <c r="B43" s="46" t="s">
        <v>210</v>
      </c>
      <c r="C43" s="46">
        <v>2E-3</v>
      </c>
      <c r="D43" s="46">
        <v>0.2</v>
      </c>
      <c r="E43" s="46">
        <v>5.0000000000000001E-4</v>
      </c>
      <c r="F43" s="52">
        <v>2.16E-3</v>
      </c>
      <c r="G43" s="52">
        <v>2.2599999999999999E-3</v>
      </c>
      <c r="H43" s="52">
        <v>1.2999999999999999E-3</v>
      </c>
      <c r="I43" s="52">
        <v>1.09E-3</v>
      </c>
      <c r="J43" s="44" t="str">
        <f>IFERROR(IF(MAX(H43:I43)&lt;(5*$E43),IF(ABS(H43-I43)&lt;(2*$E43),"&lt;2xDL",IFERROR(ABS(H43-I43)/AVERAGE(H43,I43),"&lt;DL")),IFERROR(ABS(H43-I43)/AVERAGE(H43,I43),"&lt;DL")),"&lt;DL")</f>
        <v>&lt;2xDL</v>
      </c>
      <c r="K43" s="52">
        <v>1.24E-3</v>
      </c>
      <c r="L43" s="52">
        <v>5.7099999999999998E-3</v>
      </c>
      <c r="M43" s="52">
        <v>1.4499999999999999E-3</v>
      </c>
      <c r="N43" s="52">
        <v>1.8599999999999998E-2</v>
      </c>
      <c r="O43" s="52">
        <v>3.5999999999999999E-3</v>
      </c>
      <c r="P43" s="52">
        <v>2.8E-3</v>
      </c>
      <c r="Q43" s="52">
        <v>3.3E-3</v>
      </c>
      <c r="R43" s="52" t="s">
        <v>209</v>
      </c>
      <c r="S43" s="52" t="s">
        <v>212</v>
      </c>
      <c r="T43" s="52" t="s">
        <v>212</v>
      </c>
    </row>
    <row r="44" spans="1:20" x14ac:dyDescent="0.25">
      <c r="A44" s="61" t="s">
        <v>295</v>
      </c>
      <c r="B44" s="58" t="s">
        <v>210</v>
      </c>
      <c r="C44" s="58" t="s">
        <v>248</v>
      </c>
      <c r="D44" s="62" t="s">
        <v>114</v>
      </c>
      <c r="E44" s="65">
        <v>5.0000000000000001E-4</v>
      </c>
      <c r="F44" s="56">
        <f>IF(F$13&lt;82,0.002,(IF(F$13&gt;180,0.004,((EXP(0.8545*(LN(F$13))-1.465))*0.2)/1000)))</f>
        <v>2.6647402647938427E-3</v>
      </c>
      <c r="G44" s="56">
        <f>IF(G$13&lt;82,0.002,(IF(G$13&gt;180,0.004,((EXP(0.8545*(LN(G$13))-1.465))*0.2)/1000)))</f>
        <v>2.7042908488764043E-3</v>
      </c>
      <c r="H44" s="56">
        <f>IF(H$13&lt;82,0.002,(IF(H$13&gt;180,0.004,((EXP(0.8545*(LN(H$13))-1.465))*0.2)/1000)))</f>
        <v>4.0000000000000001E-3</v>
      </c>
      <c r="I44" s="56">
        <f>IF(I$13&lt;82,0.002,(IF(I$13&gt;180,0.004,((EXP(0.8545*(LN(I$13))-1.465))*0.2)/1000)))</f>
        <v>4.0000000000000001E-3</v>
      </c>
      <c r="J44" s="44" t="s">
        <v>114</v>
      </c>
      <c r="K44" s="56">
        <f t="shared" ref="K44:T44" si="2">IF(K$13&lt;82,0.002,(IF(K$13&gt;180,0.004,((EXP(0.8545*(LN(K$13))-1.465))*0.2)/1000)))</f>
        <v>4.0000000000000001E-3</v>
      </c>
      <c r="L44" s="56">
        <f t="shared" si="2"/>
        <v>4.0000000000000001E-3</v>
      </c>
      <c r="M44" s="56">
        <f t="shared" si="2"/>
        <v>4.0000000000000001E-3</v>
      </c>
      <c r="N44" s="56">
        <f t="shared" si="2"/>
        <v>4.0000000000000001E-3</v>
      </c>
      <c r="O44" s="56">
        <f t="shared" si="2"/>
        <v>4.0000000000000001E-3</v>
      </c>
      <c r="P44" s="56">
        <f t="shared" si="2"/>
        <v>4.0000000000000001E-3</v>
      </c>
      <c r="Q44" s="56">
        <f t="shared" si="2"/>
        <v>4.0000000000000001E-3</v>
      </c>
      <c r="R44" s="56">
        <f t="shared" si="2"/>
        <v>4.0000000000000001E-3</v>
      </c>
      <c r="S44" s="56">
        <f t="shared" si="2"/>
        <v>4.0000000000000001E-3</v>
      </c>
      <c r="T44" s="56">
        <f t="shared" si="2"/>
        <v>4.0000000000000001E-3</v>
      </c>
    </row>
    <row r="45" spans="1:20" x14ac:dyDescent="0.25">
      <c r="A45" s="51" t="s">
        <v>294</v>
      </c>
      <c r="B45" s="46" t="s">
        <v>210</v>
      </c>
      <c r="C45" s="46">
        <v>0.3</v>
      </c>
      <c r="D45" s="66">
        <v>1</v>
      </c>
      <c r="E45" s="46">
        <v>0.01</v>
      </c>
      <c r="F45" s="52">
        <v>1.07</v>
      </c>
      <c r="G45" s="52">
        <v>1.02</v>
      </c>
      <c r="H45" s="52">
        <v>0.247</v>
      </c>
      <c r="I45" s="52">
        <v>0.22800000000000001</v>
      </c>
      <c r="J45" s="44">
        <f>IFERROR(IF(MAX(H45:I45)&lt;(5*$E45),IF(ABS(H45-I45)&lt;(2*$E45),"&lt;2xDL",IFERROR(ABS(H45-I45)/AVERAGE(H45,I45),"&lt;DL")),IFERROR(ABS(H45-I45)/AVERAGE(H45,I45),"&lt;DL")),"&lt;DL")</f>
        <v>7.999999999999996E-2</v>
      </c>
      <c r="K45" s="52">
        <v>0.26700000000000002</v>
      </c>
      <c r="L45" s="52">
        <v>2.74</v>
      </c>
      <c r="M45" s="52">
        <v>4.07</v>
      </c>
      <c r="N45" s="52">
        <v>16.2</v>
      </c>
      <c r="O45" s="52">
        <v>0.03</v>
      </c>
      <c r="P45" s="52">
        <v>2.9000000000000001E-2</v>
      </c>
      <c r="Q45" s="52">
        <v>0.05</v>
      </c>
      <c r="R45" s="52" t="s">
        <v>293</v>
      </c>
      <c r="S45" s="52" t="s">
        <v>246</v>
      </c>
      <c r="T45" s="52" t="s">
        <v>246</v>
      </c>
    </row>
    <row r="46" spans="1:20" x14ac:dyDescent="0.25">
      <c r="A46" s="60" t="s">
        <v>292</v>
      </c>
      <c r="B46" s="46" t="s">
        <v>210</v>
      </c>
      <c r="C46" s="46">
        <v>1E-3</v>
      </c>
      <c r="D46" s="46">
        <v>0.1</v>
      </c>
      <c r="E46" s="46">
        <v>5.0000000000000002E-5</v>
      </c>
      <c r="F46" s="52">
        <v>3.0300000000000001E-3</v>
      </c>
      <c r="G46" s="52">
        <v>2.97E-3</v>
      </c>
      <c r="H46" s="52">
        <v>6.0400000000000004E-4</v>
      </c>
      <c r="I46" s="52">
        <v>5.4299999999999997E-4</v>
      </c>
      <c r="J46" s="44">
        <f>IFERROR(IF(MAX(H46:I46)&lt;(5*$E46),IF(ABS(H46-I46)&lt;(2*$E46),"&lt;2xDL",IFERROR(ABS(H46-I46)/AVERAGE(H46,I46),"&lt;DL")),IFERROR(ABS(H46-I46)/AVERAGE(H46,I46),"&lt;DL")),"&lt;DL")</f>
        <v>0.10636442894507424</v>
      </c>
      <c r="K46" s="52">
        <v>3.3100000000000002E-4</v>
      </c>
      <c r="L46" s="52">
        <v>4.36E-2</v>
      </c>
      <c r="M46" s="52">
        <v>6.2399999999999999E-4</v>
      </c>
      <c r="N46" s="52">
        <v>3.39E-2</v>
      </c>
      <c r="O46" s="52">
        <v>2.5000000000000001E-4</v>
      </c>
      <c r="P46" s="53" t="s">
        <v>219</v>
      </c>
      <c r="Q46" s="52">
        <v>3.2000000000000003E-4</v>
      </c>
      <c r="R46" s="52">
        <v>6.0999999999999997E-4</v>
      </c>
      <c r="S46" s="52" t="s">
        <v>231</v>
      </c>
      <c r="T46" s="52" t="s">
        <v>231</v>
      </c>
    </row>
    <row r="47" spans="1:20" x14ac:dyDescent="0.25">
      <c r="A47" s="61" t="s">
        <v>291</v>
      </c>
      <c r="B47" s="58" t="s">
        <v>210</v>
      </c>
      <c r="C47" s="58" t="s">
        <v>248</v>
      </c>
      <c r="D47" s="62" t="s">
        <v>114</v>
      </c>
      <c r="E47" s="65">
        <v>5.0000000000000002E-5</v>
      </c>
      <c r="F47" s="56">
        <f>IF(F$13&lt;61,0.001,(IF(F$13&gt;180,0.007,(EXP(1.273*(LN(F$13))-4.705))/1000)))</f>
        <v>3.8011307923769893E-3</v>
      </c>
      <c r="G47" s="56">
        <f>IF(G$13&lt;61,0.001,(IF(G$13&gt;180,0.007,(EXP(1.273*(LN(G$13))-4.705))/1000)))</f>
        <v>3.8854834607454066E-3</v>
      </c>
      <c r="H47" s="56">
        <f>IF(H$13&lt;61,0.001,(IF(H$13&gt;180,0.007,(EXP(1.273*(LN(H$13))-4.705))/1000)))</f>
        <v>7.0000000000000001E-3</v>
      </c>
      <c r="I47" s="56">
        <f>IF(I$13&lt;61,0.001,(IF(I$13&gt;180,0.007,(EXP(1.273*(LN(I$13))-4.705))/1000)))</f>
        <v>7.0000000000000001E-3</v>
      </c>
      <c r="J47" s="44" t="s">
        <v>114</v>
      </c>
      <c r="K47" s="56">
        <f t="shared" ref="K47:T47" si="3">IF(K$13&lt;61,0.001,(IF(K$13&gt;180,0.007,(EXP(1.273*(LN(K$13))-4.705))/1000)))</f>
        <v>7.0000000000000001E-3</v>
      </c>
      <c r="L47" s="56">
        <f t="shared" si="3"/>
        <v>7.0000000000000001E-3</v>
      </c>
      <c r="M47" s="56">
        <f t="shared" si="3"/>
        <v>7.0000000000000001E-3</v>
      </c>
      <c r="N47" s="56">
        <f t="shared" si="3"/>
        <v>7.0000000000000001E-3</v>
      </c>
      <c r="O47" s="56">
        <f t="shared" si="3"/>
        <v>7.0000000000000001E-3</v>
      </c>
      <c r="P47" s="56">
        <f t="shared" si="3"/>
        <v>7.0000000000000001E-3</v>
      </c>
      <c r="Q47" s="56">
        <f t="shared" si="3"/>
        <v>7.0000000000000001E-3</v>
      </c>
      <c r="R47" s="56">
        <f t="shared" si="3"/>
        <v>7.0000000000000001E-3</v>
      </c>
      <c r="S47" s="56">
        <f t="shared" si="3"/>
        <v>7.0000000000000001E-3</v>
      </c>
      <c r="T47" s="56">
        <f t="shared" si="3"/>
        <v>7.0000000000000001E-3</v>
      </c>
    </row>
    <row r="48" spans="1:20" x14ac:dyDescent="0.25">
      <c r="A48" s="51" t="s">
        <v>290</v>
      </c>
      <c r="B48" s="46" t="s">
        <v>210</v>
      </c>
      <c r="C48" s="46" t="s">
        <v>114</v>
      </c>
      <c r="D48" s="54" t="s">
        <v>114</v>
      </c>
      <c r="E48" s="54">
        <v>5.0000000000000001E-4</v>
      </c>
      <c r="F48" s="52" t="s">
        <v>209</v>
      </c>
      <c r="G48" s="52" t="s">
        <v>209</v>
      </c>
      <c r="H48" s="52" t="s">
        <v>209</v>
      </c>
      <c r="I48" s="52">
        <v>1E-3</v>
      </c>
      <c r="J48" s="44" t="str">
        <f t="shared" ref="J48:J53" si="4">IFERROR(IF(MAX(H48:I48)&lt;(5*$E48),IF(ABS(H48-I48)&lt;(2*$E48),"&lt;2xDL",IFERROR(ABS(H48-I48)/AVERAGE(H48,I48),"&lt;DL")),IFERROR(ABS(H48-I48)/AVERAGE(H48,I48),"&lt;DL")),"&lt;DL")</f>
        <v>&lt;DL</v>
      </c>
      <c r="K48" s="52">
        <v>1.1000000000000001E-3</v>
      </c>
      <c r="L48" s="52">
        <v>9.7000000000000003E-3</v>
      </c>
      <c r="M48" s="52">
        <v>6.4000000000000003E-3</v>
      </c>
      <c r="N48" s="52">
        <v>1.8E-3</v>
      </c>
      <c r="O48" s="52">
        <v>1.12E-2</v>
      </c>
      <c r="P48" s="52">
        <v>1.04E-2</v>
      </c>
      <c r="Q48" s="52">
        <v>1.0500000000000001E-2</v>
      </c>
      <c r="R48" s="52" t="s">
        <v>114</v>
      </c>
      <c r="S48" s="52" t="s">
        <v>209</v>
      </c>
      <c r="T48" s="52" t="s">
        <v>209</v>
      </c>
    </row>
    <row r="49" spans="1:20" x14ac:dyDescent="0.25">
      <c r="A49" s="51" t="s">
        <v>289</v>
      </c>
      <c r="B49" s="46" t="s">
        <v>210</v>
      </c>
      <c r="C49" s="46" t="s">
        <v>114</v>
      </c>
      <c r="D49" s="54" t="s">
        <v>114</v>
      </c>
      <c r="E49" s="54">
        <v>0.1</v>
      </c>
      <c r="F49" s="52">
        <v>9.25</v>
      </c>
      <c r="G49" s="52">
        <v>9.23</v>
      </c>
      <c r="H49" s="52">
        <v>21.2</v>
      </c>
      <c r="I49" s="52">
        <v>21.1</v>
      </c>
      <c r="J49" s="44">
        <f t="shared" si="4"/>
        <v>4.7281323877067551E-3</v>
      </c>
      <c r="K49" s="52">
        <v>20.5</v>
      </c>
      <c r="L49" s="52">
        <v>59.2</v>
      </c>
      <c r="M49" s="52">
        <v>98.8</v>
      </c>
      <c r="N49" s="52">
        <v>44.1</v>
      </c>
      <c r="O49" s="52">
        <v>97.6</v>
      </c>
      <c r="P49" s="52">
        <v>95.4</v>
      </c>
      <c r="Q49" s="52">
        <v>95.1</v>
      </c>
      <c r="R49" s="52">
        <v>20</v>
      </c>
      <c r="S49" s="52" t="s">
        <v>233</v>
      </c>
      <c r="T49" s="52" t="s">
        <v>233</v>
      </c>
    </row>
    <row r="50" spans="1:20" x14ac:dyDescent="0.25">
      <c r="A50" s="51" t="s">
        <v>288</v>
      </c>
      <c r="B50" s="46" t="s">
        <v>210</v>
      </c>
      <c r="C50" s="46" t="s">
        <v>114</v>
      </c>
      <c r="D50" s="46">
        <v>0.5</v>
      </c>
      <c r="E50" s="46">
        <v>5.0000000000000002E-5</v>
      </c>
      <c r="F50" s="52">
        <v>0.17199999999999999</v>
      </c>
      <c r="G50" s="52">
        <v>0.16200000000000001</v>
      </c>
      <c r="H50" s="52">
        <v>0.26</v>
      </c>
      <c r="I50" s="52">
        <v>0.26</v>
      </c>
      <c r="J50" s="44">
        <f t="shared" si="4"/>
        <v>0</v>
      </c>
      <c r="K50" s="52">
        <v>0.23100000000000001</v>
      </c>
      <c r="L50" s="52">
        <v>1.45</v>
      </c>
      <c r="M50" s="52">
        <v>1.46</v>
      </c>
      <c r="N50" s="52">
        <v>5.25</v>
      </c>
      <c r="O50" s="52">
        <v>0.13300000000000001</v>
      </c>
      <c r="P50" s="52">
        <v>0.107</v>
      </c>
      <c r="Q50" s="52">
        <v>0.32800000000000001</v>
      </c>
      <c r="R50" s="52" t="s">
        <v>264</v>
      </c>
      <c r="S50" s="52" t="s">
        <v>219</v>
      </c>
      <c r="T50" s="52" t="s">
        <v>219</v>
      </c>
    </row>
    <row r="51" spans="1:20" x14ac:dyDescent="0.25">
      <c r="A51" s="51" t="s">
        <v>287</v>
      </c>
      <c r="B51" s="46" t="s">
        <v>210</v>
      </c>
      <c r="C51" s="46">
        <v>2.5999999999999998E-5</v>
      </c>
      <c r="D51" s="46">
        <v>5.0000000000000001E-3</v>
      </c>
      <c r="E51" s="46">
        <v>1.0000000000000001E-5</v>
      </c>
      <c r="F51" s="52">
        <v>1.0000000000000001E-5</v>
      </c>
      <c r="G51" s="52">
        <v>1.15E-5</v>
      </c>
      <c r="H51" s="52">
        <v>6.8000000000000001E-6</v>
      </c>
      <c r="I51" s="52" t="s">
        <v>239</v>
      </c>
      <c r="J51" s="44" t="str">
        <f t="shared" si="4"/>
        <v>&lt;DL</v>
      </c>
      <c r="K51" s="52" t="s">
        <v>239</v>
      </c>
      <c r="L51" s="52">
        <v>1.3900000000000001E-5</v>
      </c>
      <c r="M51" s="52">
        <v>5.6999999999999996E-6</v>
      </c>
      <c r="N51" s="52">
        <v>1.1600000000000001E-5</v>
      </c>
      <c r="O51" s="52" t="s">
        <v>239</v>
      </c>
      <c r="P51" s="52" t="s">
        <v>239</v>
      </c>
      <c r="Q51" s="52" t="s">
        <v>239</v>
      </c>
      <c r="R51" s="52" t="s">
        <v>220</v>
      </c>
      <c r="S51" s="52" t="s">
        <v>239</v>
      </c>
      <c r="T51" s="52" t="s">
        <v>239</v>
      </c>
    </row>
    <row r="52" spans="1:20" x14ac:dyDescent="0.25">
      <c r="A52" s="51" t="s">
        <v>286</v>
      </c>
      <c r="B52" s="46" t="s">
        <v>210</v>
      </c>
      <c r="C52" s="46">
        <v>7.3000000000000001E-3</v>
      </c>
      <c r="D52" s="54" t="s">
        <v>114</v>
      </c>
      <c r="E52" s="54">
        <v>5.0000000000000002E-5</v>
      </c>
      <c r="F52" s="52">
        <v>5.04E-4</v>
      </c>
      <c r="G52" s="52">
        <v>4.7699999999999999E-4</v>
      </c>
      <c r="H52" s="52">
        <v>4.0200000000000001E-4</v>
      </c>
      <c r="I52" s="52">
        <v>4.1199999999999999E-4</v>
      </c>
      <c r="J52" s="44">
        <f t="shared" si="4"/>
        <v>2.4570024570024499E-2</v>
      </c>
      <c r="K52" s="52">
        <v>3.6900000000000002E-4</v>
      </c>
      <c r="L52" s="52">
        <v>3.8900000000000002E-4</v>
      </c>
      <c r="M52" s="52">
        <v>2.8800000000000001E-4</v>
      </c>
      <c r="N52" s="52">
        <v>1.17E-3</v>
      </c>
      <c r="O52" s="52">
        <v>1.3999999999999999E-4</v>
      </c>
      <c r="P52" s="52">
        <v>1.2999999999999999E-4</v>
      </c>
      <c r="Q52" s="52">
        <v>1.4999999999999999E-4</v>
      </c>
      <c r="R52" s="52" t="s">
        <v>114</v>
      </c>
      <c r="S52" s="52" t="s">
        <v>231</v>
      </c>
      <c r="T52" s="52" t="s">
        <v>231</v>
      </c>
    </row>
    <row r="53" spans="1:20" x14ac:dyDescent="0.25">
      <c r="A53" s="60" t="s">
        <v>285</v>
      </c>
      <c r="B53" s="46" t="s">
        <v>210</v>
      </c>
      <c r="C53" s="46">
        <v>2.5000000000000001E-2</v>
      </c>
      <c r="D53" s="46">
        <v>0.3</v>
      </c>
      <c r="E53" s="46">
        <v>5.0000000000000001E-4</v>
      </c>
      <c r="F53" s="52">
        <v>9.2000000000000003E-4</v>
      </c>
      <c r="G53" s="52">
        <v>9.2000000000000003E-4</v>
      </c>
      <c r="H53" s="52">
        <v>7.2000000000000005E-4</v>
      </c>
      <c r="I53" s="52">
        <v>6.0999999999999997E-4</v>
      </c>
      <c r="J53" s="44" t="str">
        <f t="shared" si="4"/>
        <v>&lt;2xDL</v>
      </c>
      <c r="K53" s="52">
        <v>8.4000000000000003E-4</v>
      </c>
      <c r="L53" s="52">
        <v>2.5799999999999998E-3</v>
      </c>
      <c r="M53" s="52">
        <v>1.08E-3</v>
      </c>
      <c r="N53" s="52">
        <v>6.1799999999999997E-3</v>
      </c>
      <c r="O53" s="53" t="s">
        <v>209</v>
      </c>
      <c r="P53" s="53" t="s">
        <v>209</v>
      </c>
      <c r="Q53" s="53" t="s">
        <v>209</v>
      </c>
      <c r="R53" s="52" t="s">
        <v>114</v>
      </c>
      <c r="S53" s="52" t="s">
        <v>212</v>
      </c>
      <c r="T53" s="52" t="s">
        <v>212</v>
      </c>
    </row>
    <row r="54" spans="1:20" x14ac:dyDescent="0.25">
      <c r="A54" s="59" t="s">
        <v>284</v>
      </c>
      <c r="B54" s="58" t="s">
        <v>210</v>
      </c>
      <c r="C54" s="58" t="s">
        <v>248</v>
      </c>
      <c r="D54" s="62" t="s">
        <v>114</v>
      </c>
      <c r="E54" s="65">
        <v>5.0000000000000001E-4</v>
      </c>
      <c r="F54" s="56">
        <f>IF(F$13&lt;61,0.025,(IF(F$13&gt;180,0.15,(EXP(0.76*(LN(F$13))+1.06))/1000)))</f>
        <v>0.10628757767962697</v>
      </c>
      <c r="G54" s="56">
        <f>IF(G$13&lt;61,0.025,(IF(G$13&gt;180,0.15,(EXP(0.76*(LN(G$13))+1.06))/1000)))</f>
        <v>0.10768951120756118</v>
      </c>
      <c r="H54" s="56">
        <f>IF(H$13&lt;61,0.025,(IF(H$13&gt;180,0.15,(EXP(0.76*(LN(H$13))+1.06))/1000)))</f>
        <v>0.15</v>
      </c>
      <c r="I54" s="56">
        <f>IF(I$13&lt;61,0.025,(IF(I$13&gt;180,0.15,(EXP(0.76*(LN(I$13))+1.06))/1000)))</f>
        <v>0.15</v>
      </c>
      <c r="J54" s="44" t="s">
        <v>114</v>
      </c>
      <c r="K54" s="56">
        <f t="shared" ref="K54:Q54" si="5">IF(K$13&lt;61,0.025,(IF(K$13&gt;180,0.15,(EXP(0.76*(LN(K$13))+1.06))/1000)))</f>
        <v>0.15</v>
      </c>
      <c r="L54" s="56">
        <f t="shared" si="5"/>
        <v>0.15</v>
      </c>
      <c r="M54" s="56">
        <f t="shared" si="5"/>
        <v>0.15</v>
      </c>
      <c r="N54" s="56">
        <f t="shared" si="5"/>
        <v>0.15</v>
      </c>
      <c r="O54" s="56">
        <f t="shared" si="5"/>
        <v>0.15</v>
      </c>
      <c r="P54" s="56">
        <f t="shared" si="5"/>
        <v>0.15</v>
      </c>
      <c r="Q54" s="56">
        <f t="shared" si="5"/>
        <v>0.15</v>
      </c>
      <c r="R54" s="56" t="s">
        <v>114</v>
      </c>
      <c r="S54" s="56">
        <f>IF(S$13&lt;61,0.025,(IF(S$13&gt;180,0.15,(EXP(0.76*(LN(S$13))+1.06))/1000)))</f>
        <v>0.15</v>
      </c>
      <c r="T54" s="56">
        <f>IF(T$13&lt;61,0.025,(IF(T$13&gt;180,0.15,(EXP(0.76*(LN(T$13))+1.06))/1000)))</f>
        <v>0.15</v>
      </c>
    </row>
    <row r="55" spans="1:20" x14ac:dyDescent="0.25">
      <c r="A55" s="51" t="s">
        <v>283</v>
      </c>
      <c r="B55" s="46" t="s">
        <v>210</v>
      </c>
      <c r="C55" s="46" t="s">
        <v>114</v>
      </c>
      <c r="D55" s="54" t="s">
        <v>114</v>
      </c>
      <c r="E55" s="54">
        <v>0.05</v>
      </c>
      <c r="F55" s="52" t="s">
        <v>226</v>
      </c>
      <c r="G55" s="52" t="s">
        <v>226</v>
      </c>
      <c r="H55" s="52" t="s">
        <v>226</v>
      </c>
      <c r="I55" s="52" t="s">
        <v>226</v>
      </c>
      <c r="J55" s="44" t="str">
        <f t="shared" ref="J55:J68" si="6">IFERROR(IF(MAX(H55:I55)&lt;(5*$E55),IF(ABS(H55-I55)&lt;(2*$E55),"&lt;2xDL",IFERROR(ABS(H55-I55)/AVERAGE(H55,I55),"&lt;DL")),IFERROR(ABS(H55-I55)/AVERAGE(H55,I55),"&lt;DL")),"&lt;DL")</f>
        <v>&lt;DL</v>
      </c>
      <c r="K55" s="52" t="s">
        <v>226</v>
      </c>
      <c r="L55" s="52" t="s">
        <v>226</v>
      </c>
      <c r="M55" s="52" t="s">
        <v>226</v>
      </c>
      <c r="N55" s="52">
        <v>9.6000000000000002E-2</v>
      </c>
      <c r="O55" s="52" t="s">
        <v>226</v>
      </c>
      <c r="P55" s="52" t="s">
        <v>226</v>
      </c>
      <c r="Q55" s="52" t="s">
        <v>226</v>
      </c>
      <c r="R55" s="52" t="s">
        <v>114</v>
      </c>
      <c r="S55" s="52" t="s">
        <v>226</v>
      </c>
      <c r="T55" s="52" t="s">
        <v>226</v>
      </c>
    </row>
    <row r="56" spans="1:20" x14ac:dyDescent="0.25">
      <c r="A56" s="51" t="s">
        <v>282</v>
      </c>
      <c r="B56" s="46" t="s">
        <v>210</v>
      </c>
      <c r="C56" s="46" t="s">
        <v>114</v>
      </c>
      <c r="D56" s="54" t="s">
        <v>114</v>
      </c>
      <c r="E56" s="54">
        <v>0.1</v>
      </c>
      <c r="F56" s="52">
        <v>1.22</v>
      </c>
      <c r="G56" s="52">
        <v>1.23</v>
      </c>
      <c r="H56" s="52">
        <v>1.99</v>
      </c>
      <c r="I56" s="52">
        <v>2.04</v>
      </c>
      <c r="J56" s="44">
        <f t="shared" si="6"/>
        <v>2.4813895781637736E-2</v>
      </c>
      <c r="K56" s="52">
        <v>2.21</v>
      </c>
      <c r="L56" s="52">
        <v>3.38</v>
      </c>
      <c r="M56" s="52">
        <v>5.2</v>
      </c>
      <c r="N56" s="52">
        <v>5.66</v>
      </c>
      <c r="O56" s="52">
        <v>4.3499999999999996</v>
      </c>
      <c r="P56" s="52">
        <v>4.12</v>
      </c>
      <c r="Q56" s="52">
        <v>3.96</v>
      </c>
      <c r="R56" s="52">
        <v>0.92</v>
      </c>
      <c r="S56" s="52" t="s">
        <v>233</v>
      </c>
      <c r="T56" s="52" t="s">
        <v>233</v>
      </c>
    </row>
    <row r="57" spans="1:20" x14ac:dyDescent="0.25">
      <c r="A57" s="51" t="s">
        <v>281</v>
      </c>
      <c r="B57" s="46" t="s">
        <v>210</v>
      </c>
      <c r="C57" s="46">
        <v>1E-3</v>
      </c>
      <c r="D57" s="54" t="s">
        <v>114</v>
      </c>
      <c r="E57" s="54">
        <v>1E-4</v>
      </c>
      <c r="F57" s="52" t="s">
        <v>231</v>
      </c>
      <c r="G57" s="52">
        <v>5.3000000000000001E-5</v>
      </c>
      <c r="H57" s="52" t="s">
        <v>231</v>
      </c>
      <c r="I57" s="52" t="s">
        <v>231</v>
      </c>
      <c r="J57" s="44" t="str">
        <f t="shared" si="6"/>
        <v>&lt;DL</v>
      </c>
      <c r="K57" s="52">
        <v>6.7000000000000002E-5</v>
      </c>
      <c r="L57" s="52" t="s">
        <v>231</v>
      </c>
      <c r="M57" s="52">
        <v>7.4999999999999993E-5</v>
      </c>
      <c r="N57" s="52">
        <v>2.2699999999999999E-4</v>
      </c>
      <c r="O57" s="53" t="s">
        <v>219</v>
      </c>
      <c r="P57" s="53" t="s">
        <v>219</v>
      </c>
      <c r="Q57" s="53" t="s">
        <v>219</v>
      </c>
      <c r="R57" s="52" t="s">
        <v>209</v>
      </c>
      <c r="S57" s="52" t="s">
        <v>231</v>
      </c>
      <c r="T57" s="52" t="s">
        <v>231</v>
      </c>
    </row>
    <row r="58" spans="1:20" x14ac:dyDescent="0.25">
      <c r="A58" s="51" t="s">
        <v>280</v>
      </c>
      <c r="B58" s="46" t="s">
        <v>210</v>
      </c>
      <c r="C58" s="46" t="s">
        <v>114</v>
      </c>
      <c r="D58" s="54" t="s">
        <v>114</v>
      </c>
      <c r="E58" s="54">
        <v>0.05</v>
      </c>
      <c r="F58" s="52">
        <v>6.89</v>
      </c>
      <c r="G58" s="52">
        <v>6.95</v>
      </c>
      <c r="H58" s="52">
        <v>6.57</v>
      </c>
      <c r="I58" s="52">
        <v>6.59</v>
      </c>
      <c r="J58" s="44">
        <f t="shared" si="6"/>
        <v>3.0395136778114855E-3</v>
      </c>
      <c r="K58" s="52">
        <v>6.4</v>
      </c>
      <c r="L58" s="52">
        <v>7.21</v>
      </c>
      <c r="M58" s="52">
        <v>7.25</v>
      </c>
      <c r="N58" s="52">
        <v>10.4</v>
      </c>
      <c r="O58" s="52">
        <v>4.6100000000000003</v>
      </c>
      <c r="P58" s="52">
        <v>4.3</v>
      </c>
      <c r="Q58" s="52">
        <v>4.17</v>
      </c>
      <c r="R58" s="52" t="s">
        <v>114</v>
      </c>
      <c r="S58" s="52" t="s">
        <v>226</v>
      </c>
      <c r="T58" s="52" t="s">
        <v>226</v>
      </c>
    </row>
    <row r="59" spans="1:20" x14ac:dyDescent="0.25">
      <c r="A59" s="51" t="s">
        <v>279</v>
      </c>
      <c r="B59" s="46" t="s">
        <v>210</v>
      </c>
      <c r="C59" s="55">
        <v>1E-4</v>
      </c>
      <c r="D59" s="46">
        <v>0.1</v>
      </c>
      <c r="E59" s="46">
        <v>1.0000000000000001E-5</v>
      </c>
      <c r="F59" s="52">
        <v>6.0999999999999999E-5</v>
      </c>
      <c r="G59" s="52">
        <v>5.3999999999999998E-5</v>
      </c>
      <c r="H59" s="52">
        <v>1.5E-5</v>
      </c>
      <c r="I59" s="52">
        <v>1.2999999999999999E-5</v>
      </c>
      <c r="J59" s="44" t="str">
        <f t="shared" si="6"/>
        <v>&lt;2xDL</v>
      </c>
      <c r="K59" s="52" t="s">
        <v>214</v>
      </c>
      <c r="L59" s="52">
        <v>5.0500000000000002E-4</v>
      </c>
      <c r="M59" s="52">
        <v>1.5999999999999999E-5</v>
      </c>
      <c r="N59" s="52">
        <v>6.8000000000000005E-4</v>
      </c>
      <c r="O59" s="53" t="s">
        <v>228</v>
      </c>
      <c r="P59" s="53" t="s">
        <v>228</v>
      </c>
      <c r="Q59" s="53" t="s">
        <v>228</v>
      </c>
      <c r="R59" s="52" t="s">
        <v>114</v>
      </c>
      <c r="S59" s="52" t="s">
        <v>214</v>
      </c>
      <c r="T59" s="52" t="s">
        <v>214</v>
      </c>
    </row>
    <row r="60" spans="1:20" x14ac:dyDescent="0.25">
      <c r="A60" s="51" t="s">
        <v>278</v>
      </c>
      <c r="B60" s="46" t="s">
        <v>210</v>
      </c>
      <c r="C60" s="46" t="s">
        <v>114</v>
      </c>
      <c r="D60" s="46" t="s">
        <v>114</v>
      </c>
      <c r="E60" s="46">
        <v>0.05</v>
      </c>
      <c r="F60" s="52">
        <v>2.67</v>
      </c>
      <c r="G60" s="52">
        <v>2.5299999999999998</v>
      </c>
      <c r="H60" s="52">
        <v>5.66</v>
      </c>
      <c r="I60" s="52">
        <v>5.45</v>
      </c>
      <c r="J60" s="44">
        <f t="shared" si="6"/>
        <v>3.7803780378037798E-2</v>
      </c>
      <c r="K60" s="52">
        <v>5.87</v>
      </c>
      <c r="L60" s="52">
        <v>4.68</v>
      </c>
      <c r="M60" s="52">
        <v>9.74</v>
      </c>
      <c r="N60" s="52">
        <v>25.3</v>
      </c>
      <c r="O60" s="52">
        <v>15.6</v>
      </c>
      <c r="P60" s="52">
        <v>14.4</v>
      </c>
      <c r="Q60" s="52">
        <v>14.5</v>
      </c>
      <c r="R60" s="52">
        <v>4.8</v>
      </c>
      <c r="S60" s="52" t="s">
        <v>226</v>
      </c>
      <c r="T60" s="52" t="s">
        <v>226</v>
      </c>
    </row>
    <row r="61" spans="1:20" x14ac:dyDescent="0.25">
      <c r="A61" s="51" t="s">
        <v>277</v>
      </c>
      <c r="B61" s="46" t="s">
        <v>210</v>
      </c>
      <c r="C61" s="46" t="s">
        <v>114</v>
      </c>
      <c r="D61" s="46" t="s">
        <v>114</v>
      </c>
      <c r="E61" s="46">
        <v>2.0000000000000001E-4</v>
      </c>
      <c r="F61" s="52">
        <v>0.27</v>
      </c>
      <c r="G61" s="52">
        <v>0.26900000000000002</v>
      </c>
      <c r="H61" s="52">
        <v>0.373</v>
      </c>
      <c r="I61" s="52">
        <v>0.36799999999999999</v>
      </c>
      <c r="J61" s="44">
        <f t="shared" si="6"/>
        <v>1.3495276653171403E-2</v>
      </c>
      <c r="K61" s="52">
        <v>0.36899999999999999</v>
      </c>
      <c r="L61" s="52">
        <v>0.40699999999999997</v>
      </c>
      <c r="M61" s="52">
        <v>0.77</v>
      </c>
      <c r="N61" s="52">
        <v>0.59199999999999997</v>
      </c>
      <c r="O61" s="52">
        <v>1.32</v>
      </c>
      <c r="P61" s="52">
        <v>1.28</v>
      </c>
      <c r="Q61" s="52">
        <v>1.3</v>
      </c>
      <c r="R61" s="52" t="s">
        <v>114</v>
      </c>
      <c r="S61" s="52" t="s">
        <v>220</v>
      </c>
      <c r="T61" s="52" t="s">
        <v>220</v>
      </c>
    </row>
    <row r="62" spans="1:20" x14ac:dyDescent="0.25">
      <c r="A62" s="51" t="s">
        <v>276</v>
      </c>
      <c r="B62" s="46" t="s">
        <v>210</v>
      </c>
      <c r="C62" s="46" t="s">
        <v>114</v>
      </c>
      <c r="D62" s="46" t="s">
        <v>114</v>
      </c>
      <c r="E62" s="46">
        <v>0.5</v>
      </c>
      <c r="F62" s="52">
        <v>8.7799999999999994</v>
      </c>
      <c r="G62" s="52">
        <v>8.6</v>
      </c>
      <c r="H62" s="52">
        <v>46.5</v>
      </c>
      <c r="I62" s="52">
        <v>45</v>
      </c>
      <c r="J62" s="44">
        <f t="shared" si="6"/>
        <v>3.2786885245901641E-2</v>
      </c>
      <c r="K62" s="52">
        <v>43.2</v>
      </c>
      <c r="L62" s="52">
        <v>145</v>
      </c>
      <c r="M62" s="52">
        <v>249</v>
      </c>
      <c r="N62" s="52">
        <v>196</v>
      </c>
      <c r="O62" s="52">
        <v>370</v>
      </c>
      <c r="P62" s="52">
        <v>353</v>
      </c>
      <c r="Q62" s="52">
        <v>355</v>
      </c>
      <c r="R62" s="52" t="s">
        <v>114</v>
      </c>
      <c r="S62" s="52" t="s">
        <v>223</v>
      </c>
      <c r="T62" s="52" t="s">
        <v>223</v>
      </c>
    </row>
    <row r="63" spans="1:20" x14ac:dyDescent="0.25">
      <c r="A63" s="51" t="s">
        <v>275</v>
      </c>
      <c r="B63" s="46" t="s">
        <v>210</v>
      </c>
      <c r="C63" s="46">
        <v>8.0000000000000004E-4</v>
      </c>
      <c r="D63" s="54" t="s">
        <v>114</v>
      </c>
      <c r="E63" s="54">
        <v>1.0000000000000001E-5</v>
      </c>
      <c r="F63" s="52">
        <v>1.5E-5</v>
      </c>
      <c r="G63" s="52">
        <v>1.5999999999999999E-5</v>
      </c>
      <c r="H63" s="52" t="s">
        <v>214</v>
      </c>
      <c r="I63" s="52" t="s">
        <v>214</v>
      </c>
      <c r="J63" s="44" t="str">
        <f t="shared" si="6"/>
        <v>&lt;DL</v>
      </c>
      <c r="K63" s="52" t="s">
        <v>214</v>
      </c>
      <c r="L63" s="52">
        <v>1.27E-4</v>
      </c>
      <c r="M63" s="52">
        <v>1.2999999999999999E-5</v>
      </c>
      <c r="N63" s="52">
        <v>5.8999999999999998E-5</v>
      </c>
      <c r="O63" s="52">
        <v>7.2999999999999999E-5</v>
      </c>
      <c r="P63" s="52">
        <v>6.7000000000000002E-5</v>
      </c>
      <c r="Q63" s="52">
        <v>6.8999999999999997E-5</v>
      </c>
      <c r="R63" s="52" t="s">
        <v>114</v>
      </c>
      <c r="S63" s="52" t="s">
        <v>214</v>
      </c>
      <c r="T63" s="52" t="s">
        <v>214</v>
      </c>
    </row>
    <row r="64" spans="1:20" x14ac:dyDescent="0.25">
      <c r="A64" s="51" t="s">
        <v>274</v>
      </c>
      <c r="B64" s="46" t="s">
        <v>210</v>
      </c>
      <c r="C64" s="46" t="s">
        <v>114</v>
      </c>
      <c r="D64" s="46" t="s">
        <v>114</v>
      </c>
      <c r="E64" s="46">
        <v>1E-4</v>
      </c>
      <c r="F64" s="52" t="s">
        <v>219</v>
      </c>
      <c r="G64" s="52" t="s">
        <v>219</v>
      </c>
      <c r="H64" s="52" t="s">
        <v>219</v>
      </c>
      <c r="I64" s="52" t="s">
        <v>219</v>
      </c>
      <c r="J64" s="44" t="str">
        <f t="shared" si="6"/>
        <v>&lt;DL</v>
      </c>
      <c r="K64" s="52" t="s">
        <v>219</v>
      </c>
      <c r="L64" s="52" t="s">
        <v>219</v>
      </c>
      <c r="M64" s="52" t="s">
        <v>219</v>
      </c>
      <c r="N64" s="52" t="s">
        <v>219</v>
      </c>
      <c r="O64" s="53" t="s">
        <v>220</v>
      </c>
      <c r="P64" s="53" t="s">
        <v>220</v>
      </c>
      <c r="Q64" s="53" t="s">
        <v>220</v>
      </c>
      <c r="R64" s="52" t="s">
        <v>114</v>
      </c>
      <c r="S64" s="52" t="s">
        <v>219</v>
      </c>
      <c r="T64" s="52" t="s">
        <v>219</v>
      </c>
    </row>
    <row r="65" spans="1:20" x14ac:dyDescent="0.25">
      <c r="A65" s="51" t="s">
        <v>273</v>
      </c>
      <c r="B65" s="46" t="s">
        <v>210</v>
      </c>
      <c r="C65" s="46" t="s">
        <v>114</v>
      </c>
      <c r="D65" s="46" t="s">
        <v>114</v>
      </c>
      <c r="E65" s="46">
        <v>0.01</v>
      </c>
      <c r="F65" s="52">
        <v>2.1999999999999999E-2</v>
      </c>
      <c r="G65" s="52">
        <v>2.0899999999999998E-2</v>
      </c>
      <c r="H65" s="52">
        <v>5.8199999999999997E-3</v>
      </c>
      <c r="I65" s="52">
        <v>4.9100000000000003E-3</v>
      </c>
      <c r="J65" s="44" t="str">
        <f t="shared" si="6"/>
        <v>&lt;2xDL</v>
      </c>
      <c r="K65" s="52">
        <v>5.64E-3</v>
      </c>
      <c r="L65" s="52">
        <v>1.7999999999999999E-2</v>
      </c>
      <c r="M65" s="52">
        <v>1.54E-2</v>
      </c>
      <c r="N65" s="52">
        <v>7.6799999999999993E-2</v>
      </c>
      <c r="O65" s="53" t="s">
        <v>217</v>
      </c>
      <c r="P65" s="53" t="s">
        <v>217</v>
      </c>
      <c r="Q65" s="53" t="s">
        <v>217</v>
      </c>
      <c r="R65" s="52" t="s">
        <v>114</v>
      </c>
      <c r="S65" s="52" t="s">
        <v>216</v>
      </c>
      <c r="T65" s="52" t="s">
        <v>216</v>
      </c>
    </row>
    <row r="66" spans="1:20" x14ac:dyDescent="0.25">
      <c r="A66" s="51" t="s">
        <v>272</v>
      </c>
      <c r="B66" s="46" t="s">
        <v>210</v>
      </c>
      <c r="C66" s="46">
        <v>1.4999999999999999E-2</v>
      </c>
      <c r="D66" s="46" t="s">
        <v>114</v>
      </c>
      <c r="E66" s="46">
        <v>1.0000000000000001E-5</v>
      </c>
      <c r="F66" s="52">
        <v>6.9899999999999997E-4</v>
      </c>
      <c r="G66" s="52">
        <v>7.1599999999999995E-4</v>
      </c>
      <c r="H66" s="52">
        <v>8.4999999999999995E-4</v>
      </c>
      <c r="I66" s="52">
        <v>8.0699999999999999E-4</v>
      </c>
      <c r="J66" s="44">
        <f t="shared" si="6"/>
        <v>5.1901025950512929E-2</v>
      </c>
      <c r="K66" s="52">
        <v>7.94E-4</v>
      </c>
      <c r="L66" s="52">
        <v>3.8300000000000001E-3</v>
      </c>
      <c r="M66" s="52">
        <v>3.2100000000000002E-3</v>
      </c>
      <c r="N66" s="52">
        <v>1.3500000000000001E-3</v>
      </c>
      <c r="O66" s="52">
        <v>5.1000000000000004E-3</v>
      </c>
      <c r="P66" s="52">
        <v>4.9500000000000004E-3</v>
      </c>
      <c r="Q66" s="52">
        <v>4.8799999999999998E-3</v>
      </c>
      <c r="R66" s="52">
        <v>1.92E-3</v>
      </c>
      <c r="S66" s="52" t="s">
        <v>214</v>
      </c>
      <c r="T66" s="52" t="s">
        <v>214</v>
      </c>
    </row>
    <row r="67" spans="1:20" x14ac:dyDescent="0.25">
      <c r="A67" s="51" t="s">
        <v>271</v>
      </c>
      <c r="B67" s="46" t="s">
        <v>210</v>
      </c>
      <c r="C67" s="46" t="s">
        <v>114</v>
      </c>
      <c r="D67" s="46" t="s">
        <v>114</v>
      </c>
      <c r="E67" s="46">
        <v>1E-3</v>
      </c>
      <c r="F67" s="52">
        <v>2.1199999999999999E-3</v>
      </c>
      <c r="G67" s="52">
        <v>1.98E-3</v>
      </c>
      <c r="H67" s="52">
        <v>7.2000000000000005E-4</v>
      </c>
      <c r="I67" s="52">
        <v>6.4000000000000005E-4</v>
      </c>
      <c r="J67" s="44" t="str">
        <f t="shared" si="6"/>
        <v>&lt;2xDL</v>
      </c>
      <c r="K67" s="52">
        <v>7.2000000000000005E-4</v>
      </c>
      <c r="L67" s="52">
        <v>2.16E-3</v>
      </c>
      <c r="M67" s="52">
        <v>1.8600000000000001E-3</v>
      </c>
      <c r="N67" s="52">
        <v>8.8999999999999999E-3</v>
      </c>
      <c r="O67" s="53" t="s">
        <v>209</v>
      </c>
      <c r="P67" s="53" t="s">
        <v>209</v>
      </c>
      <c r="Q67" s="53" t="s">
        <v>209</v>
      </c>
      <c r="R67" s="52" t="s">
        <v>114</v>
      </c>
      <c r="S67" s="52" t="s">
        <v>212</v>
      </c>
      <c r="T67" s="52" t="s">
        <v>212</v>
      </c>
    </row>
    <row r="68" spans="1:20" x14ac:dyDescent="0.25">
      <c r="A68" s="51" t="s">
        <v>270</v>
      </c>
      <c r="B68" s="46" t="s">
        <v>210</v>
      </c>
      <c r="C68" s="46">
        <v>0.03</v>
      </c>
      <c r="D68" s="46">
        <v>0.3</v>
      </c>
      <c r="E68" s="46">
        <v>3.0000000000000001E-3</v>
      </c>
      <c r="F68" s="52">
        <v>1.04E-2</v>
      </c>
      <c r="G68" s="52">
        <v>9.9000000000000008E-3</v>
      </c>
      <c r="H68" s="52">
        <v>1.01E-2</v>
      </c>
      <c r="I68" s="52">
        <v>9.5999999999999992E-3</v>
      </c>
      <c r="J68" s="44" t="str">
        <f t="shared" si="6"/>
        <v>&lt;2xDL</v>
      </c>
      <c r="K68" s="52">
        <v>1.01E-2</v>
      </c>
      <c r="L68" s="52">
        <v>1.26</v>
      </c>
      <c r="M68" s="52">
        <v>2.29E-2</v>
      </c>
      <c r="N68" s="52">
        <v>6.2700000000000006E-2</v>
      </c>
      <c r="O68" s="52">
        <v>0.64600000000000002</v>
      </c>
      <c r="P68" s="52">
        <v>0.59499999999999997</v>
      </c>
      <c r="Q68" s="52">
        <v>0.60799999999999998</v>
      </c>
      <c r="R68" s="52" t="s">
        <v>226</v>
      </c>
      <c r="S68" s="52" t="s">
        <v>269</v>
      </c>
      <c r="T68" s="52" t="s">
        <v>269</v>
      </c>
    </row>
    <row r="69" spans="1:20" x14ac:dyDescent="0.25">
      <c r="A69" s="51" t="s">
        <v>268</v>
      </c>
      <c r="B69" s="46" t="s">
        <v>207</v>
      </c>
      <c r="C69" s="46" t="s">
        <v>114</v>
      </c>
      <c r="D69" s="54" t="s">
        <v>114</v>
      </c>
      <c r="E69" s="54" t="s">
        <v>267</v>
      </c>
      <c r="F69" s="52" t="s">
        <v>266</v>
      </c>
      <c r="G69" s="52" t="s">
        <v>266</v>
      </c>
      <c r="H69" s="52" t="s">
        <v>266</v>
      </c>
      <c r="I69" s="52" t="s">
        <v>266</v>
      </c>
      <c r="J69" s="44" t="s">
        <v>114</v>
      </c>
      <c r="K69" s="52" t="s">
        <v>266</v>
      </c>
      <c r="L69" s="52" t="s">
        <v>266</v>
      </c>
      <c r="M69" s="52" t="s">
        <v>266</v>
      </c>
      <c r="N69" s="52" t="s">
        <v>266</v>
      </c>
      <c r="O69" s="52" t="s">
        <v>266</v>
      </c>
      <c r="P69" s="52" t="s">
        <v>266</v>
      </c>
      <c r="Q69" s="52" t="s">
        <v>266</v>
      </c>
      <c r="R69" s="52" t="s">
        <v>114</v>
      </c>
      <c r="S69" s="52" t="s">
        <v>266</v>
      </c>
      <c r="T69" s="52" t="s">
        <v>114</v>
      </c>
    </row>
    <row r="70" spans="1:20" x14ac:dyDescent="0.25">
      <c r="A70" s="51" t="s">
        <v>265</v>
      </c>
      <c r="B70" s="46" t="s">
        <v>210</v>
      </c>
      <c r="C70" s="46">
        <v>0.1</v>
      </c>
      <c r="D70" s="54" t="s">
        <v>114</v>
      </c>
      <c r="E70" s="54">
        <v>1E-3</v>
      </c>
      <c r="F70" s="52">
        <v>6.6E-3</v>
      </c>
      <c r="G70" s="52">
        <v>7.0000000000000001E-3</v>
      </c>
      <c r="H70" s="52">
        <v>3.8999999999999998E-3</v>
      </c>
      <c r="I70" s="52">
        <v>3.8E-3</v>
      </c>
      <c r="J70" s="44" t="str">
        <f t="shared" ref="J70:J77" si="7">IFERROR(IF(MAX(H70:I70)&lt;(5*$E70),IF(ABS(H70-I70)&lt;(2*$E70),"&lt;2xDL",IFERROR(ABS(H70-I70)/AVERAGE(H70,I70),"&lt;DL")),IFERROR(ABS(H70-I70)/AVERAGE(H70,I70),"&lt;DL")),"&lt;DL")</f>
        <v>&lt;2xDL</v>
      </c>
      <c r="K70" s="52">
        <v>4.4999999999999997E-3</v>
      </c>
      <c r="L70" s="52">
        <v>2.7000000000000001E-3</v>
      </c>
      <c r="M70" s="52">
        <v>4.7999999999999996E-3</v>
      </c>
      <c r="N70" s="52">
        <v>1.35E-2</v>
      </c>
      <c r="O70" s="53" t="s">
        <v>264</v>
      </c>
      <c r="P70" s="52">
        <v>2.8E-3</v>
      </c>
      <c r="Q70" s="52">
        <v>2.7000000000000001E-3</v>
      </c>
      <c r="R70" s="52" t="s">
        <v>114</v>
      </c>
      <c r="S70" s="52" t="s">
        <v>209</v>
      </c>
      <c r="T70" s="52" t="s">
        <v>114</v>
      </c>
    </row>
    <row r="71" spans="1:20" x14ac:dyDescent="0.25">
      <c r="A71" s="51" t="s">
        <v>263</v>
      </c>
      <c r="B71" s="46" t="s">
        <v>210</v>
      </c>
      <c r="C71" s="46" t="s">
        <v>114</v>
      </c>
      <c r="D71" s="54" t="s">
        <v>114</v>
      </c>
      <c r="E71" s="54">
        <v>1E-4</v>
      </c>
      <c r="F71" s="52" t="s">
        <v>219</v>
      </c>
      <c r="G71" s="52" t="s">
        <v>219</v>
      </c>
      <c r="H71" s="52">
        <v>2.9999999999999997E-4</v>
      </c>
      <c r="I71" s="52">
        <v>3.1E-4</v>
      </c>
      <c r="J71" s="44" t="str">
        <f t="shared" si="7"/>
        <v>&lt;2xDL</v>
      </c>
      <c r="K71" s="52">
        <v>3.2000000000000003E-4</v>
      </c>
      <c r="L71" s="52">
        <v>1.7399999999999999E-2</v>
      </c>
      <c r="M71" s="52">
        <v>3.4199999999999999E-3</v>
      </c>
      <c r="N71" s="52">
        <v>1.2700000000000001E-3</v>
      </c>
      <c r="O71" s="52">
        <v>3.13E-3</v>
      </c>
      <c r="P71" s="52">
        <v>3.2100000000000002E-3</v>
      </c>
      <c r="Q71" s="52">
        <v>2.8900000000000002E-3</v>
      </c>
      <c r="R71" s="52" t="s">
        <v>114</v>
      </c>
      <c r="S71" s="52" t="s">
        <v>219</v>
      </c>
      <c r="T71" s="52" t="s">
        <v>114</v>
      </c>
    </row>
    <row r="72" spans="1:20" x14ac:dyDescent="0.25">
      <c r="A72" s="51" t="s">
        <v>262</v>
      </c>
      <c r="B72" s="46" t="s">
        <v>210</v>
      </c>
      <c r="C72" s="46">
        <v>5.0000000000000001E-3</v>
      </c>
      <c r="D72" s="46">
        <v>0.15</v>
      </c>
      <c r="E72" s="46">
        <v>1E-4</v>
      </c>
      <c r="F72" s="52">
        <v>5.9000000000000003E-4</v>
      </c>
      <c r="G72" s="52">
        <v>5.8E-4</v>
      </c>
      <c r="H72" s="52">
        <v>3.31E-3</v>
      </c>
      <c r="I72" s="52">
        <v>3.3600000000000001E-3</v>
      </c>
      <c r="J72" s="44">
        <f t="shared" si="7"/>
        <v>1.4992503748125975E-2</v>
      </c>
      <c r="K72" s="52">
        <v>2.82E-3</v>
      </c>
      <c r="L72" s="52">
        <v>6.9500000000000006E-2</v>
      </c>
      <c r="M72" s="52">
        <v>1.1900000000000001E-2</v>
      </c>
      <c r="N72" s="52">
        <v>2.8500000000000001E-2</v>
      </c>
      <c r="O72" s="52">
        <v>7.7099999999999998E-3</v>
      </c>
      <c r="P72" s="52">
        <v>7.6899999999999998E-3</v>
      </c>
      <c r="Q72" s="52">
        <v>8.3300000000000006E-3</v>
      </c>
      <c r="R72" s="52" t="s">
        <v>114</v>
      </c>
      <c r="S72" s="52" t="s">
        <v>219</v>
      </c>
      <c r="T72" s="52" t="s">
        <v>114</v>
      </c>
    </row>
    <row r="73" spans="1:20" x14ac:dyDescent="0.25">
      <c r="A73" s="51" t="s">
        <v>261</v>
      </c>
      <c r="B73" s="46" t="s">
        <v>210</v>
      </c>
      <c r="C73" s="46" t="s">
        <v>114</v>
      </c>
      <c r="D73" s="54" t="s">
        <v>114</v>
      </c>
      <c r="E73" s="54">
        <v>5.0000000000000002E-5</v>
      </c>
      <c r="F73" s="52">
        <v>7.0900000000000005E-2</v>
      </c>
      <c r="G73" s="52">
        <v>7.2599999999999998E-2</v>
      </c>
      <c r="H73" s="52">
        <v>7.7200000000000005E-2</v>
      </c>
      <c r="I73" s="52">
        <v>7.6600000000000001E-2</v>
      </c>
      <c r="J73" s="44">
        <f t="shared" si="7"/>
        <v>7.8023407022107067E-3</v>
      </c>
      <c r="K73" s="52">
        <v>9.2600000000000002E-2</v>
      </c>
      <c r="L73" s="52">
        <v>1.6E-2</v>
      </c>
      <c r="M73" s="52">
        <v>4.6699999999999998E-2</v>
      </c>
      <c r="N73" s="52">
        <v>6.3200000000000006E-2</v>
      </c>
      <c r="O73" s="52">
        <v>1.4800000000000001E-2</v>
      </c>
      <c r="P73" s="52">
        <v>1.49E-2</v>
      </c>
      <c r="Q73" s="52">
        <v>1.38E-2</v>
      </c>
      <c r="R73" s="52" t="s">
        <v>114</v>
      </c>
      <c r="S73" s="52" t="s">
        <v>231</v>
      </c>
      <c r="T73" s="52" t="s">
        <v>114</v>
      </c>
    </row>
    <row r="74" spans="1:20" x14ac:dyDescent="0.25">
      <c r="A74" s="51" t="s">
        <v>260</v>
      </c>
      <c r="B74" s="46" t="s">
        <v>210</v>
      </c>
      <c r="C74" s="46" t="s">
        <v>114</v>
      </c>
      <c r="D74" s="46" t="s">
        <v>114</v>
      </c>
      <c r="E74" s="46">
        <v>1E-4</v>
      </c>
      <c r="F74" s="52" t="s">
        <v>228</v>
      </c>
      <c r="G74" s="52" t="s">
        <v>228</v>
      </c>
      <c r="H74" s="52" t="s">
        <v>228</v>
      </c>
      <c r="I74" s="52" t="s">
        <v>228</v>
      </c>
      <c r="J74" s="44" t="str">
        <f t="shared" si="7"/>
        <v>&lt;DL</v>
      </c>
      <c r="K74" s="52" t="s">
        <v>228</v>
      </c>
      <c r="L74" s="52" t="s">
        <v>228</v>
      </c>
      <c r="M74" s="52" t="s">
        <v>228</v>
      </c>
      <c r="N74" s="52" t="s">
        <v>228</v>
      </c>
      <c r="O74" s="53" t="s">
        <v>259</v>
      </c>
      <c r="P74" s="53" t="s">
        <v>259</v>
      </c>
      <c r="Q74" s="53" t="s">
        <v>259</v>
      </c>
      <c r="R74" s="52" t="s">
        <v>114</v>
      </c>
      <c r="S74" s="52" t="s">
        <v>228</v>
      </c>
      <c r="T74" s="52" t="s">
        <v>114</v>
      </c>
    </row>
    <row r="75" spans="1:20" x14ac:dyDescent="0.25">
      <c r="A75" s="51" t="s">
        <v>258</v>
      </c>
      <c r="B75" s="46" t="s">
        <v>210</v>
      </c>
      <c r="C75" s="46" t="s">
        <v>114</v>
      </c>
      <c r="D75" s="46" t="s">
        <v>114</v>
      </c>
      <c r="E75" s="46">
        <v>5.0000000000000001E-4</v>
      </c>
      <c r="F75" s="52" t="s">
        <v>231</v>
      </c>
      <c r="G75" s="52" t="s">
        <v>231</v>
      </c>
      <c r="H75" s="52" t="s">
        <v>231</v>
      </c>
      <c r="I75" s="52" t="s">
        <v>231</v>
      </c>
      <c r="J75" s="44" t="str">
        <f t="shared" si="7"/>
        <v>&lt;DL</v>
      </c>
      <c r="K75" s="52" t="s">
        <v>231</v>
      </c>
      <c r="L75" s="52" t="s">
        <v>231</v>
      </c>
      <c r="M75" s="52" t="s">
        <v>231</v>
      </c>
      <c r="N75" s="52" t="s">
        <v>231</v>
      </c>
      <c r="O75" s="53" t="s">
        <v>219</v>
      </c>
      <c r="P75" s="53" t="s">
        <v>219</v>
      </c>
      <c r="Q75" s="53" t="s">
        <v>219</v>
      </c>
      <c r="R75" s="52" t="s">
        <v>114</v>
      </c>
      <c r="S75" s="52" t="s">
        <v>231</v>
      </c>
      <c r="T75" s="52" t="s">
        <v>114</v>
      </c>
    </row>
    <row r="76" spans="1:20" x14ac:dyDescent="0.25">
      <c r="A76" s="51" t="s">
        <v>257</v>
      </c>
      <c r="B76" s="46" t="s">
        <v>210</v>
      </c>
      <c r="C76" s="46" t="s">
        <v>114</v>
      </c>
      <c r="D76" s="46" t="s">
        <v>114</v>
      </c>
      <c r="E76" s="46">
        <v>0.01</v>
      </c>
      <c r="F76" s="52" t="s">
        <v>246</v>
      </c>
      <c r="G76" s="52" t="s">
        <v>246</v>
      </c>
      <c r="H76" s="52" t="s">
        <v>246</v>
      </c>
      <c r="I76" s="52" t="s">
        <v>246</v>
      </c>
      <c r="J76" s="44" t="str">
        <f t="shared" si="7"/>
        <v>&lt;DL</v>
      </c>
      <c r="K76" s="52" t="s">
        <v>246</v>
      </c>
      <c r="L76" s="52" t="s">
        <v>246</v>
      </c>
      <c r="M76" s="52">
        <v>1.4E-2</v>
      </c>
      <c r="N76" s="52">
        <v>5.1999999999999998E-2</v>
      </c>
      <c r="O76" s="53" t="s">
        <v>256</v>
      </c>
      <c r="P76" s="53" t="s">
        <v>256</v>
      </c>
      <c r="Q76" s="53" t="s">
        <v>256</v>
      </c>
      <c r="R76" s="52" t="s">
        <v>114</v>
      </c>
      <c r="S76" s="52" t="s">
        <v>246</v>
      </c>
      <c r="T76" s="52" t="s">
        <v>114</v>
      </c>
    </row>
    <row r="77" spans="1:20" x14ac:dyDescent="0.25">
      <c r="A77" s="60" t="s">
        <v>255</v>
      </c>
      <c r="B77" s="46" t="s">
        <v>210</v>
      </c>
      <c r="C77" s="46">
        <v>9.0000000000000006E-5</v>
      </c>
      <c r="D77" s="54" t="s">
        <v>114</v>
      </c>
      <c r="E77" s="54">
        <v>1.0000000000000001E-5</v>
      </c>
      <c r="F77" s="52">
        <v>4.6799999999999999E-5</v>
      </c>
      <c r="G77" s="52">
        <v>6.0600000000000003E-5</v>
      </c>
      <c r="H77" s="52">
        <v>1.03E-4</v>
      </c>
      <c r="I77" s="52">
        <v>1.05E-4</v>
      </c>
      <c r="J77" s="44">
        <f t="shared" si="7"/>
        <v>1.9230769230769305E-2</v>
      </c>
      <c r="K77" s="52">
        <v>9.98E-5</v>
      </c>
      <c r="L77" s="52">
        <v>1.25E-3</v>
      </c>
      <c r="M77" s="52">
        <v>7.1199999999999996E-5</v>
      </c>
      <c r="N77" s="52">
        <v>5.4299999999999997E-4</v>
      </c>
      <c r="O77" s="52">
        <v>3.5699999999999998E-3</v>
      </c>
      <c r="P77" s="52">
        <v>3.64E-3</v>
      </c>
      <c r="Q77" s="52">
        <v>4.1599999999999996E-3</v>
      </c>
      <c r="R77" s="52" t="s">
        <v>114</v>
      </c>
      <c r="S77" s="52" t="s">
        <v>239</v>
      </c>
      <c r="T77" s="52" t="s">
        <v>114</v>
      </c>
    </row>
    <row r="78" spans="1:20" x14ac:dyDescent="0.25">
      <c r="A78" s="61" t="s">
        <v>254</v>
      </c>
      <c r="B78" s="58" t="s">
        <v>210</v>
      </c>
      <c r="C78" s="58" t="s">
        <v>248</v>
      </c>
      <c r="D78" s="62" t="s">
        <v>114</v>
      </c>
      <c r="E78" s="57">
        <v>1.0000000000000001E-5</v>
      </c>
      <c r="F78" s="64">
        <f>IF(F$13&lt;17,0.00004,(IF(F$13&gt;280,0.00037,((10^(0.83*(LOG(F$13))-2.46))/1000))))</f>
        <v>1.7798328061625082E-4</v>
      </c>
      <c r="G78" s="64">
        <f>IF(G$13&lt;17,0.00004,(IF(G$13&gt;280,0.00037,((10^(0.83*(LOG(G$13))-2.46))/1000))))</f>
        <v>1.805486582251742E-4</v>
      </c>
      <c r="H78" s="56">
        <f>IF(H$13&lt;17,0.00004,(IF(H$13&gt;280,0.00037,((10^(0.83*(LOG(H$13))-2.46))/1000))))</f>
        <v>3.3004013323410266E-4</v>
      </c>
      <c r="I78" s="56">
        <f>IF(I$13&lt;17,0.00004,(IF(I$13&gt;280,0.00037,((10^(0.83*(LOG(I$13))-2.46))/1000))))</f>
        <v>3.3004013323410266E-4</v>
      </c>
      <c r="J78" s="44" t="s">
        <v>114</v>
      </c>
      <c r="K78" s="64">
        <f t="shared" ref="K78:Q78" si="8">IF(K$13&lt;17,0.00004,(IF(K$13&gt;280,0.00037,((10^(0.83*(LOG(K$13))-2.46))/1000))))</f>
        <v>3.4019598897528958E-4</v>
      </c>
      <c r="L78" s="56">
        <f t="shared" si="8"/>
        <v>3.6999999999999999E-4</v>
      </c>
      <c r="M78" s="63">
        <f t="shared" si="8"/>
        <v>3.6999999999999999E-4</v>
      </c>
      <c r="N78" s="63">
        <f t="shared" si="8"/>
        <v>3.6999999999999999E-4</v>
      </c>
      <c r="O78" s="63">
        <f t="shared" si="8"/>
        <v>3.6999999999999999E-4</v>
      </c>
      <c r="P78" s="63">
        <f t="shared" si="8"/>
        <v>3.6999999999999999E-4</v>
      </c>
      <c r="Q78" s="63">
        <f t="shared" si="8"/>
        <v>3.6999999999999999E-4</v>
      </c>
      <c r="R78" s="56" t="s">
        <v>114</v>
      </c>
      <c r="S78" s="63">
        <f>IF(S$13&lt;17,0.00004,(IF(S$13&gt;280,0.00037,((10^(0.83*(LOG(S$13))-2.46))/1000))))</f>
        <v>3.6999999999999999E-4</v>
      </c>
      <c r="T78" s="52" t="s">
        <v>114</v>
      </c>
    </row>
    <row r="79" spans="1:20" x14ac:dyDescent="0.25">
      <c r="A79" s="51" t="s">
        <v>253</v>
      </c>
      <c r="B79" s="46" t="s">
        <v>210</v>
      </c>
      <c r="C79" s="46" t="s">
        <v>114</v>
      </c>
      <c r="D79" s="46" t="s">
        <v>114</v>
      </c>
      <c r="E79" s="46">
        <v>0.05</v>
      </c>
      <c r="F79" s="52">
        <v>30.2</v>
      </c>
      <c r="G79" s="52">
        <v>30.7</v>
      </c>
      <c r="H79" s="52">
        <v>61.1</v>
      </c>
      <c r="I79" s="52">
        <v>61.3</v>
      </c>
      <c r="J79" s="44">
        <f>IFERROR(IF(MAX(H79:I79)&lt;(5*$E79),IF(ABS(H79-I79)&lt;(2*$E79),"&lt;2xDL",IFERROR(ABS(H79-I79)/AVERAGE(H79,I79),"&lt;DL")),IFERROR(ABS(H79-I79)/AVERAGE(H79,I79),"&lt;DL")),"&lt;DL")</f>
        <v>3.2679738562090806E-3</v>
      </c>
      <c r="K79" s="52">
        <v>63.5</v>
      </c>
      <c r="L79" s="52">
        <v>185</v>
      </c>
      <c r="M79" s="52">
        <v>241</v>
      </c>
      <c r="N79" s="52">
        <v>215</v>
      </c>
      <c r="O79" s="52">
        <v>378</v>
      </c>
      <c r="P79" s="52">
        <v>361</v>
      </c>
      <c r="Q79" s="52">
        <v>354</v>
      </c>
      <c r="R79" s="52" t="s">
        <v>114</v>
      </c>
      <c r="S79" s="52" t="s">
        <v>226</v>
      </c>
      <c r="T79" s="52" t="s">
        <v>114</v>
      </c>
    </row>
    <row r="80" spans="1:20" x14ac:dyDescent="0.25">
      <c r="A80" s="51" t="s">
        <v>252</v>
      </c>
      <c r="B80" s="46" t="s">
        <v>210</v>
      </c>
      <c r="C80" s="46">
        <v>8.8999999999999999E-3</v>
      </c>
      <c r="D80" s="54" t="s">
        <v>114</v>
      </c>
      <c r="E80" s="54">
        <v>1E-4</v>
      </c>
      <c r="F80" s="52" t="s">
        <v>219</v>
      </c>
      <c r="G80" s="52" t="s">
        <v>219</v>
      </c>
      <c r="H80" s="52" t="s">
        <v>219</v>
      </c>
      <c r="I80" s="52" t="s">
        <v>219</v>
      </c>
      <c r="J80" s="44" t="str">
        <f>IFERROR(IF(MAX(H80:I80)&lt;(5*$E80),IF(ABS(H80-I80)&lt;(2*$E80),"&lt;2xDL",IFERROR(ABS(H80-I80)/AVERAGE(H80,I80),"&lt;DL")),IFERROR(ABS(H80-I80)/AVERAGE(H80,I80),"&lt;DL")),"&lt;DL")</f>
        <v>&lt;DL</v>
      </c>
      <c r="K80" s="52">
        <v>1E-4</v>
      </c>
      <c r="L80" s="52" t="s">
        <v>219</v>
      </c>
      <c r="M80" s="52" t="s">
        <v>219</v>
      </c>
      <c r="N80" s="52">
        <v>3.1E-4</v>
      </c>
      <c r="O80" s="53" t="s">
        <v>220</v>
      </c>
      <c r="P80" s="53" t="s">
        <v>220</v>
      </c>
      <c r="Q80" s="53" t="s">
        <v>220</v>
      </c>
      <c r="R80" s="52" t="s">
        <v>114</v>
      </c>
      <c r="S80" s="52" t="s">
        <v>219</v>
      </c>
      <c r="T80" s="52" t="s">
        <v>114</v>
      </c>
    </row>
    <row r="81" spans="1:20" x14ac:dyDescent="0.25">
      <c r="A81" s="51" t="s">
        <v>251</v>
      </c>
      <c r="B81" s="46" t="s">
        <v>210</v>
      </c>
      <c r="C81" s="46" t="s">
        <v>114</v>
      </c>
      <c r="D81" s="46" t="s">
        <v>114</v>
      </c>
      <c r="E81" s="46">
        <v>1E-4</v>
      </c>
      <c r="F81" s="52" t="s">
        <v>219</v>
      </c>
      <c r="G81" s="52" t="s">
        <v>219</v>
      </c>
      <c r="H81" s="52">
        <v>3.2000000000000003E-4</v>
      </c>
      <c r="I81" s="52">
        <v>3.3E-4</v>
      </c>
      <c r="J81" s="44" t="str">
        <f>IFERROR(IF(MAX(H81:I81)&lt;(5*$E81),IF(ABS(H81-I81)&lt;(2*$E81),"&lt;2xDL",IFERROR(ABS(H81-I81)/AVERAGE(H81,I81),"&lt;DL")),IFERROR(ABS(H81-I81)/AVERAGE(H81,I81),"&lt;DL")),"&lt;DL")</f>
        <v>&lt;2xDL</v>
      </c>
      <c r="K81" s="52">
        <v>4.0000000000000002E-4</v>
      </c>
      <c r="L81" s="52">
        <v>1.0399999999999999E-3</v>
      </c>
      <c r="M81" s="52">
        <v>4.8999999999999998E-4</v>
      </c>
      <c r="N81" s="52">
        <v>6.6400000000000001E-3</v>
      </c>
      <c r="O81" s="53" t="s">
        <v>220</v>
      </c>
      <c r="P81" s="53" t="s">
        <v>220</v>
      </c>
      <c r="Q81" s="52">
        <v>2.2000000000000001E-4</v>
      </c>
      <c r="R81" s="52" t="s">
        <v>114</v>
      </c>
      <c r="S81" s="52" t="s">
        <v>219</v>
      </c>
      <c r="T81" s="52" t="s">
        <v>114</v>
      </c>
    </row>
    <row r="82" spans="1:20" x14ac:dyDescent="0.25">
      <c r="A82" s="60" t="s">
        <v>250</v>
      </c>
      <c r="B82" s="46" t="s">
        <v>210</v>
      </c>
      <c r="C82" s="46">
        <v>2E-3</v>
      </c>
      <c r="D82" s="54" t="s">
        <v>114</v>
      </c>
      <c r="E82" s="54">
        <v>2.0000000000000001E-4</v>
      </c>
      <c r="F82" s="52">
        <v>8.3000000000000001E-4</v>
      </c>
      <c r="G82" s="52">
        <v>9.2000000000000003E-4</v>
      </c>
      <c r="H82" s="52">
        <v>8.3000000000000001E-4</v>
      </c>
      <c r="I82" s="52">
        <v>8.0000000000000004E-4</v>
      </c>
      <c r="J82" s="44" t="str">
        <f>IFERROR(IF(MAX(H82:I82)&lt;(5*$E82),IF(ABS(H82-I82)&lt;(2*$E82),"&lt;2xDL",IFERROR(ABS(H82-I82)/AVERAGE(H82,I82),"&lt;DL")),IFERROR(ABS(H82-I82)/AVERAGE(H82,I82),"&lt;DL")),"&lt;DL")</f>
        <v>&lt;2xDL</v>
      </c>
      <c r="K82" s="52">
        <v>9.8999999999999999E-4</v>
      </c>
      <c r="L82" s="52">
        <v>2.9999999999999997E-4</v>
      </c>
      <c r="M82" s="52">
        <v>4.0999999999999999E-4</v>
      </c>
      <c r="N82" s="52">
        <v>1.5E-3</v>
      </c>
      <c r="O82" s="52">
        <v>2.96E-3</v>
      </c>
      <c r="P82" s="52">
        <v>2.9299999999999999E-3</v>
      </c>
      <c r="Q82" s="52">
        <v>2.7599999999999999E-3</v>
      </c>
      <c r="R82" s="52" t="s">
        <v>114</v>
      </c>
      <c r="S82" s="52" t="s">
        <v>220</v>
      </c>
      <c r="T82" s="52" t="s">
        <v>114</v>
      </c>
    </row>
    <row r="83" spans="1:20" x14ac:dyDescent="0.25">
      <c r="A83" s="61" t="s">
        <v>249</v>
      </c>
      <c r="B83" s="58" t="s">
        <v>210</v>
      </c>
      <c r="C83" s="62" t="s">
        <v>114</v>
      </c>
      <c r="D83" s="58" t="s">
        <v>248</v>
      </c>
      <c r="E83" s="56">
        <f>IF(E$13&lt;82,0.002,(IF(E$13&gt;180,0.004,((EXP(0.8545*(LN(E$13))-1.465))*0.2)/1000)))</f>
        <v>2E-3</v>
      </c>
      <c r="F83" s="56">
        <f>IF(F$13&lt;82,0.002,(IF(F$13&gt;180,0.004,((EXP(0.8545*(LN(F$13))-1.465))*0.2)/1000)))</f>
        <v>2.6647402647938427E-3</v>
      </c>
      <c r="G83" s="56">
        <f>IF(G$13&lt;82,0.002,(IF(G$13&gt;180,0.004,((EXP(0.8545*(LN(G$13))-1.465))*0.2)/1000)))</f>
        <v>2.7042908488764043E-3</v>
      </c>
      <c r="H83" s="56">
        <f>IF(H$13&lt;82,0.002,(IF(H$13&gt;180,0.004,((EXP(0.8545*(LN(H$13))-1.465))*0.2)/1000)))</f>
        <v>4.0000000000000001E-3</v>
      </c>
      <c r="I83" s="56">
        <f>IF(I$13&lt;82,0.002,(IF(I$13&gt;180,0.004,((EXP(0.8545*(LN(I$13))-1.465))*0.2)/1000)))</f>
        <v>4.0000000000000001E-3</v>
      </c>
      <c r="J83" s="44" t="s">
        <v>114</v>
      </c>
      <c r="K83" s="56">
        <f t="shared" ref="K83:Q83" si="9">IF(K$13&lt;82,0.002,(IF(K$13&gt;180,0.004,((EXP(0.8545*(LN(K$13))-1.465))*0.2)/1000)))</f>
        <v>4.0000000000000001E-3</v>
      </c>
      <c r="L83" s="56">
        <f t="shared" si="9"/>
        <v>4.0000000000000001E-3</v>
      </c>
      <c r="M83" s="56">
        <f t="shared" si="9"/>
        <v>4.0000000000000001E-3</v>
      </c>
      <c r="N83" s="56">
        <f t="shared" si="9"/>
        <v>4.0000000000000001E-3</v>
      </c>
      <c r="O83" s="56">
        <f t="shared" si="9"/>
        <v>4.0000000000000001E-3</v>
      </c>
      <c r="P83" s="56">
        <f t="shared" si="9"/>
        <v>4.0000000000000001E-3</v>
      </c>
      <c r="Q83" s="56">
        <f t="shared" si="9"/>
        <v>4.0000000000000001E-3</v>
      </c>
      <c r="R83" s="56" t="s">
        <v>114</v>
      </c>
      <c r="S83" s="56">
        <f>IF(S$13&lt;82,0.002,(IF(S$13&gt;180,0.004,((EXP(0.8545*(LN(S$13))-1.465))*0.2)/1000)))</f>
        <v>4.0000000000000001E-3</v>
      </c>
      <c r="T83" s="52" t="s">
        <v>114</v>
      </c>
    </row>
    <row r="84" spans="1:20" x14ac:dyDescent="0.25">
      <c r="A84" s="51" t="s">
        <v>247</v>
      </c>
      <c r="B84" s="46" t="s">
        <v>210</v>
      </c>
      <c r="C84" s="46">
        <v>0.3</v>
      </c>
      <c r="D84" s="54" t="s">
        <v>114</v>
      </c>
      <c r="E84" s="54">
        <v>0.01</v>
      </c>
      <c r="F84" s="52">
        <v>1.7999999999999999E-2</v>
      </c>
      <c r="G84" s="52">
        <v>1.9E-2</v>
      </c>
      <c r="H84" s="52">
        <v>2.1000000000000001E-2</v>
      </c>
      <c r="I84" s="52">
        <v>2.1999999999999999E-2</v>
      </c>
      <c r="J84" s="44" t="str">
        <f>IFERROR(IF(MAX(H84:I84)&lt;(5*$E84),IF(ABS(H84-I84)&lt;(2*$E84),"&lt;2xDL",IFERROR(ABS(H84-I84)/AVERAGE(H84,I84),"&lt;DL")),IFERROR(ABS(H84-I84)/AVERAGE(H84,I84),"&lt;DL")),"&lt;DL")</f>
        <v>&lt;2xDL</v>
      </c>
      <c r="K84" s="52">
        <v>4.2999999999999997E-2</v>
      </c>
      <c r="L84" s="52">
        <v>1.39</v>
      </c>
      <c r="M84" s="52">
        <v>2.4500000000000002</v>
      </c>
      <c r="N84" s="52">
        <v>11.1</v>
      </c>
      <c r="O84" s="52" t="s">
        <v>246</v>
      </c>
      <c r="P84" s="52" t="s">
        <v>246</v>
      </c>
      <c r="Q84" s="52" t="s">
        <v>246</v>
      </c>
      <c r="R84" s="52" t="s">
        <v>114</v>
      </c>
      <c r="S84" s="52" t="s">
        <v>246</v>
      </c>
      <c r="T84" s="52" t="s">
        <v>114</v>
      </c>
    </row>
    <row r="85" spans="1:20" x14ac:dyDescent="0.25">
      <c r="A85" s="60" t="s">
        <v>245</v>
      </c>
      <c r="B85" s="46" t="s">
        <v>210</v>
      </c>
      <c r="C85" s="46">
        <v>1E-3</v>
      </c>
      <c r="D85" s="54" t="s">
        <v>114</v>
      </c>
      <c r="E85" s="54">
        <v>5.0000000000000002E-5</v>
      </c>
      <c r="F85" s="52" t="s">
        <v>231</v>
      </c>
      <c r="G85" s="52">
        <v>5.5999999999999999E-5</v>
      </c>
      <c r="H85" s="52" t="s">
        <v>231</v>
      </c>
      <c r="I85" s="52" t="s">
        <v>231</v>
      </c>
      <c r="J85" s="44" t="str">
        <f>IFERROR(IF(MAX(H85:I85)&lt;(5*$E85),IF(ABS(H85-I85)&lt;(2*$E85),"&lt;2xDL",IFERROR(ABS(H85-I85)/AVERAGE(H85,I85),"&lt;DL")),IFERROR(ABS(H85-I85)/AVERAGE(H85,I85),"&lt;DL")),"&lt;DL")</f>
        <v>&lt;DL</v>
      </c>
      <c r="K85" s="52" t="s">
        <v>231</v>
      </c>
      <c r="L85" s="52">
        <v>6.3900000000000003E-4</v>
      </c>
      <c r="M85" s="52" t="s">
        <v>231</v>
      </c>
      <c r="N85" s="52">
        <v>1.1E-4</v>
      </c>
      <c r="O85" s="53" t="s">
        <v>219</v>
      </c>
      <c r="P85" s="53" t="s">
        <v>219</v>
      </c>
      <c r="Q85" s="53" t="s">
        <v>219</v>
      </c>
      <c r="R85" s="52" t="s">
        <v>114</v>
      </c>
      <c r="S85" s="52" t="s">
        <v>231</v>
      </c>
      <c r="T85" s="52" t="s">
        <v>114</v>
      </c>
    </row>
    <row r="86" spans="1:20" x14ac:dyDescent="0.25">
      <c r="A86" s="61" t="s">
        <v>244</v>
      </c>
      <c r="B86" s="58" t="s">
        <v>210</v>
      </c>
      <c r="C86" s="46"/>
      <c r="D86" s="54"/>
      <c r="E86" s="57">
        <v>5.0000000000000002E-5</v>
      </c>
      <c r="F86" s="56">
        <f>IF(F$13&lt;61,0.001,(IF(F$13&gt;180,0.007,(EXP(1.273*(LN(F$13))-4.705))/1000)))</f>
        <v>3.8011307923769893E-3</v>
      </c>
      <c r="G86" s="56">
        <f>IF(G$13&lt;61,0.001,(IF(G$13&gt;180,0.007,(EXP(1.273*(LN(G$13))-4.705))/1000)))</f>
        <v>3.8854834607454066E-3</v>
      </c>
      <c r="H86" s="56">
        <f>IF(H$13&lt;61,0.001,(IF(H$13&gt;180,0.007,(EXP(1.273*(LN(H$13))-4.705))/1000)))</f>
        <v>7.0000000000000001E-3</v>
      </c>
      <c r="I86" s="56">
        <f>IF(I$13&lt;61,0.001,(IF(I$13&gt;180,0.007,(EXP(1.273*(LN(I$13))-4.705))/1000)))</f>
        <v>7.0000000000000001E-3</v>
      </c>
      <c r="J86" s="44" t="s">
        <v>114</v>
      </c>
      <c r="K86" s="56">
        <f t="shared" ref="K86:Q86" si="10">IF(K$13&lt;61,0.001,(IF(K$13&gt;180,0.007,(EXP(1.273*(LN(K$13))-4.705))/1000)))</f>
        <v>7.0000000000000001E-3</v>
      </c>
      <c r="L86" s="56">
        <f t="shared" si="10"/>
        <v>7.0000000000000001E-3</v>
      </c>
      <c r="M86" s="56">
        <f t="shared" si="10"/>
        <v>7.0000000000000001E-3</v>
      </c>
      <c r="N86" s="56">
        <f t="shared" si="10"/>
        <v>7.0000000000000001E-3</v>
      </c>
      <c r="O86" s="56">
        <f t="shared" si="10"/>
        <v>7.0000000000000001E-3</v>
      </c>
      <c r="P86" s="56">
        <f t="shared" si="10"/>
        <v>7.0000000000000001E-3</v>
      </c>
      <c r="Q86" s="56">
        <f t="shared" si="10"/>
        <v>7.0000000000000001E-3</v>
      </c>
      <c r="R86" s="56" t="s">
        <v>114</v>
      </c>
      <c r="S86" s="56">
        <f>IF(S$13&lt;61,0.001,(IF(S$13&gt;180,0.007,(EXP(1.273*(LN(S$13))-4.705))/1000)))</f>
        <v>7.0000000000000001E-3</v>
      </c>
      <c r="T86" s="52" t="s">
        <v>114</v>
      </c>
    </row>
    <row r="87" spans="1:20" x14ac:dyDescent="0.25">
      <c r="A87" s="51" t="s">
        <v>243</v>
      </c>
      <c r="B87" s="46" t="s">
        <v>210</v>
      </c>
      <c r="C87" s="46" t="s">
        <v>114</v>
      </c>
      <c r="D87" s="46" t="s">
        <v>114</v>
      </c>
      <c r="E87" s="46">
        <v>5.0000000000000001E-4</v>
      </c>
      <c r="F87" s="52" t="s">
        <v>209</v>
      </c>
      <c r="G87" s="52" t="s">
        <v>209</v>
      </c>
      <c r="H87" s="52" t="s">
        <v>209</v>
      </c>
      <c r="I87" s="52" t="s">
        <v>209</v>
      </c>
      <c r="J87" s="44" t="str">
        <f t="shared" ref="J87:J92" si="11">IFERROR(IF(MAX(H87:I87)&lt;(5*$E87),IF(ABS(H87-I87)&lt;(2*$E87),"&lt;2xDL",IFERROR(ABS(H87-I87)/AVERAGE(H87,I87),"&lt;DL")),IFERROR(ABS(H87-I87)/AVERAGE(H87,I87),"&lt;DL")),"&lt;DL")</f>
        <v>&lt;DL</v>
      </c>
      <c r="K87" s="52">
        <v>1.1000000000000001E-3</v>
      </c>
      <c r="L87" s="52">
        <v>9.1999999999999998E-3</v>
      </c>
      <c r="M87" s="52">
        <v>6.4000000000000003E-3</v>
      </c>
      <c r="N87" s="52" t="s">
        <v>209</v>
      </c>
      <c r="O87" s="52">
        <v>1.0500000000000001E-2</v>
      </c>
      <c r="P87" s="52">
        <v>1.11E-2</v>
      </c>
      <c r="Q87" s="52">
        <v>1.0200000000000001E-2</v>
      </c>
      <c r="R87" s="52" t="s">
        <v>114</v>
      </c>
      <c r="S87" s="52" t="s">
        <v>209</v>
      </c>
      <c r="T87" s="52" t="s">
        <v>114</v>
      </c>
    </row>
    <row r="88" spans="1:20" x14ac:dyDescent="0.25">
      <c r="A88" s="51" t="s">
        <v>242</v>
      </c>
      <c r="B88" s="46" t="s">
        <v>210</v>
      </c>
      <c r="C88" s="46" t="s">
        <v>114</v>
      </c>
      <c r="D88" s="46" t="s">
        <v>114</v>
      </c>
      <c r="E88" s="46">
        <v>0.1</v>
      </c>
      <c r="F88" s="52">
        <v>9.69</v>
      </c>
      <c r="G88" s="52">
        <v>9.68</v>
      </c>
      <c r="H88" s="52">
        <v>21.7</v>
      </c>
      <c r="I88" s="52">
        <v>21.6</v>
      </c>
      <c r="J88" s="44">
        <f t="shared" si="11"/>
        <v>4.6189376443417033E-3</v>
      </c>
      <c r="K88" s="52">
        <v>22.5</v>
      </c>
      <c r="L88" s="52">
        <v>59.8</v>
      </c>
      <c r="M88" s="52">
        <v>105</v>
      </c>
      <c r="N88" s="52">
        <v>45.8</v>
      </c>
      <c r="O88" s="52">
        <v>99.5</v>
      </c>
      <c r="P88" s="52">
        <v>98.5</v>
      </c>
      <c r="Q88" s="52">
        <v>101</v>
      </c>
      <c r="R88" s="52" t="s">
        <v>114</v>
      </c>
      <c r="S88" s="52" t="s">
        <v>233</v>
      </c>
      <c r="T88" s="52" t="s">
        <v>114</v>
      </c>
    </row>
    <row r="89" spans="1:20" x14ac:dyDescent="0.25">
      <c r="A89" s="51" t="s">
        <v>241</v>
      </c>
      <c r="B89" s="46" t="s">
        <v>210</v>
      </c>
      <c r="C89" s="46" t="s">
        <v>114</v>
      </c>
      <c r="D89" s="54" t="s">
        <v>114</v>
      </c>
      <c r="E89" s="54">
        <v>5.0000000000000002E-5</v>
      </c>
      <c r="F89" s="52">
        <v>0.14799999999999999</v>
      </c>
      <c r="G89" s="52">
        <v>0.14699999999999999</v>
      </c>
      <c r="H89" s="52">
        <v>0.249</v>
      </c>
      <c r="I89" s="52">
        <v>0.255</v>
      </c>
      <c r="J89" s="44">
        <f t="shared" si="11"/>
        <v>2.3809523809523829E-2</v>
      </c>
      <c r="K89" s="52">
        <v>0.23200000000000001</v>
      </c>
      <c r="L89" s="52">
        <v>1.41</v>
      </c>
      <c r="M89" s="52">
        <v>1.48</v>
      </c>
      <c r="N89" s="52">
        <v>5.29</v>
      </c>
      <c r="O89" s="52">
        <v>0.112</v>
      </c>
      <c r="P89" s="52">
        <v>0.107</v>
      </c>
      <c r="Q89" s="52">
        <v>0.28199999999999997</v>
      </c>
      <c r="R89" s="52" t="s">
        <v>114</v>
      </c>
      <c r="S89" s="52" t="s">
        <v>219</v>
      </c>
      <c r="T89" s="52" t="s">
        <v>114</v>
      </c>
    </row>
    <row r="90" spans="1:20" x14ac:dyDescent="0.25">
      <c r="A90" s="51" t="s">
        <v>240</v>
      </c>
      <c r="B90" s="46" t="s">
        <v>210</v>
      </c>
      <c r="C90" s="46">
        <v>2.5999999999999998E-5</v>
      </c>
      <c r="D90" s="54" t="s">
        <v>114</v>
      </c>
      <c r="E90" s="54">
        <v>1.0000000000000001E-5</v>
      </c>
      <c r="F90" s="52">
        <v>5.9000000000000003E-6</v>
      </c>
      <c r="G90" s="52" t="s">
        <v>239</v>
      </c>
      <c r="H90" s="52">
        <v>6.1999999999999999E-6</v>
      </c>
      <c r="I90" s="52" t="s">
        <v>239</v>
      </c>
      <c r="J90" s="44" t="str">
        <f t="shared" si="11"/>
        <v>&lt;DL</v>
      </c>
      <c r="K90" s="52" t="s">
        <v>239</v>
      </c>
      <c r="L90" s="52" t="s">
        <v>239</v>
      </c>
      <c r="M90" s="52" t="s">
        <v>239</v>
      </c>
      <c r="N90" s="52">
        <v>6.8000000000000001E-6</v>
      </c>
      <c r="O90" s="52" t="s">
        <v>239</v>
      </c>
      <c r="P90" s="52" t="s">
        <v>239</v>
      </c>
      <c r="Q90" s="52" t="s">
        <v>239</v>
      </c>
      <c r="R90" s="52" t="s">
        <v>114</v>
      </c>
      <c r="S90" s="52" t="s">
        <v>239</v>
      </c>
      <c r="T90" s="52" t="s">
        <v>114</v>
      </c>
    </row>
    <row r="91" spans="1:20" x14ac:dyDescent="0.25">
      <c r="A91" s="51" t="s">
        <v>238</v>
      </c>
      <c r="B91" s="46" t="s">
        <v>210</v>
      </c>
      <c r="C91" s="46">
        <v>7.3000000000000001E-3</v>
      </c>
      <c r="D91" s="46" t="s">
        <v>114</v>
      </c>
      <c r="E91" s="46">
        <v>5.0000000000000002E-5</v>
      </c>
      <c r="F91" s="52">
        <v>4.4099999999999999E-4</v>
      </c>
      <c r="G91" s="52">
        <v>4.4799999999999999E-4</v>
      </c>
      <c r="H91" s="52">
        <v>3.77E-4</v>
      </c>
      <c r="I91" s="52">
        <v>3.7199999999999999E-4</v>
      </c>
      <c r="J91" s="44">
        <f t="shared" si="11"/>
        <v>1.3351134846461984E-2</v>
      </c>
      <c r="K91" s="52">
        <v>3.59E-4</v>
      </c>
      <c r="L91" s="52">
        <v>3.6600000000000001E-4</v>
      </c>
      <c r="M91" s="52">
        <v>2.7799999999999998E-4</v>
      </c>
      <c r="N91" s="52">
        <v>9.2599999999999996E-4</v>
      </c>
      <c r="O91" s="52">
        <v>1.3999999999999999E-4</v>
      </c>
      <c r="P91" s="52">
        <v>1.3999999999999999E-4</v>
      </c>
      <c r="Q91" s="52">
        <v>1.2999999999999999E-4</v>
      </c>
      <c r="R91" s="52" t="s">
        <v>114</v>
      </c>
      <c r="S91" s="52" t="s">
        <v>231</v>
      </c>
      <c r="T91" s="52" t="s">
        <v>114</v>
      </c>
    </row>
    <row r="92" spans="1:20" x14ac:dyDescent="0.25">
      <c r="A92" s="60" t="s">
        <v>237</v>
      </c>
      <c r="B92" s="46" t="s">
        <v>210</v>
      </c>
      <c r="C92" s="46">
        <v>2.5000000000000001E-2</v>
      </c>
      <c r="D92" s="54" t="s">
        <v>114</v>
      </c>
      <c r="E92" s="54">
        <v>5.0000000000000001E-4</v>
      </c>
      <c r="F92" s="52" t="s">
        <v>212</v>
      </c>
      <c r="G92" s="52" t="s">
        <v>212</v>
      </c>
      <c r="H92" s="52" t="s">
        <v>212</v>
      </c>
      <c r="I92" s="52" t="s">
        <v>212</v>
      </c>
      <c r="J92" s="44" t="str">
        <f t="shared" si="11"/>
        <v>&lt;DL</v>
      </c>
      <c r="K92" s="52">
        <v>7.5000000000000002E-4</v>
      </c>
      <c r="L92" s="52">
        <v>2.14E-3</v>
      </c>
      <c r="M92" s="52">
        <v>6.8999999999999997E-4</v>
      </c>
      <c r="N92" s="52">
        <v>2.5400000000000002E-3</v>
      </c>
      <c r="O92" s="53" t="s">
        <v>209</v>
      </c>
      <c r="P92" s="53" t="s">
        <v>209</v>
      </c>
      <c r="Q92" s="53" t="s">
        <v>209</v>
      </c>
      <c r="R92" s="52" t="s">
        <v>114</v>
      </c>
      <c r="S92" s="52" t="s">
        <v>212</v>
      </c>
      <c r="T92" s="52" t="s">
        <v>114</v>
      </c>
    </row>
    <row r="93" spans="1:20" x14ac:dyDescent="0.25">
      <c r="A93" s="59" t="s">
        <v>236</v>
      </c>
      <c r="B93" s="58" t="s">
        <v>210</v>
      </c>
      <c r="C93" s="46"/>
      <c r="D93" s="54"/>
      <c r="E93" s="57">
        <v>5.0000000000000001E-4</v>
      </c>
      <c r="F93" s="56">
        <f>IF(F$13&lt;61,0.025,(IF(F$13&gt;180,0.15,(EXP(0.76*(LN(F$13))+1.06))/1000)))</f>
        <v>0.10628757767962697</v>
      </c>
      <c r="G93" s="56">
        <f>IF(G$13&lt;61,0.025,(IF(G$13&gt;180,0.15,(EXP(0.76*(LN(G$13))+1.06))/1000)))</f>
        <v>0.10768951120756118</v>
      </c>
      <c r="H93" s="56">
        <f>IF(H$13&lt;61,0.025,(IF(H$13&gt;180,0.15,(EXP(0.76*(LN(H$13))+1.06))/1000)))</f>
        <v>0.15</v>
      </c>
      <c r="I93" s="56">
        <f>IF(I$13&lt;61,0.025,(IF(I$13&gt;180,0.15,(EXP(0.76*(LN(I$13))+1.06))/1000)))</f>
        <v>0.15</v>
      </c>
      <c r="J93" s="44" t="s">
        <v>114</v>
      </c>
      <c r="K93" s="56">
        <f t="shared" ref="K93:Q93" si="12">IF(K$13&lt;61,0.025,(IF(K$13&gt;180,0.15,(EXP(0.76*(LN(K$13))+1.06))/1000)))</f>
        <v>0.15</v>
      </c>
      <c r="L93" s="56">
        <f t="shared" si="12"/>
        <v>0.15</v>
      </c>
      <c r="M93" s="56">
        <f t="shared" si="12"/>
        <v>0.15</v>
      </c>
      <c r="N93" s="56">
        <f t="shared" si="12"/>
        <v>0.15</v>
      </c>
      <c r="O93" s="56">
        <f t="shared" si="12"/>
        <v>0.15</v>
      </c>
      <c r="P93" s="56">
        <f t="shared" si="12"/>
        <v>0.15</v>
      </c>
      <c r="Q93" s="56">
        <f t="shared" si="12"/>
        <v>0.15</v>
      </c>
      <c r="R93" s="56" t="s">
        <v>114</v>
      </c>
      <c r="S93" s="56">
        <f>IF(S$13&lt;61,0.025,(IF(S$13&gt;180,0.15,(EXP(0.76*(LN(S$13))+1.06))/1000)))</f>
        <v>0.15</v>
      </c>
      <c r="T93" s="56" t="s">
        <v>114</v>
      </c>
    </row>
    <row r="94" spans="1:20" x14ac:dyDescent="0.25">
      <c r="A94" s="51" t="s">
        <v>235</v>
      </c>
      <c r="B94" s="46" t="s">
        <v>210</v>
      </c>
      <c r="C94" s="46" t="s">
        <v>114</v>
      </c>
      <c r="D94" s="46" t="s">
        <v>114</v>
      </c>
      <c r="E94" s="46">
        <v>0.05</v>
      </c>
      <c r="F94" s="52" t="s">
        <v>226</v>
      </c>
      <c r="G94" s="52" t="s">
        <v>226</v>
      </c>
      <c r="H94" s="52" t="s">
        <v>226</v>
      </c>
      <c r="I94" s="52" t="s">
        <v>226</v>
      </c>
      <c r="J94" s="44" t="str">
        <f t="shared" ref="J94:J107" si="13">IFERROR(IF(MAX(H94:I94)&lt;(5*$E94),IF(ABS(H94-I94)&lt;(2*$E94),"&lt;2xDL",IFERROR(ABS(H94-I94)/AVERAGE(H94,I94),"&lt;DL")),IFERROR(ABS(H94-I94)/AVERAGE(H94,I94),"&lt;DL")),"&lt;DL")</f>
        <v>&lt;DL</v>
      </c>
      <c r="K94" s="52" t="s">
        <v>226</v>
      </c>
      <c r="L94" s="52" t="s">
        <v>226</v>
      </c>
      <c r="M94" s="52" t="s">
        <v>226</v>
      </c>
      <c r="N94" s="52" t="s">
        <v>226</v>
      </c>
      <c r="O94" s="52" t="s">
        <v>226</v>
      </c>
      <c r="P94" s="52" t="s">
        <v>226</v>
      </c>
      <c r="Q94" s="52" t="s">
        <v>226</v>
      </c>
      <c r="R94" s="52" t="s">
        <v>114</v>
      </c>
      <c r="S94" s="52" t="s">
        <v>226</v>
      </c>
      <c r="T94" s="52" t="s">
        <v>114</v>
      </c>
    </row>
    <row r="95" spans="1:20" x14ac:dyDescent="0.25">
      <c r="A95" s="51" t="s">
        <v>234</v>
      </c>
      <c r="B95" s="46" t="s">
        <v>210</v>
      </c>
      <c r="C95" s="46" t="s">
        <v>114</v>
      </c>
      <c r="D95" s="46" t="s">
        <v>114</v>
      </c>
      <c r="E95" s="46">
        <v>0.1</v>
      </c>
      <c r="F95" s="52">
        <v>1.08</v>
      </c>
      <c r="G95" s="52">
        <v>1.08</v>
      </c>
      <c r="H95" s="52">
        <v>2.0099999999999998</v>
      </c>
      <c r="I95" s="52">
        <v>2.0299999999999998</v>
      </c>
      <c r="J95" s="44">
        <f t="shared" si="13"/>
        <v>9.9009900990099115E-3</v>
      </c>
      <c r="K95" s="52">
        <v>2.39</v>
      </c>
      <c r="L95" s="52">
        <v>3.48</v>
      </c>
      <c r="M95" s="52">
        <v>5.52</v>
      </c>
      <c r="N95" s="52">
        <v>5.44</v>
      </c>
      <c r="O95" s="52">
        <v>4.43</v>
      </c>
      <c r="P95" s="52">
        <v>4.17</v>
      </c>
      <c r="Q95" s="52">
        <v>4.03</v>
      </c>
      <c r="R95" s="52" t="s">
        <v>114</v>
      </c>
      <c r="S95" s="52" t="s">
        <v>233</v>
      </c>
      <c r="T95" s="52" t="s">
        <v>114</v>
      </c>
    </row>
    <row r="96" spans="1:20" x14ac:dyDescent="0.25">
      <c r="A96" s="51" t="s">
        <v>232</v>
      </c>
      <c r="B96" s="46" t="s">
        <v>210</v>
      </c>
      <c r="C96" s="46">
        <v>1E-3</v>
      </c>
      <c r="D96" s="46" t="s">
        <v>114</v>
      </c>
      <c r="E96" s="46">
        <v>1E-4</v>
      </c>
      <c r="F96" s="52" t="s">
        <v>231</v>
      </c>
      <c r="G96" s="52" t="s">
        <v>231</v>
      </c>
      <c r="H96" s="52" t="s">
        <v>231</v>
      </c>
      <c r="I96" s="52" t="s">
        <v>231</v>
      </c>
      <c r="J96" s="44" t="str">
        <f t="shared" si="13"/>
        <v>&lt;DL</v>
      </c>
      <c r="K96" s="52">
        <v>6.8999999999999997E-5</v>
      </c>
      <c r="L96" s="52" t="s">
        <v>231</v>
      </c>
      <c r="M96" s="52" t="s">
        <v>231</v>
      </c>
      <c r="N96" s="52">
        <v>1.95E-4</v>
      </c>
      <c r="O96" s="53" t="s">
        <v>219</v>
      </c>
      <c r="P96" s="53" t="s">
        <v>219</v>
      </c>
      <c r="Q96" s="53" t="s">
        <v>219</v>
      </c>
      <c r="R96" s="52" t="s">
        <v>114</v>
      </c>
      <c r="S96" s="52" t="s">
        <v>231</v>
      </c>
      <c r="T96" s="52" t="s">
        <v>114</v>
      </c>
    </row>
    <row r="97" spans="1:81" x14ac:dyDescent="0.25">
      <c r="A97" s="51" t="s">
        <v>230</v>
      </c>
      <c r="B97" s="46" t="s">
        <v>210</v>
      </c>
      <c r="C97" s="46" t="s">
        <v>114</v>
      </c>
      <c r="D97" s="54" t="s">
        <v>114</v>
      </c>
      <c r="E97" s="54">
        <v>0.05</v>
      </c>
      <c r="F97" s="52">
        <v>5.28</v>
      </c>
      <c r="G97" s="52">
        <v>5.41</v>
      </c>
      <c r="H97" s="52">
        <v>6.11</v>
      </c>
      <c r="I97" s="52">
        <v>6.12</v>
      </c>
      <c r="J97" s="44">
        <f t="shared" si="13"/>
        <v>1.635322976287782E-3</v>
      </c>
      <c r="K97" s="52">
        <v>6.53</v>
      </c>
      <c r="L97" s="52">
        <v>6.49</v>
      </c>
      <c r="M97" s="52">
        <v>6.91</v>
      </c>
      <c r="N97" s="52">
        <v>6.02</v>
      </c>
      <c r="O97" s="52">
        <v>4.66</v>
      </c>
      <c r="P97" s="52">
        <v>4.47</v>
      </c>
      <c r="Q97" s="52">
        <v>4.22</v>
      </c>
      <c r="R97" s="52" t="s">
        <v>114</v>
      </c>
      <c r="S97" s="52" t="s">
        <v>226</v>
      </c>
      <c r="T97" s="52" t="s">
        <v>114</v>
      </c>
    </row>
    <row r="98" spans="1:81" x14ac:dyDescent="0.25">
      <c r="A98" s="51" t="s">
        <v>229</v>
      </c>
      <c r="B98" s="46" t="s">
        <v>210</v>
      </c>
      <c r="C98" s="55">
        <v>1E-4</v>
      </c>
      <c r="D98" s="54" t="s">
        <v>114</v>
      </c>
      <c r="E98" s="54">
        <v>1.0000000000000001E-5</v>
      </c>
      <c r="F98" s="52" t="s">
        <v>214</v>
      </c>
      <c r="G98" s="52" t="s">
        <v>214</v>
      </c>
      <c r="H98" s="52" t="s">
        <v>214</v>
      </c>
      <c r="I98" s="52" t="s">
        <v>214</v>
      </c>
      <c r="J98" s="44" t="str">
        <f t="shared" si="13"/>
        <v>&lt;DL</v>
      </c>
      <c r="K98" s="52" t="s">
        <v>214</v>
      </c>
      <c r="L98" s="52" t="s">
        <v>214</v>
      </c>
      <c r="M98" s="52" t="s">
        <v>214</v>
      </c>
      <c r="N98" s="52" t="s">
        <v>214</v>
      </c>
      <c r="O98" s="53" t="s">
        <v>228</v>
      </c>
      <c r="P98" s="53" t="s">
        <v>228</v>
      </c>
      <c r="Q98" s="53" t="s">
        <v>228</v>
      </c>
      <c r="R98" s="52" t="s">
        <v>114</v>
      </c>
      <c r="S98" s="52" t="s">
        <v>214</v>
      </c>
      <c r="T98" s="52" t="s">
        <v>114</v>
      </c>
    </row>
    <row r="99" spans="1:81" x14ac:dyDescent="0.25">
      <c r="A99" s="51" t="s">
        <v>227</v>
      </c>
      <c r="B99" s="46" t="s">
        <v>210</v>
      </c>
      <c r="C99" s="46" t="s">
        <v>114</v>
      </c>
      <c r="D99" s="46" t="s">
        <v>114</v>
      </c>
      <c r="E99" s="46">
        <v>0.05</v>
      </c>
      <c r="F99" s="52">
        <v>2.65</v>
      </c>
      <c r="G99" s="52">
        <v>2.59</v>
      </c>
      <c r="H99" s="52">
        <v>5.43</v>
      </c>
      <c r="I99" s="52">
        <v>5.41</v>
      </c>
      <c r="J99" s="44">
        <f t="shared" si="13"/>
        <v>3.6900369003689251E-3</v>
      </c>
      <c r="K99" s="52">
        <v>6.03</v>
      </c>
      <c r="L99" s="52">
        <v>4.57</v>
      </c>
      <c r="M99" s="52">
        <v>10</v>
      </c>
      <c r="N99" s="52">
        <v>25.8</v>
      </c>
      <c r="O99" s="52">
        <v>15.1</v>
      </c>
      <c r="P99" s="52">
        <v>14.3</v>
      </c>
      <c r="Q99" s="52">
        <v>14.1</v>
      </c>
      <c r="R99" s="52" t="s">
        <v>114</v>
      </c>
      <c r="S99" s="52" t="s">
        <v>226</v>
      </c>
      <c r="T99" s="52" t="s">
        <v>114</v>
      </c>
    </row>
    <row r="100" spans="1:81" x14ac:dyDescent="0.25">
      <c r="A100" s="51" t="s">
        <v>225</v>
      </c>
      <c r="B100" s="46" t="s">
        <v>210</v>
      </c>
      <c r="C100" s="46" t="s">
        <v>114</v>
      </c>
      <c r="D100" s="46" t="s">
        <v>114</v>
      </c>
      <c r="E100" s="46">
        <v>2.0000000000000001E-4</v>
      </c>
      <c r="F100" s="52">
        <v>0.27100000000000002</v>
      </c>
      <c r="G100" s="52">
        <v>0.27200000000000002</v>
      </c>
      <c r="H100" s="52">
        <v>0.36599999999999999</v>
      </c>
      <c r="I100" s="52">
        <v>0.36099999999999999</v>
      </c>
      <c r="J100" s="44">
        <f t="shared" si="13"/>
        <v>1.3755158184319133E-2</v>
      </c>
      <c r="K100" s="52">
        <v>0.379</v>
      </c>
      <c r="L100" s="52">
        <v>0.41399999999999998</v>
      </c>
      <c r="M100" s="52">
        <v>0.78500000000000003</v>
      </c>
      <c r="N100" s="52">
        <v>0.59299999999999997</v>
      </c>
      <c r="O100" s="52">
        <v>1.21</v>
      </c>
      <c r="P100" s="52">
        <v>1.29</v>
      </c>
      <c r="Q100" s="52">
        <v>1.24</v>
      </c>
      <c r="R100" s="52" t="s">
        <v>114</v>
      </c>
      <c r="S100" s="52" t="s">
        <v>220</v>
      </c>
      <c r="T100" s="52" t="s">
        <v>114</v>
      </c>
    </row>
    <row r="101" spans="1:81" x14ac:dyDescent="0.25">
      <c r="A101" s="51" t="s">
        <v>224</v>
      </c>
      <c r="B101" s="46" t="s">
        <v>210</v>
      </c>
      <c r="C101" s="46" t="s">
        <v>114</v>
      </c>
      <c r="D101" s="46" t="s">
        <v>114</v>
      </c>
      <c r="E101" s="46">
        <v>0.5</v>
      </c>
      <c r="F101" s="52">
        <v>8.84</v>
      </c>
      <c r="G101" s="52">
        <v>8.89</v>
      </c>
      <c r="H101" s="52">
        <v>45.6</v>
      </c>
      <c r="I101" s="52">
        <v>44.1</v>
      </c>
      <c r="J101" s="44">
        <f t="shared" si="13"/>
        <v>3.3444816053511704E-2</v>
      </c>
      <c r="K101" s="52">
        <v>45.2</v>
      </c>
      <c r="L101" s="52">
        <v>143</v>
      </c>
      <c r="M101" s="52">
        <v>255</v>
      </c>
      <c r="N101" s="52">
        <v>196</v>
      </c>
      <c r="O101" s="52">
        <v>358</v>
      </c>
      <c r="P101" s="52">
        <v>343</v>
      </c>
      <c r="Q101" s="52">
        <v>358</v>
      </c>
      <c r="R101" s="52" t="s">
        <v>114</v>
      </c>
      <c r="S101" s="52" t="s">
        <v>223</v>
      </c>
      <c r="T101" s="52" t="s">
        <v>114</v>
      </c>
    </row>
    <row r="102" spans="1:81" x14ac:dyDescent="0.25">
      <c r="A102" s="51" t="s">
        <v>222</v>
      </c>
      <c r="B102" s="46" t="s">
        <v>210</v>
      </c>
      <c r="C102" s="46">
        <v>8.0000000000000004E-4</v>
      </c>
      <c r="D102" s="46" t="s">
        <v>114</v>
      </c>
      <c r="E102" s="46">
        <v>1.0000000000000001E-5</v>
      </c>
      <c r="F102" s="52" t="s">
        <v>214</v>
      </c>
      <c r="G102" s="52" t="s">
        <v>214</v>
      </c>
      <c r="H102" s="52" t="s">
        <v>214</v>
      </c>
      <c r="I102" s="52" t="s">
        <v>214</v>
      </c>
      <c r="J102" s="44" t="str">
        <f t="shared" si="13"/>
        <v>&lt;DL</v>
      </c>
      <c r="K102" s="52" t="s">
        <v>214</v>
      </c>
      <c r="L102" s="52">
        <v>8.7999999999999998E-5</v>
      </c>
      <c r="M102" s="52" t="s">
        <v>214</v>
      </c>
      <c r="N102" s="52" t="s">
        <v>214</v>
      </c>
      <c r="O102" s="52">
        <v>6.6000000000000005E-5</v>
      </c>
      <c r="P102" s="52">
        <v>6.4999999999999994E-5</v>
      </c>
      <c r="Q102" s="52">
        <v>7.2000000000000002E-5</v>
      </c>
      <c r="R102" s="52" t="s">
        <v>114</v>
      </c>
      <c r="S102" s="52" t="s">
        <v>214</v>
      </c>
      <c r="T102" s="52" t="s">
        <v>114</v>
      </c>
    </row>
    <row r="103" spans="1:81" x14ac:dyDescent="0.25">
      <c r="A103" s="51" t="s">
        <v>221</v>
      </c>
      <c r="B103" s="46" t="s">
        <v>210</v>
      </c>
      <c r="C103" s="46" t="s">
        <v>114</v>
      </c>
      <c r="D103" s="46" t="s">
        <v>114</v>
      </c>
      <c r="E103" s="46">
        <v>1E-4</v>
      </c>
      <c r="F103" s="52" t="s">
        <v>219</v>
      </c>
      <c r="G103" s="52" t="s">
        <v>219</v>
      </c>
      <c r="H103" s="52" t="s">
        <v>219</v>
      </c>
      <c r="I103" s="52" t="s">
        <v>219</v>
      </c>
      <c r="J103" s="44" t="str">
        <f t="shared" si="13"/>
        <v>&lt;DL</v>
      </c>
      <c r="K103" s="52" t="s">
        <v>219</v>
      </c>
      <c r="L103" s="52" t="s">
        <v>219</v>
      </c>
      <c r="M103" s="52" t="s">
        <v>219</v>
      </c>
      <c r="N103" s="52" t="s">
        <v>219</v>
      </c>
      <c r="O103" s="53" t="s">
        <v>220</v>
      </c>
      <c r="P103" s="53" t="s">
        <v>220</v>
      </c>
      <c r="Q103" s="53" t="s">
        <v>220</v>
      </c>
      <c r="R103" s="52" t="s">
        <v>114</v>
      </c>
      <c r="S103" s="52" t="s">
        <v>219</v>
      </c>
      <c r="T103" s="52" t="s">
        <v>114</v>
      </c>
    </row>
    <row r="104" spans="1:81" x14ac:dyDescent="0.25">
      <c r="A104" s="51" t="s">
        <v>218</v>
      </c>
      <c r="B104" s="46" t="s">
        <v>210</v>
      </c>
      <c r="C104" s="46" t="s">
        <v>114</v>
      </c>
      <c r="D104" s="46" t="s">
        <v>114</v>
      </c>
      <c r="E104" s="46">
        <v>0.01</v>
      </c>
      <c r="F104" s="52" t="s">
        <v>216</v>
      </c>
      <c r="G104" s="52" t="s">
        <v>216</v>
      </c>
      <c r="H104" s="52" t="s">
        <v>216</v>
      </c>
      <c r="I104" s="52" t="s">
        <v>216</v>
      </c>
      <c r="J104" s="44" t="str">
        <f t="shared" si="13"/>
        <v>&lt;DL</v>
      </c>
      <c r="K104" s="52" t="s">
        <v>216</v>
      </c>
      <c r="L104" s="52" t="s">
        <v>216</v>
      </c>
      <c r="M104" s="52" t="s">
        <v>216</v>
      </c>
      <c r="N104" s="52">
        <v>5.2999999999999998E-4</v>
      </c>
      <c r="O104" s="53" t="s">
        <v>217</v>
      </c>
      <c r="P104" s="53" t="s">
        <v>217</v>
      </c>
      <c r="Q104" s="53" t="s">
        <v>217</v>
      </c>
      <c r="R104" s="52" t="s">
        <v>114</v>
      </c>
      <c r="S104" s="52" t="s">
        <v>216</v>
      </c>
      <c r="T104" s="52" t="s">
        <v>114</v>
      </c>
    </row>
    <row r="105" spans="1:81" x14ac:dyDescent="0.25">
      <c r="A105" s="51" t="s">
        <v>215</v>
      </c>
      <c r="B105" s="46" t="s">
        <v>210</v>
      </c>
      <c r="C105" s="46">
        <v>1.4999999999999999E-2</v>
      </c>
      <c r="D105" s="46" t="s">
        <v>114</v>
      </c>
      <c r="E105" s="46">
        <v>1.0000000000000001E-5</v>
      </c>
      <c r="F105" s="52">
        <v>6.7100000000000005E-4</v>
      </c>
      <c r="G105" s="52">
        <v>6.8499999999999995E-4</v>
      </c>
      <c r="H105" s="52">
        <v>8.1599999999999999E-4</v>
      </c>
      <c r="I105" s="52">
        <v>7.9799999999999999E-4</v>
      </c>
      <c r="J105" s="44">
        <f t="shared" si="13"/>
        <v>2.2304832713754653E-2</v>
      </c>
      <c r="K105" s="52">
        <v>7.8899999999999999E-4</v>
      </c>
      <c r="L105" s="52">
        <v>3.79E-3</v>
      </c>
      <c r="M105" s="52">
        <v>3.2799999999999999E-3</v>
      </c>
      <c r="N105" s="52">
        <v>1.2600000000000001E-3</v>
      </c>
      <c r="O105" s="52">
        <v>4.9100000000000003E-3</v>
      </c>
      <c r="P105" s="52">
        <v>4.9500000000000004E-3</v>
      </c>
      <c r="Q105" s="52">
        <v>4.9800000000000001E-3</v>
      </c>
      <c r="R105" s="52" t="s">
        <v>114</v>
      </c>
      <c r="S105" s="52" t="s">
        <v>214</v>
      </c>
      <c r="T105" s="52" t="s">
        <v>114</v>
      </c>
    </row>
    <row r="106" spans="1:81" x14ac:dyDescent="0.25">
      <c r="A106" s="51" t="s">
        <v>213</v>
      </c>
      <c r="B106" s="46" t="s">
        <v>210</v>
      </c>
      <c r="C106" s="46" t="s">
        <v>114</v>
      </c>
      <c r="D106" s="46" t="s">
        <v>114</v>
      </c>
      <c r="E106" s="46">
        <v>1E-3</v>
      </c>
      <c r="F106" s="49" t="s">
        <v>212</v>
      </c>
      <c r="G106" s="49" t="s">
        <v>212</v>
      </c>
      <c r="H106" s="49" t="s">
        <v>212</v>
      </c>
      <c r="I106" s="49" t="s">
        <v>212</v>
      </c>
      <c r="J106" s="44" t="str">
        <f t="shared" si="13"/>
        <v>&lt;DL</v>
      </c>
      <c r="K106" s="49" t="s">
        <v>212</v>
      </c>
      <c r="L106" s="49" t="s">
        <v>212</v>
      </c>
      <c r="M106" s="49" t="s">
        <v>212</v>
      </c>
      <c r="N106" s="49">
        <v>1.01E-3</v>
      </c>
      <c r="O106" s="50" t="s">
        <v>209</v>
      </c>
      <c r="P106" s="50" t="s">
        <v>209</v>
      </c>
      <c r="Q106" s="50" t="s">
        <v>209</v>
      </c>
      <c r="R106" s="49" t="s">
        <v>114</v>
      </c>
      <c r="S106" s="49" t="s">
        <v>212</v>
      </c>
      <c r="T106" s="49" t="s">
        <v>114</v>
      </c>
    </row>
    <row r="107" spans="1:81" x14ac:dyDescent="0.25">
      <c r="A107" s="48" t="s">
        <v>211</v>
      </c>
      <c r="B107" s="47" t="s">
        <v>210</v>
      </c>
      <c r="C107" s="46">
        <v>0.03</v>
      </c>
      <c r="D107" s="45" t="s">
        <v>114</v>
      </c>
      <c r="E107" s="45">
        <v>1E-3</v>
      </c>
      <c r="F107" s="43">
        <v>2.5999999999999999E-3</v>
      </c>
      <c r="G107" s="43">
        <v>2.3E-3</v>
      </c>
      <c r="H107" s="43">
        <v>8.3999999999999995E-3</v>
      </c>
      <c r="I107" s="43">
        <v>1.09E-2</v>
      </c>
      <c r="J107" s="44">
        <f t="shared" si="13"/>
        <v>0.25906735751295346</v>
      </c>
      <c r="K107" s="43">
        <v>8.8999999999999999E-3</v>
      </c>
      <c r="L107" s="43">
        <v>1.1499999999999999</v>
      </c>
      <c r="M107" s="43">
        <v>1.7600000000000001E-2</v>
      </c>
      <c r="N107" s="43">
        <v>0.02</v>
      </c>
      <c r="O107" s="43">
        <v>0.59199999999999997</v>
      </c>
      <c r="P107" s="43">
        <v>0.59699999999999998</v>
      </c>
      <c r="Q107" s="43">
        <v>0.59299999999999997</v>
      </c>
      <c r="R107" s="43" t="s">
        <v>114</v>
      </c>
      <c r="S107" s="43" t="s">
        <v>209</v>
      </c>
      <c r="T107" s="43" t="s">
        <v>114</v>
      </c>
    </row>
    <row r="108" spans="1:81" ht="15" customHeight="1" x14ac:dyDescent="0.25">
      <c r="A108" s="104" t="s">
        <v>208</v>
      </c>
      <c r="B108" s="104"/>
      <c r="C108" s="104"/>
      <c r="D108" s="104"/>
      <c r="E108" s="104"/>
      <c r="F108" s="41"/>
      <c r="G108" s="41"/>
      <c r="H108" s="41"/>
      <c r="I108" s="41"/>
      <c r="J108" s="42"/>
      <c r="K108" s="41"/>
      <c r="L108" s="41"/>
      <c r="M108" s="41"/>
      <c r="N108" s="41"/>
      <c r="O108" s="41"/>
      <c r="P108" s="41" t="s">
        <v>207</v>
      </c>
      <c r="Q108" s="41"/>
      <c r="R108" s="41" t="s">
        <v>207</v>
      </c>
      <c r="S108" s="41"/>
      <c r="T108" s="41"/>
    </row>
    <row r="109" spans="1:81" ht="15" customHeight="1" x14ac:dyDescent="0.25">
      <c r="A109" s="104"/>
      <c r="B109" s="104"/>
      <c r="C109" s="104"/>
      <c r="D109" s="104"/>
      <c r="E109" s="104"/>
      <c r="F109"/>
      <c r="G109" t="s">
        <v>206</v>
      </c>
      <c r="H109"/>
      <c r="I109"/>
      <c r="J109"/>
      <c r="K109"/>
      <c r="L109"/>
      <c r="M109"/>
      <c r="N109"/>
      <c r="O109"/>
      <c r="P109"/>
      <c r="Q109"/>
      <c r="R109"/>
      <c r="S109"/>
      <c r="T109"/>
    </row>
    <row r="110" spans="1:81" s="33" customFormat="1" ht="15" customHeight="1" x14ac:dyDescent="0.25">
      <c r="A110" s="40" t="s">
        <v>205</v>
      </c>
      <c r="B110" s="39"/>
      <c r="C110" s="38"/>
      <c r="D110" s="38"/>
      <c r="E110" s="37"/>
      <c r="F110"/>
      <c r="G110" t="s">
        <v>204</v>
      </c>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row>
    <row r="111" spans="1:81" s="33" customFormat="1" ht="15" customHeight="1" x14ac:dyDescent="0.25">
      <c r="A111" s="105" t="s">
        <v>203</v>
      </c>
      <c r="B111" s="106"/>
      <c r="C111" s="106"/>
      <c r="D111" s="106"/>
      <c r="E111" s="107"/>
      <c r="F111"/>
      <c r="G111" t="s">
        <v>202</v>
      </c>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row>
    <row r="112" spans="1:81" s="33" customFormat="1" x14ac:dyDescent="0.25">
      <c r="A112" s="87" t="s">
        <v>201</v>
      </c>
      <c r="B112" s="88"/>
      <c r="C112" s="88"/>
      <c r="D112" s="88"/>
      <c r="E112" s="89"/>
      <c r="F112"/>
      <c r="G112" t="s">
        <v>200</v>
      </c>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row>
    <row r="113" spans="1:81" s="33" customFormat="1" ht="15" customHeight="1" x14ac:dyDescent="0.25">
      <c r="A113" s="90" t="s">
        <v>199</v>
      </c>
      <c r="B113" s="91"/>
      <c r="C113" s="91"/>
      <c r="D113" s="91"/>
      <c r="E113" s="92"/>
      <c r="F113"/>
      <c r="G113" t="s">
        <v>198</v>
      </c>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row>
    <row r="114" spans="1:81" s="33" customFormat="1" x14ac:dyDescent="0.25">
      <c r="A114" s="93" t="s">
        <v>197</v>
      </c>
      <c r="B114" s="94"/>
      <c r="C114" s="94"/>
      <c r="D114" s="94"/>
      <c r="E114" s="95"/>
      <c r="F114"/>
      <c r="G114" t="s">
        <v>196</v>
      </c>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row>
    <row r="115" spans="1:81" s="33" customFormat="1" x14ac:dyDescent="0.25">
      <c r="A115" s="36" t="s">
        <v>195</v>
      </c>
      <c r="B115" s="35"/>
      <c r="C115" s="35"/>
      <c r="D115" s="35"/>
      <c r="E115" s="34"/>
      <c r="F115"/>
      <c r="G115" t="s">
        <v>194</v>
      </c>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row>
    <row r="116" spans="1:81" s="33" customFormat="1" x14ac:dyDescent="0.25">
      <c r="A116" s="96" t="s">
        <v>193</v>
      </c>
      <c r="B116" s="97"/>
      <c r="C116" s="97"/>
      <c r="D116" s="97"/>
      <c r="E116" s="98"/>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row>
    <row r="117" spans="1:81" s="33" customFormat="1" x14ac:dyDescent="0.25">
      <c r="A117" s="99"/>
      <c r="B117" s="100"/>
      <c r="C117" s="100"/>
      <c r="D117" s="100"/>
      <c r="E117" s="101"/>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row>
    <row r="118" spans="1:81" x14ac:dyDescent="0.25">
      <c r="A118" s="32"/>
      <c r="B118" s="31"/>
      <c r="C118" s="31"/>
      <c r="D118" s="30"/>
      <c r="E118" s="30"/>
      <c r="F118"/>
      <c r="G118"/>
      <c r="H118"/>
      <c r="I118"/>
      <c r="J118"/>
      <c r="K118"/>
      <c r="L118"/>
      <c r="M118"/>
      <c r="N118"/>
      <c r="O118"/>
      <c r="P118"/>
      <c r="Q118"/>
      <c r="R118"/>
      <c r="S118"/>
      <c r="T118"/>
    </row>
    <row r="119" spans="1:81" x14ac:dyDescent="0.25">
      <c r="A119" s="32"/>
      <c r="B119" s="31"/>
      <c r="C119" s="31"/>
      <c r="D119" s="30"/>
      <c r="E119" s="30"/>
      <c r="F119"/>
      <c r="G119"/>
      <c r="H119"/>
      <c r="I119"/>
      <c r="J119"/>
      <c r="K119"/>
      <c r="L119"/>
      <c r="M119"/>
      <c r="N119"/>
      <c r="O119"/>
      <c r="P119"/>
      <c r="Q119"/>
      <c r="R119"/>
      <c r="S119"/>
      <c r="T119"/>
    </row>
    <row r="120" spans="1:81" x14ac:dyDescent="0.25">
      <c r="F120"/>
      <c r="G120"/>
      <c r="H120"/>
      <c r="I120"/>
      <c r="J120"/>
      <c r="K120"/>
      <c r="L120"/>
      <c r="M120"/>
      <c r="N120"/>
      <c r="O120"/>
      <c r="P120"/>
      <c r="Q120"/>
      <c r="R120"/>
      <c r="S120"/>
      <c r="T120"/>
    </row>
    <row r="121" spans="1:81" ht="15" customHeight="1" x14ac:dyDescent="0.25">
      <c r="F121"/>
      <c r="G121"/>
      <c r="H121"/>
      <c r="I121"/>
      <c r="J121"/>
      <c r="K121"/>
      <c r="L121"/>
      <c r="M121"/>
      <c r="N121"/>
      <c r="O121"/>
      <c r="P121"/>
      <c r="Q121"/>
      <c r="R121"/>
      <c r="S121"/>
      <c r="T121"/>
    </row>
    <row r="122" spans="1:81" x14ac:dyDescent="0.25">
      <c r="F122"/>
      <c r="G122"/>
      <c r="H122"/>
      <c r="I122"/>
      <c r="J122"/>
      <c r="K122"/>
      <c r="L122"/>
      <c r="M122"/>
      <c r="N122"/>
      <c r="O122"/>
      <c r="P122"/>
      <c r="Q122"/>
      <c r="R122"/>
      <c r="S122"/>
      <c r="T122"/>
    </row>
    <row r="123" spans="1:81" x14ac:dyDescent="0.25">
      <c r="F123"/>
      <c r="G123"/>
      <c r="H123"/>
      <c r="I123"/>
      <c r="J123"/>
      <c r="K123"/>
      <c r="L123"/>
      <c r="M123"/>
      <c r="N123"/>
      <c r="O123"/>
      <c r="P123"/>
      <c r="Q123"/>
      <c r="R123"/>
      <c r="S123"/>
      <c r="T123"/>
    </row>
    <row r="124" spans="1:81" x14ac:dyDescent="0.25">
      <c r="F124"/>
      <c r="G124"/>
      <c r="H124"/>
      <c r="I124"/>
      <c r="J124"/>
      <c r="K124"/>
      <c r="L124"/>
      <c r="M124"/>
      <c r="N124"/>
      <c r="O124"/>
      <c r="P124"/>
      <c r="Q124"/>
      <c r="R124"/>
      <c r="S124"/>
      <c r="T124"/>
    </row>
    <row r="125" spans="1:81" x14ac:dyDescent="0.25">
      <c r="F125"/>
      <c r="G125"/>
      <c r="H125"/>
      <c r="I125"/>
      <c r="J125"/>
      <c r="K125"/>
      <c r="L125"/>
      <c r="M125"/>
      <c r="N125"/>
      <c r="O125"/>
      <c r="P125"/>
      <c r="Q125"/>
      <c r="R125"/>
      <c r="S125"/>
      <c r="T125"/>
    </row>
    <row r="126" spans="1:81" x14ac:dyDescent="0.25">
      <c r="F126"/>
      <c r="G126"/>
      <c r="H126"/>
      <c r="I126"/>
      <c r="J126"/>
      <c r="K126"/>
      <c r="L126"/>
      <c r="M126"/>
      <c r="N126"/>
      <c r="O126"/>
      <c r="P126"/>
      <c r="Q126"/>
      <c r="R126"/>
      <c r="S126"/>
      <c r="T126"/>
    </row>
    <row r="127" spans="1:81" x14ac:dyDescent="0.25">
      <c r="F127"/>
      <c r="G127"/>
      <c r="H127"/>
      <c r="I127"/>
      <c r="J127"/>
      <c r="K127"/>
      <c r="L127"/>
      <c r="M127"/>
      <c r="N127"/>
      <c r="O127"/>
      <c r="P127"/>
      <c r="Q127"/>
      <c r="R127"/>
      <c r="S127"/>
      <c r="T127"/>
    </row>
    <row r="128" spans="1:81" x14ac:dyDescent="0.25">
      <c r="F128"/>
      <c r="G128"/>
      <c r="H128"/>
      <c r="I128"/>
      <c r="J128"/>
      <c r="K128"/>
      <c r="L128"/>
      <c r="M128"/>
      <c r="N128"/>
      <c r="O128"/>
      <c r="P128"/>
      <c r="Q128"/>
      <c r="R128"/>
      <c r="S128"/>
      <c r="T128"/>
    </row>
    <row r="129" spans="6:20" x14ac:dyDescent="0.25">
      <c r="F129"/>
      <c r="G129"/>
      <c r="H129"/>
      <c r="I129"/>
      <c r="J129"/>
      <c r="K129"/>
      <c r="L129"/>
      <c r="M129"/>
      <c r="N129"/>
      <c r="O129"/>
      <c r="P129"/>
      <c r="Q129"/>
      <c r="R129"/>
      <c r="S129"/>
      <c r="T129"/>
    </row>
    <row r="130" spans="6:20" x14ac:dyDescent="0.25">
      <c r="F130"/>
      <c r="G130"/>
      <c r="H130"/>
      <c r="I130"/>
      <c r="J130"/>
      <c r="K130"/>
      <c r="L130"/>
      <c r="M130"/>
      <c r="N130"/>
      <c r="O130"/>
      <c r="P130"/>
      <c r="Q130"/>
      <c r="R130"/>
      <c r="S130"/>
      <c r="T130"/>
    </row>
  </sheetData>
  <sheetProtection password="DB3E" sheet="1" objects="1" scenarios="1"/>
  <mergeCells count="10">
    <mergeCell ref="A112:E112"/>
    <mergeCell ref="A113:E113"/>
    <mergeCell ref="A114:E114"/>
    <mergeCell ref="A116:E117"/>
    <mergeCell ref="A2:A5"/>
    <mergeCell ref="B2:B5"/>
    <mergeCell ref="C2:C5"/>
    <mergeCell ref="D2:D5"/>
    <mergeCell ref="A108:E109"/>
    <mergeCell ref="A111:E111"/>
  </mergeCells>
  <conditionalFormatting sqref="K45:T45">
    <cfRule type="cellIs" priority="145" stopIfTrue="1" operator="equal">
      <formula>$D$48</formula>
    </cfRule>
    <cfRule type="cellIs" priority="146" stopIfTrue="1" operator="greaterThan">
      <formula>""""""</formula>
    </cfRule>
    <cfRule type="cellIs" dxfId="56" priority="147" operator="greaterThan">
      <formula>$D$45</formula>
    </cfRule>
    <cfRule type="cellIs" dxfId="55" priority="148" operator="greaterThan">
      <formula>$C$45</formula>
    </cfRule>
  </conditionalFormatting>
  <conditionalFormatting sqref="F15:I15 K15:T15">
    <cfRule type="cellIs" priority="61" stopIfTrue="1" operator="greaterThan">
      <formula>""""""</formula>
    </cfRule>
    <cfRule type="cellIs" priority="62" stopIfTrue="1" operator="equal">
      <formula>$C$15</formula>
    </cfRule>
    <cfRule type="cellIs" dxfId="54" priority="63" operator="greaterThan">
      <formula>$D$15</formula>
    </cfRule>
  </conditionalFormatting>
  <conditionalFormatting sqref="F14:I14 K14:T14">
    <cfRule type="cellIs" dxfId="53" priority="58" stopIfTrue="1" operator="notBetween">
      <formula>6</formula>
      <formula>9</formula>
    </cfRule>
    <cfRule type="cellIs" dxfId="52" priority="59" operator="notBetween">
      <formula>6.5</formula>
      <formula>8.5</formula>
    </cfRule>
    <cfRule type="cellIs" dxfId="51" priority="60" operator="notBetween">
      <formula>6</formula>
      <formula>8.5</formula>
    </cfRule>
  </conditionalFormatting>
  <conditionalFormatting sqref="F28:I28 K28:T28">
    <cfRule type="cellIs" priority="52" stopIfTrue="1" operator="equal">
      <formula>$C$27</formula>
    </cfRule>
    <cfRule type="cellIs" priority="53" stopIfTrue="1" operator="greaterThan">
      <formula>""""""</formula>
    </cfRule>
    <cfRule type="cellIs" dxfId="50" priority="54" operator="greaterThan">
      <formula>$D$28</formula>
    </cfRule>
  </conditionalFormatting>
  <conditionalFormatting sqref="F45:I45">
    <cfRule type="cellIs" priority="42" stopIfTrue="1" operator="equal">
      <formula>$D$48</formula>
    </cfRule>
    <cfRule type="cellIs" priority="120" stopIfTrue="1" operator="greaterThan">
      <formula>""""""</formula>
    </cfRule>
    <cfRule type="cellIs" dxfId="49" priority="121" operator="greaterThan">
      <formula>$D$45</formula>
    </cfRule>
    <cfRule type="cellIs" dxfId="48" priority="122" operator="greaterThan">
      <formula>$C$45</formula>
    </cfRule>
  </conditionalFormatting>
  <conditionalFormatting sqref="F89:I89 K89:T89">
    <cfRule type="cellIs" priority="34" stopIfTrue="1" operator="greaterThan">
      <formula>""""""</formula>
    </cfRule>
    <cfRule type="cellIs" priority="35" stopIfTrue="1" operator="equal">
      <formula>$C$89</formula>
    </cfRule>
    <cfRule type="cellIs" dxfId="47" priority="36" operator="greaterThan">
      <formula>$D$89</formula>
    </cfRule>
  </conditionalFormatting>
  <conditionalFormatting sqref="F38:I38 K38:T38">
    <cfRule type="cellIs" priority="23" stopIfTrue="1" operator="equal">
      <formula>$D$36</formula>
    </cfRule>
    <cfRule type="cellIs" priority="26" stopIfTrue="1" operator="greaterThan">
      <formula>""""""</formula>
    </cfRule>
  </conditionalFormatting>
  <conditionalFormatting sqref="F21:I21 K21:T21">
    <cfRule type="cellIs" priority="37" stopIfTrue="1" operator="greaterThan">
      <formula>""""""</formula>
    </cfRule>
    <cfRule type="cellIs" priority="38" stopIfTrue="1" operator="equal">
      <formula>$D$21</formula>
    </cfRule>
    <cfRule type="cellIs" dxfId="46" priority="39" operator="greaterThan">
      <formula>$C$21</formula>
    </cfRule>
  </conditionalFormatting>
  <conditionalFormatting sqref="F23:I23 K23:T23">
    <cfRule type="cellIs" priority="55" stopIfTrue="1" operator="equal">
      <formula>$D$23</formula>
    </cfRule>
    <cfRule type="cellIs" priority="56" stopIfTrue="1" operator="greaterThan">
      <formula>""""""</formula>
    </cfRule>
    <cfRule type="cellIs" dxfId="45" priority="57" operator="greaterThan">
      <formula>$C$23</formula>
    </cfRule>
  </conditionalFormatting>
  <conditionalFormatting sqref="F24:I24 K24:T24">
    <cfRule type="cellIs" priority="135" stopIfTrue="1" operator="equal">
      <formula>$D$24</formula>
    </cfRule>
    <cfRule type="cellIs" priority="136" stopIfTrue="1" operator="greaterThan">
      <formula>""""""</formula>
    </cfRule>
    <cfRule type="cellIs" dxfId="44" priority="137" operator="greaterThan">
      <formula>$C$24</formula>
    </cfRule>
  </conditionalFormatting>
  <conditionalFormatting sqref="F25:I25 K25:T25">
    <cfRule type="cellIs" priority="129" stopIfTrue="1" operator="equal">
      <formula>$C$27</formula>
    </cfRule>
    <cfRule type="cellIs" priority="130" stopIfTrue="1" operator="greaterThan">
      <formula>""""""</formula>
    </cfRule>
    <cfRule type="cellIs" dxfId="43" priority="131" operator="greaterThan">
      <formula>$D$27</formula>
    </cfRule>
    <cfRule type="cellIs" priority="132" stopIfTrue="1" operator="equal">
      <formula>$D$25</formula>
    </cfRule>
    <cfRule type="cellIs" priority="133" stopIfTrue="1" operator="greaterThan">
      <formula>""""""</formula>
    </cfRule>
    <cfRule type="cellIs" dxfId="42" priority="134" operator="greaterThan">
      <formula>$C$25</formula>
    </cfRule>
  </conditionalFormatting>
  <conditionalFormatting sqref="F31:I31 K31:T31">
    <cfRule type="cellIs" priority="126" stopIfTrue="1" operator="equal">
      <formula>$D$31</formula>
    </cfRule>
    <cfRule type="cellIs" priority="127" stopIfTrue="1" operator="greaterThan">
      <formula>""""""</formula>
    </cfRule>
    <cfRule type="cellIs" dxfId="41" priority="128" operator="greaterThan">
      <formula>$C$31</formula>
    </cfRule>
  </conditionalFormatting>
  <conditionalFormatting sqref="F32:I32 K32:T32">
    <cfRule type="cellIs" priority="142" stopIfTrue="1" operator="greaterThan">
      <formula>""""""</formula>
    </cfRule>
    <cfRule type="cellIs" priority="143" stopIfTrue="1" operator="equal">
      <formula>$C$32</formula>
    </cfRule>
    <cfRule type="cellIs" dxfId="40" priority="144" operator="greaterThan">
      <formula>$D$32</formula>
    </cfRule>
  </conditionalFormatting>
  <conditionalFormatting sqref="F33:I33 K33:T33">
    <cfRule type="cellIs" priority="67" stopIfTrue="1" operator="equal">
      <formula>$D$31</formula>
    </cfRule>
    <cfRule type="cellIs" priority="123" stopIfTrue="1" operator="greaterThan">
      <formula>""""""</formula>
    </cfRule>
    <cfRule type="cellIs" dxfId="39" priority="124" operator="greaterThan">
      <formula>$D$33</formula>
    </cfRule>
    <cfRule type="cellIs" dxfId="38" priority="125" operator="greaterThan">
      <formula>$C$33</formula>
    </cfRule>
  </conditionalFormatting>
  <conditionalFormatting sqref="F34:I34 K34:T34">
    <cfRule type="cellIs" priority="49" stopIfTrue="1" operator="greaterThan">
      <formula>""""""</formula>
    </cfRule>
    <cfRule type="cellIs" priority="50" stopIfTrue="1" operator="equal">
      <formula>$C$34</formula>
    </cfRule>
    <cfRule type="cellIs" dxfId="37" priority="51" operator="greaterThan">
      <formula>$D$34</formula>
    </cfRule>
  </conditionalFormatting>
  <conditionalFormatting sqref="F41:I41 K41:T41">
    <cfRule type="cellIs" priority="45" stopIfTrue="1" operator="equal">
      <formula>$D$36</formula>
    </cfRule>
    <cfRule type="cellIs" priority="46" stopIfTrue="1" operator="greaterThan">
      <formula>""""""</formula>
    </cfRule>
    <cfRule type="cellIs" dxfId="36" priority="47" operator="greaterThan">
      <formula>$D$41</formula>
    </cfRule>
    <cfRule type="cellIs" dxfId="35" priority="48" operator="greaterThan">
      <formula>$C$41</formula>
    </cfRule>
  </conditionalFormatting>
  <conditionalFormatting sqref="F43:I44 K43:T44">
    <cfRule type="cellIs" priority="22" stopIfTrue="1" operator="equal">
      <formula>$D$36</formula>
    </cfRule>
    <cfRule type="cellIs" priority="43" stopIfTrue="1" operator="greaterThan">
      <formula>""""""</formula>
    </cfRule>
  </conditionalFormatting>
  <conditionalFormatting sqref="F46:I47 K46:T47">
    <cfRule type="cellIs" priority="21" stopIfTrue="1" operator="equal">
      <formula>$D$49</formula>
    </cfRule>
    <cfRule type="cellIs" priority="40" stopIfTrue="1" operator="greaterThan">
      <formula>""""""</formula>
    </cfRule>
  </conditionalFormatting>
  <conditionalFormatting sqref="F50:I50 K50:T50">
    <cfRule type="cellIs" priority="140" stopIfTrue="1" operator="greaterThan">
      <formula>""""""</formula>
    </cfRule>
    <cfRule type="cellIs" dxfId="34" priority="141" operator="greaterThan">
      <formula>$D$50</formula>
    </cfRule>
  </conditionalFormatting>
  <conditionalFormatting sqref="F51:I51 K51:T51">
    <cfRule type="cellIs" priority="116" stopIfTrue="1" operator="equal">
      <formula>$D$36</formula>
    </cfRule>
    <cfRule type="cellIs" priority="117" stopIfTrue="1" operator="greaterThan">
      <formula>""""""</formula>
    </cfRule>
    <cfRule type="cellIs" dxfId="33" priority="118" operator="greaterThan">
      <formula>$D$51</formula>
    </cfRule>
    <cfRule type="cellIs" dxfId="32" priority="119" operator="greaterThan">
      <formula>$C$51</formula>
    </cfRule>
  </conditionalFormatting>
  <conditionalFormatting sqref="F52:I52 K52:T52">
    <cfRule type="cellIs" priority="113" stopIfTrue="1" operator="equal">
      <formula>$D$36</formula>
    </cfRule>
    <cfRule type="cellIs" priority="114" stopIfTrue="1" operator="greaterThan">
      <formula>""""""</formula>
    </cfRule>
    <cfRule type="cellIs" dxfId="31" priority="115" operator="greaterThan">
      <formula>$C$52</formula>
    </cfRule>
  </conditionalFormatting>
  <conditionalFormatting sqref="F53:I53 K53:T53">
    <cfRule type="cellIs" priority="20" stopIfTrue="1" operator="equal">
      <formula>$D$36</formula>
    </cfRule>
    <cfRule type="cellIs" priority="111" stopIfTrue="1" operator="greaterThan">
      <formula>""""""</formula>
    </cfRule>
    <cfRule type="cellIs" dxfId="30" priority="112" operator="greaterThan">
      <formula>A$54</formula>
    </cfRule>
  </conditionalFormatting>
  <conditionalFormatting sqref="F57:I57 K57:T57">
    <cfRule type="cellIs" priority="108" stopIfTrue="1" operator="equal">
      <formula>$D$57</formula>
    </cfRule>
    <cfRule type="cellIs" priority="109" stopIfTrue="1" operator="greaterThan">
      <formula>""""""</formula>
    </cfRule>
    <cfRule type="cellIs" dxfId="29" priority="110" operator="greaterThan">
      <formula>$C$57</formula>
    </cfRule>
  </conditionalFormatting>
  <conditionalFormatting sqref="F59:I59 K59:T59">
    <cfRule type="cellIs" priority="104" stopIfTrue="1" operator="equal">
      <formula>$D$57</formula>
    </cfRule>
    <cfRule type="cellIs" priority="105" stopIfTrue="1" operator="greaterThan">
      <formula>""""""</formula>
    </cfRule>
    <cfRule type="cellIs" dxfId="28" priority="106" operator="greaterThan">
      <formula>$D$59</formula>
    </cfRule>
    <cfRule type="cellIs" dxfId="27" priority="107" operator="greaterThan">
      <formula>$C$59</formula>
    </cfRule>
  </conditionalFormatting>
  <conditionalFormatting sqref="F63:I63 K63:T63">
    <cfRule type="cellIs" priority="101" stopIfTrue="1" operator="equal">
      <formula>$D$63</formula>
    </cfRule>
    <cfRule type="cellIs" priority="102" stopIfTrue="1" operator="greaterThan">
      <formula>""""""</formula>
    </cfRule>
    <cfRule type="cellIs" dxfId="26" priority="103" operator="greaterThan">
      <formula>$C$63</formula>
    </cfRule>
  </conditionalFormatting>
  <conditionalFormatting sqref="F68:I68 K68:T68">
    <cfRule type="cellIs" priority="66" stopIfTrue="1" operator="greaterThan">
      <formula>""""""</formula>
    </cfRule>
    <cfRule type="cellIs" priority="100" stopIfTrue="1" operator="equal">
      <formula>$D$70</formula>
    </cfRule>
    <cfRule type="cellIs" dxfId="25" priority="138" operator="greaterThan">
      <formula>$D$68</formula>
    </cfRule>
    <cfRule type="cellIs" dxfId="24" priority="139" operator="greaterThan">
      <formula>$C$68</formula>
    </cfRule>
  </conditionalFormatting>
  <conditionalFormatting sqref="F70:I70 K70:T70">
    <cfRule type="cellIs" priority="97" stopIfTrue="1" operator="equal">
      <formula>$D$70</formula>
    </cfRule>
    <cfRule type="cellIs" priority="98" stopIfTrue="1" operator="greaterThan">
      <formula>""""""</formula>
    </cfRule>
    <cfRule type="cellIs" dxfId="23" priority="99" operator="greaterThan">
      <formula>$C$70</formula>
    </cfRule>
  </conditionalFormatting>
  <conditionalFormatting sqref="F72:I72 K72:T72">
    <cfRule type="cellIs" priority="65" stopIfTrue="1" operator="equal">
      <formula>$D$70</formula>
    </cfRule>
    <cfRule type="cellIs" priority="94" stopIfTrue="1" operator="greaterThan">
      <formula>""""""</formula>
    </cfRule>
    <cfRule type="cellIs" dxfId="22" priority="95" operator="greaterThan">
      <formula>$D$72</formula>
    </cfRule>
    <cfRule type="cellIs" dxfId="21" priority="96" operator="greaterThan">
      <formula>$C$72</formula>
    </cfRule>
  </conditionalFormatting>
  <conditionalFormatting sqref="F77:I77 K77:T77">
    <cfRule type="cellIs" priority="4" stopIfTrue="1" operator="equal">
      <formula>$D$63</formula>
    </cfRule>
    <cfRule type="cellIs" priority="92" stopIfTrue="1" operator="greaterThan">
      <formula>""""""</formula>
    </cfRule>
  </conditionalFormatting>
  <conditionalFormatting sqref="F80:I80 K80:T80">
    <cfRule type="cellIs" priority="89" stopIfTrue="1" operator="equal">
      <formula>$D$63</formula>
    </cfRule>
    <cfRule type="cellIs" priority="90" stopIfTrue="1" operator="greaterThan">
      <formula>""""""</formula>
    </cfRule>
    <cfRule type="cellIs" dxfId="20" priority="91" operator="greaterThan">
      <formula>$C$80</formula>
    </cfRule>
  </conditionalFormatting>
  <conditionalFormatting sqref="F82:I82 K82:T82">
    <cfRule type="cellIs" priority="3" stopIfTrue="1" operator="equal">
      <formula>$D$63</formula>
    </cfRule>
    <cfRule type="cellIs" priority="87" stopIfTrue="1" operator="greaterThan">
      <formula>""""""</formula>
    </cfRule>
  </conditionalFormatting>
  <conditionalFormatting sqref="F84:I84 K84:T84">
    <cfRule type="cellIs" priority="64" stopIfTrue="1" operator="equal">
      <formula>$D$70</formula>
    </cfRule>
    <cfRule type="cellIs" priority="84" stopIfTrue="1" operator="greaterThan">
      <formula>""""""</formula>
    </cfRule>
    <cfRule type="cellIs" dxfId="19" priority="85" operator="greaterThan">
      <formula>$D$84</formula>
    </cfRule>
    <cfRule type="cellIs" dxfId="18" priority="86" operator="greaterThan">
      <formula>$C$84</formula>
    </cfRule>
  </conditionalFormatting>
  <conditionalFormatting sqref="F85:I85 K85:T85">
    <cfRule type="cellIs" priority="2" stopIfTrue="1" operator="equal">
      <formula>$D$63</formula>
    </cfRule>
    <cfRule type="cellIs" priority="82" stopIfTrue="1" operator="greaterThan">
      <formula>""""""</formula>
    </cfRule>
  </conditionalFormatting>
  <conditionalFormatting sqref="F91:I91 K91:T91">
    <cfRule type="cellIs" priority="79" stopIfTrue="1" operator="equal">
      <formula>$D$70</formula>
    </cfRule>
    <cfRule type="cellIs" priority="80" stopIfTrue="1" operator="greaterThan">
      <formula>""""""</formula>
    </cfRule>
    <cfRule type="cellIs" dxfId="17" priority="81" operator="greaterThan">
      <formula>$C$91</formula>
    </cfRule>
  </conditionalFormatting>
  <conditionalFormatting sqref="F92:I92 K92:T92">
    <cfRule type="cellIs" priority="1" stopIfTrue="1" operator="equal">
      <formula>$D$63</formula>
    </cfRule>
    <cfRule type="cellIs" priority="77" stopIfTrue="1" operator="greaterThan">
      <formula>""""""</formula>
    </cfRule>
  </conditionalFormatting>
  <conditionalFormatting sqref="F96:I96 K96:T96">
    <cfRule type="cellIs" priority="74" stopIfTrue="1" operator="equal">
      <formula>$D$70</formula>
    </cfRule>
    <cfRule type="cellIs" priority="75" stopIfTrue="1" operator="greaterThan">
      <formula>""""""</formula>
    </cfRule>
    <cfRule type="cellIs" dxfId="16" priority="76" operator="greaterThan">
      <formula>$C$96</formula>
    </cfRule>
  </conditionalFormatting>
  <conditionalFormatting sqref="F98:I98 K98:T98">
    <cfRule type="cellIs" priority="71" stopIfTrue="1" operator="equal">
      <formula>$D$70</formula>
    </cfRule>
    <cfRule type="cellIs" priority="72" stopIfTrue="1" operator="greaterThan">
      <formula>""""""</formula>
    </cfRule>
    <cfRule type="cellIs" dxfId="15" priority="73" operator="greaterThan">
      <formula>$C$98</formula>
    </cfRule>
  </conditionalFormatting>
  <conditionalFormatting sqref="F102:I102 K102:T102">
    <cfRule type="cellIs" priority="68" stopIfTrue="1" operator="equal">
      <formula>$D$102</formula>
    </cfRule>
    <cfRule type="cellIs" priority="69" stopIfTrue="1" operator="greaterThan">
      <formula>""""""</formula>
    </cfRule>
    <cfRule type="cellIs" dxfId="14" priority="70" operator="greaterThan">
      <formula>$C$102</formula>
    </cfRule>
  </conditionalFormatting>
  <conditionalFormatting sqref="F107:I107 K107:T107">
    <cfRule type="cellIs" priority="30" stopIfTrue="1" operator="equal">
      <formula>$D$106</formula>
    </cfRule>
    <cfRule type="cellIs" priority="32" stopIfTrue="1" operator="greaterThan">
      <formula>""""""</formula>
    </cfRule>
    <cfRule type="cellIs" dxfId="13" priority="33" operator="greaterThan">
      <formula>$C$107</formula>
    </cfRule>
  </conditionalFormatting>
  <conditionalFormatting sqref="F90:I90 K90:T90">
    <cfRule type="cellIs" priority="27" stopIfTrue="1" operator="equal">
      <formula>$D$63</formula>
    </cfRule>
    <cfRule type="cellIs" priority="28" stopIfTrue="1" operator="greaterThan">
      <formula>""""""</formula>
    </cfRule>
    <cfRule type="cellIs" dxfId="12" priority="29" operator="greaterThan">
      <formula>$C$90</formula>
    </cfRule>
  </conditionalFormatting>
  <conditionalFormatting sqref="F38">
    <cfRule type="cellIs" dxfId="11" priority="25" operator="greaterThan">
      <formula>F$39</formula>
    </cfRule>
  </conditionalFormatting>
  <conditionalFormatting sqref="G38:I38">
    <cfRule type="cellIs" dxfId="10" priority="24" operator="greaterThan">
      <formula>F$39</formula>
    </cfRule>
  </conditionalFormatting>
  <conditionalFormatting sqref="K38:T38">
    <cfRule type="cellIs" dxfId="9" priority="31" operator="greaterThan">
      <formula>F$39</formula>
    </cfRule>
  </conditionalFormatting>
  <conditionalFormatting sqref="F43:I43 K43:T43">
    <cfRule type="cellIs" dxfId="8" priority="44" operator="greaterThan">
      <formula>N$44</formula>
    </cfRule>
  </conditionalFormatting>
  <conditionalFormatting sqref="F46:I46 K46:T46">
    <cfRule type="cellIs" dxfId="7" priority="41" operator="greaterThan">
      <formula>F$47</formula>
    </cfRule>
  </conditionalFormatting>
  <conditionalFormatting sqref="E83">
    <cfRule type="cellIs" priority="18" stopIfTrue="1" operator="equal">
      <formula>$D$36</formula>
    </cfRule>
    <cfRule type="cellIs" priority="19" stopIfTrue="1" operator="greaterThan">
      <formula>""""""</formula>
    </cfRule>
  </conditionalFormatting>
  <conditionalFormatting sqref="F83:I83 K83:S83">
    <cfRule type="cellIs" priority="16" stopIfTrue="1" operator="equal">
      <formula>$D$36</formula>
    </cfRule>
    <cfRule type="cellIs" priority="17" stopIfTrue="1" operator="greaterThan">
      <formula>""""""</formula>
    </cfRule>
  </conditionalFormatting>
  <conditionalFormatting sqref="F86:I86 K86:S86">
    <cfRule type="cellIs" priority="14" stopIfTrue="1" operator="equal">
      <formula>$D$49</formula>
    </cfRule>
    <cfRule type="cellIs" priority="15" stopIfTrue="1" operator="greaterThan">
      <formula>""""""</formula>
    </cfRule>
  </conditionalFormatting>
  <conditionalFormatting sqref="T86">
    <cfRule type="cellIs" priority="11" stopIfTrue="1" operator="equal">
      <formula>$D$63</formula>
    </cfRule>
    <cfRule type="cellIs" priority="12" stopIfTrue="1" operator="greaterThan">
      <formula>""""""</formula>
    </cfRule>
    <cfRule type="cellIs" dxfId="6" priority="13" operator="greaterThan">
      <formula>$C$92</formula>
    </cfRule>
  </conditionalFormatting>
  <conditionalFormatting sqref="T83">
    <cfRule type="cellIs" priority="8" stopIfTrue="1" operator="equal">
      <formula>$D$63</formula>
    </cfRule>
    <cfRule type="cellIs" priority="9" stopIfTrue="1" operator="greaterThan">
      <formula>""""""</formula>
    </cfRule>
    <cfRule type="cellIs" dxfId="5" priority="10" operator="greaterThan">
      <formula>$C$92</formula>
    </cfRule>
  </conditionalFormatting>
  <conditionalFormatting sqref="T78">
    <cfRule type="cellIs" priority="5" stopIfTrue="1" operator="equal">
      <formula>$D$63</formula>
    </cfRule>
    <cfRule type="cellIs" priority="6" stopIfTrue="1" operator="greaterThan">
      <formula>""""""</formula>
    </cfRule>
    <cfRule type="cellIs" dxfId="4" priority="7" operator="greaterThan">
      <formula>$C$92</formula>
    </cfRule>
  </conditionalFormatting>
  <conditionalFormatting sqref="F77:I77 K77:T77">
    <cfRule type="cellIs" dxfId="3" priority="93" operator="greaterThan">
      <formula>F$78</formula>
    </cfRule>
  </conditionalFormatting>
  <conditionalFormatting sqref="F82:I82 K82:T82">
    <cfRule type="cellIs" dxfId="2" priority="88" operator="greaterThan">
      <formula>F$83</formula>
    </cfRule>
  </conditionalFormatting>
  <conditionalFormatting sqref="F85:I85 K85:T85">
    <cfRule type="cellIs" dxfId="1" priority="83" operator="greaterThan">
      <formula>F$86</formula>
    </cfRule>
  </conditionalFormatting>
  <conditionalFormatting sqref="F92:I92 K92:T92">
    <cfRule type="cellIs" dxfId="0" priority="78" operator="greaterThan">
      <formula>F$93</formula>
    </cfRule>
  </conditionalFormatting>
  <pageMargins left="0.70866141732283472" right="0.70866141732283472" top="0.9055118110236221" bottom="0.74803149606299213" header="0.31496062992125984" footer="0.31496062992125984"/>
  <pageSetup paperSize="17" scale="58" fitToWidth="2" fitToHeight="2" orientation="landscape" verticalDpi="1200" r:id="rId1"/>
  <headerFooter>
    <oddHeader xml:space="preserve">&amp;L&amp;"Calibri,Bold"&amp;14&amp;K000000Mount Nansen Mine Site
Water Resources Investigation Program
Water Quality
&amp;C&amp;G&amp;R&amp;"-,Bold"&amp;14Monthly Report
Data Tables
</oddHeader>
    <oddFooter>&amp;L&amp;"Calibri,Bold"&amp;14&amp;K000000Client: Assessment and Abandoned Mines Branch, Yukon Government
Project: 15Y0146&amp;C&amp;"Calibri,Regular"&amp;12&amp;K000000Page &amp;P of &amp;N</oddFooter>
  </headerFooter>
  <rowBreaks count="1" manualBreakCount="1">
    <brk id="55" max="30"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9"/>
  <sheetViews>
    <sheetView workbookViewId="0">
      <selection activeCell="K14" sqref="K14"/>
    </sheetView>
  </sheetViews>
  <sheetFormatPr defaultRowHeight="15" x14ac:dyDescent="0.25"/>
  <sheetData>
    <row r="2" spans="1:2" x14ac:dyDescent="0.25">
      <c r="A2">
        <v>1</v>
      </c>
      <c r="B2" t="s">
        <v>389</v>
      </c>
    </row>
    <row r="3" spans="1:2" x14ac:dyDescent="0.25">
      <c r="B3" t="s">
        <v>390</v>
      </c>
    </row>
    <row r="4" spans="1:2" x14ac:dyDescent="0.25">
      <c r="B4" t="s">
        <v>391</v>
      </c>
    </row>
    <row r="5" spans="1:2" x14ac:dyDescent="0.25">
      <c r="B5" t="s">
        <v>392</v>
      </c>
    </row>
    <row r="6" spans="1:2" x14ac:dyDescent="0.25">
      <c r="B6" t="s">
        <v>393</v>
      </c>
    </row>
    <row r="8" spans="1:2" x14ac:dyDescent="0.25">
      <c r="A8">
        <v>2</v>
      </c>
      <c r="B8" t="s">
        <v>394</v>
      </c>
    </row>
    <row r="9" spans="1:2" x14ac:dyDescent="0.25">
      <c r="B9" t="s">
        <v>395</v>
      </c>
    </row>
    <row r="10" spans="1:2" x14ac:dyDescent="0.25">
      <c r="B10" t="s">
        <v>396</v>
      </c>
    </row>
    <row r="11" spans="1:2" x14ac:dyDescent="0.25">
      <c r="B11" t="s">
        <v>397</v>
      </c>
    </row>
    <row r="12" spans="1:2" x14ac:dyDescent="0.25">
      <c r="B12" t="s">
        <v>398</v>
      </c>
    </row>
    <row r="13" spans="1:2" x14ac:dyDescent="0.25">
      <c r="B13" t="s">
        <v>399</v>
      </c>
    </row>
    <row r="14" spans="1:2" x14ac:dyDescent="0.25">
      <c r="B14" t="s">
        <v>400</v>
      </c>
    </row>
    <row r="15" spans="1:2" x14ac:dyDescent="0.25">
      <c r="B15" t="s">
        <v>401</v>
      </c>
    </row>
    <row r="16" spans="1:2" x14ac:dyDescent="0.25">
      <c r="B16" t="s">
        <v>402</v>
      </c>
    </row>
    <row r="17" spans="2:2" x14ac:dyDescent="0.25">
      <c r="B17" t="s">
        <v>403</v>
      </c>
    </row>
    <row r="18" spans="2:2" x14ac:dyDescent="0.25">
      <c r="B18" t="s">
        <v>404</v>
      </c>
    </row>
    <row r="19" spans="2:2" x14ac:dyDescent="0.25">
      <c r="B19" t="s">
        <v>405</v>
      </c>
    </row>
  </sheetData>
  <pageMargins left="0.7" right="0.7" top="0.75" bottom="0.75" header="0.3" footer="0.3"/>
  <pageSetup orientation="portrait" horizontalDpi="4294967292"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1 - Hydrology</vt:lpstr>
      <vt:lpstr>Hydrology Legend</vt:lpstr>
      <vt:lpstr>2 - WQ Conditions</vt:lpstr>
      <vt:lpstr>3 - WQ Results</vt:lpstr>
      <vt:lpstr>3 - WQ results insturctions</vt:lpstr>
      <vt:lpstr>'3 - WQ Results'!Print_Area</vt:lpstr>
      <vt:lpstr>'3 - WQ Results'!Print_Titles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Bachman | EDI</dc:creator>
  <cp:lastModifiedBy>Meghan Marjanovic</cp:lastModifiedBy>
  <cp:lastPrinted>2015-06-25T17:13:52Z</cp:lastPrinted>
  <dcterms:created xsi:type="dcterms:W3CDTF">2015-05-19T22:17:21Z</dcterms:created>
  <dcterms:modified xsi:type="dcterms:W3CDTF">2015-07-03T17:18:28Z</dcterms:modified>
</cp:coreProperties>
</file>