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4395" windowWidth="20730" windowHeight="5880" activeTab="3"/>
  </bookViews>
  <sheets>
    <sheet name="1 - Hydrology" sheetId="1" r:id="rId1"/>
    <sheet name="Hydrology Legend" sheetId="3" r:id="rId2"/>
    <sheet name="2 - WQ Conditions" sheetId="5" r:id="rId3"/>
    <sheet name="3 - WQ Results " sheetId="6" r:id="rId4"/>
    <sheet name="3 - WQ instructions" sheetId="7" state="hidden" r:id="rId5"/>
  </sheets>
  <definedNames>
    <definedName name="_xlnm.Print_Area" localSheetId="0">'1 - Hydrology'!$A$1:$J$16</definedName>
    <definedName name="_xlnm.Print_Area" localSheetId="2">'2 - WQ Conditions'!$A$1:$D$34</definedName>
    <definedName name="_xlnm.Print_Area" localSheetId="3">'3 - WQ Results '!$A$1:$AR$119</definedName>
    <definedName name="_xlnm.Print_Titles" localSheetId="0">'1 - Hydrology'!$1:$1</definedName>
    <definedName name="_xlnm.Print_Titles" localSheetId="2">'2 - WQ Conditions'!$1:$1</definedName>
    <definedName name="_xlnm.Print_Titles" localSheetId="3">'3 - WQ Results '!$A:$E,'3 - WQ Results '!$1:$5</definedName>
  </definedNames>
  <calcPr calcId="145621"/>
</workbook>
</file>

<file path=xl/calcChain.xml><?xml version="1.0" encoding="utf-8"?>
<calcChain xmlns="http://schemas.openxmlformats.org/spreadsheetml/2006/main">
  <c r="G93" i="6" l="1"/>
  <c r="H93" i="6"/>
  <c r="I93" i="6"/>
  <c r="J93" i="6"/>
  <c r="L93" i="6"/>
  <c r="M93" i="6"/>
  <c r="N93" i="6"/>
  <c r="O93" i="6"/>
  <c r="P93" i="6"/>
  <c r="Q93" i="6"/>
  <c r="S93" i="6"/>
  <c r="T93" i="6"/>
  <c r="U93" i="6"/>
  <c r="V93" i="6"/>
  <c r="W93" i="6"/>
  <c r="X93" i="6"/>
  <c r="Y93" i="6"/>
  <c r="Z93" i="6"/>
  <c r="AB93" i="6"/>
  <c r="G86" i="6"/>
  <c r="H86" i="6"/>
  <c r="I86" i="6"/>
  <c r="J86" i="6"/>
  <c r="L86" i="6"/>
  <c r="M86" i="6"/>
  <c r="N86" i="6"/>
  <c r="O86" i="6"/>
  <c r="P86" i="6"/>
  <c r="Q86" i="6"/>
  <c r="S86" i="6"/>
  <c r="T86" i="6"/>
  <c r="U86" i="6"/>
  <c r="V86" i="6"/>
  <c r="W86" i="6"/>
  <c r="X86" i="6"/>
  <c r="Y86" i="6"/>
  <c r="Z86" i="6"/>
  <c r="AB86" i="6"/>
  <c r="G83" i="6"/>
  <c r="H83" i="6"/>
  <c r="I83" i="6"/>
  <c r="J83" i="6"/>
  <c r="L83" i="6"/>
  <c r="M83" i="6"/>
  <c r="N83" i="6"/>
  <c r="O83" i="6"/>
  <c r="P83" i="6"/>
  <c r="Q83" i="6"/>
  <c r="S83" i="6"/>
  <c r="T83" i="6"/>
  <c r="U83" i="6"/>
  <c r="V83" i="6"/>
  <c r="W83" i="6"/>
  <c r="X83" i="6"/>
  <c r="Y83" i="6"/>
  <c r="Z83" i="6"/>
  <c r="AB83" i="6"/>
  <c r="G78" i="6"/>
  <c r="H78" i="6"/>
  <c r="I78" i="6"/>
  <c r="J78" i="6"/>
  <c r="L78" i="6"/>
  <c r="M78" i="6"/>
  <c r="N78" i="6"/>
  <c r="O78" i="6"/>
  <c r="P78" i="6"/>
  <c r="Q78" i="6"/>
  <c r="S78" i="6"/>
  <c r="T78" i="6"/>
  <c r="U78" i="6"/>
  <c r="V78" i="6"/>
  <c r="W78" i="6"/>
  <c r="X78" i="6"/>
  <c r="Y78" i="6"/>
  <c r="Z78" i="6"/>
  <c r="AB78" i="6"/>
  <c r="G54" i="6"/>
  <c r="H54" i="6"/>
  <c r="I54" i="6"/>
  <c r="J54" i="6"/>
  <c r="L54" i="6"/>
  <c r="M54" i="6"/>
  <c r="N54" i="6"/>
  <c r="O54" i="6"/>
  <c r="P54" i="6"/>
  <c r="Q54" i="6"/>
  <c r="S54" i="6"/>
  <c r="T54" i="6"/>
  <c r="U54" i="6"/>
  <c r="V54" i="6"/>
  <c r="W54" i="6"/>
  <c r="X54" i="6"/>
  <c r="Y54" i="6"/>
  <c r="Z54" i="6"/>
  <c r="AB54" i="6"/>
  <c r="AC54" i="6"/>
  <c r="G47" i="6"/>
  <c r="H47" i="6"/>
  <c r="I47" i="6"/>
  <c r="J47" i="6"/>
  <c r="L47" i="6"/>
  <c r="M47" i="6"/>
  <c r="N47" i="6"/>
  <c r="O47" i="6"/>
  <c r="P47" i="6"/>
  <c r="Q47" i="6"/>
  <c r="S47" i="6"/>
  <c r="T47" i="6"/>
  <c r="U47" i="6"/>
  <c r="V47" i="6"/>
  <c r="W47" i="6"/>
  <c r="X47" i="6"/>
  <c r="Y47" i="6"/>
  <c r="Z47" i="6"/>
  <c r="AB47" i="6"/>
  <c r="AC47" i="6"/>
  <c r="G44" i="6"/>
  <c r="H44" i="6"/>
  <c r="I44" i="6"/>
  <c r="J44" i="6"/>
  <c r="L44" i="6"/>
  <c r="M44" i="6"/>
  <c r="N44" i="6"/>
  <c r="O44" i="6"/>
  <c r="P44" i="6"/>
  <c r="Q44" i="6"/>
  <c r="S44" i="6"/>
  <c r="T44" i="6"/>
  <c r="U44" i="6"/>
  <c r="V44" i="6"/>
  <c r="W44" i="6"/>
  <c r="X44" i="6"/>
  <c r="Y44" i="6"/>
  <c r="Z44" i="6"/>
  <c r="AA44" i="6"/>
  <c r="AB44" i="6"/>
  <c r="AC44" i="6"/>
  <c r="G39" i="6"/>
  <c r="H39" i="6"/>
  <c r="I39" i="6"/>
  <c r="J39" i="6"/>
  <c r="L39" i="6"/>
  <c r="M39" i="6"/>
  <c r="N39" i="6"/>
  <c r="O39" i="6"/>
  <c r="P39" i="6"/>
  <c r="Q39" i="6"/>
  <c r="S39" i="6"/>
  <c r="T39" i="6"/>
  <c r="U39" i="6"/>
  <c r="V39" i="6"/>
  <c r="W39" i="6"/>
  <c r="X39" i="6"/>
  <c r="Y39" i="6"/>
  <c r="Z39" i="6"/>
  <c r="AB39" i="6"/>
  <c r="AC39" i="6"/>
  <c r="R13" i="6"/>
  <c r="R14" i="6"/>
  <c r="R15" i="6"/>
  <c r="R16" i="6"/>
  <c r="R17" i="6"/>
  <c r="R18" i="6"/>
  <c r="R19" i="6"/>
  <c r="R20" i="6"/>
  <c r="R21" i="6"/>
  <c r="R22" i="6"/>
  <c r="R23" i="6"/>
  <c r="R24" i="6"/>
  <c r="R25" i="6"/>
  <c r="R26" i="6"/>
  <c r="R27" i="6"/>
  <c r="R28" i="6"/>
  <c r="R29" i="6"/>
  <c r="R30" i="6"/>
  <c r="R31" i="6"/>
  <c r="R32" i="6"/>
  <c r="R33" i="6"/>
  <c r="R34" i="6"/>
  <c r="R35" i="6"/>
  <c r="R36" i="6"/>
  <c r="R37" i="6"/>
  <c r="R38" i="6"/>
  <c r="R40" i="6"/>
  <c r="R41" i="6"/>
  <c r="R42" i="6"/>
  <c r="R43" i="6"/>
  <c r="R45" i="6"/>
  <c r="R46" i="6"/>
  <c r="R48" i="6"/>
  <c r="R49" i="6"/>
  <c r="R50" i="6"/>
  <c r="R51" i="6"/>
  <c r="R52" i="6"/>
  <c r="R53" i="6"/>
  <c r="R55" i="6"/>
  <c r="R56" i="6"/>
  <c r="R57" i="6"/>
  <c r="R58" i="6"/>
  <c r="R59" i="6"/>
  <c r="R60" i="6"/>
  <c r="R61" i="6"/>
  <c r="R62" i="6"/>
  <c r="R63" i="6"/>
  <c r="R64" i="6"/>
  <c r="R65" i="6"/>
  <c r="R66" i="6"/>
  <c r="R67" i="6"/>
  <c r="R68" i="6"/>
  <c r="R70" i="6"/>
  <c r="R71" i="6"/>
  <c r="R72" i="6"/>
  <c r="R73" i="6"/>
  <c r="R74" i="6"/>
  <c r="R75" i="6"/>
  <c r="R76" i="6"/>
  <c r="R77" i="6"/>
  <c r="R79" i="6"/>
  <c r="R80" i="6"/>
  <c r="R81" i="6"/>
  <c r="R82" i="6"/>
  <c r="R84" i="6"/>
  <c r="R85" i="6"/>
  <c r="R87" i="6"/>
  <c r="R88" i="6"/>
  <c r="R89" i="6"/>
  <c r="R90" i="6"/>
  <c r="R91" i="6"/>
  <c r="R92" i="6"/>
  <c r="R94" i="6"/>
  <c r="R95" i="6"/>
  <c r="R96" i="6"/>
  <c r="R97" i="6"/>
  <c r="R98" i="6"/>
  <c r="R99" i="6"/>
  <c r="R100" i="6"/>
  <c r="R101" i="6"/>
  <c r="R102" i="6"/>
  <c r="R103" i="6"/>
  <c r="R104" i="6"/>
  <c r="R105" i="6"/>
  <c r="R106" i="6"/>
  <c r="R107" i="6"/>
  <c r="R12" i="6"/>
  <c r="K13" i="6"/>
  <c r="K14" i="6"/>
  <c r="K15" i="6"/>
  <c r="K16" i="6"/>
  <c r="K17" i="6"/>
  <c r="K18" i="6"/>
  <c r="K19" i="6"/>
  <c r="K20" i="6"/>
  <c r="K21" i="6"/>
  <c r="K22" i="6"/>
  <c r="K23" i="6"/>
  <c r="K24" i="6"/>
  <c r="K25" i="6"/>
  <c r="K26" i="6"/>
  <c r="K27" i="6"/>
  <c r="K28" i="6"/>
  <c r="K29" i="6"/>
  <c r="K30" i="6"/>
  <c r="K31" i="6"/>
  <c r="K32" i="6"/>
  <c r="K33" i="6"/>
  <c r="K34" i="6"/>
  <c r="K35" i="6"/>
  <c r="K36" i="6"/>
  <c r="K37" i="6"/>
  <c r="K38" i="6"/>
  <c r="K40" i="6"/>
  <c r="K41" i="6"/>
  <c r="K42" i="6"/>
  <c r="K43" i="6"/>
  <c r="K45" i="6"/>
  <c r="K46" i="6"/>
  <c r="K48" i="6"/>
  <c r="K49" i="6"/>
  <c r="K50" i="6"/>
  <c r="K51" i="6"/>
  <c r="K52" i="6"/>
  <c r="K53" i="6"/>
  <c r="K55" i="6"/>
  <c r="K56" i="6"/>
  <c r="K57" i="6"/>
  <c r="K58" i="6"/>
  <c r="K59" i="6"/>
  <c r="K60" i="6"/>
  <c r="K61" i="6"/>
  <c r="K62" i="6"/>
  <c r="K63" i="6"/>
  <c r="K64" i="6"/>
  <c r="K65" i="6"/>
  <c r="K66" i="6"/>
  <c r="K67" i="6"/>
  <c r="K68" i="6"/>
  <c r="K70" i="6"/>
  <c r="K71" i="6"/>
  <c r="K72" i="6"/>
  <c r="K73" i="6"/>
  <c r="K74" i="6"/>
  <c r="K75" i="6"/>
  <c r="K76" i="6"/>
  <c r="K77" i="6"/>
  <c r="K79" i="6"/>
  <c r="K80" i="6"/>
  <c r="K81" i="6"/>
  <c r="K82" i="6"/>
  <c r="K84" i="6"/>
  <c r="K85" i="6"/>
  <c r="K87" i="6"/>
  <c r="K88" i="6"/>
  <c r="K89" i="6"/>
  <c r="K90" i="6"/>
  <c r="K91" i="6"/>
  <c r="K92" i="6"/>
  <c r="K94" i="6"/>
  <c r="K95" i="6"/>
  <c r="K96" i="6"/>
  <c r="K97" i="6"/>
  <c r="K98" i="6"/>
  <c r="K99" i="6"/>
  <c r="K100" i="6"/>
  <c r="K101" i="6"/>
  <c r="K102" i="6"/>
  <c r="K103" i="6"/>
  <c r="K104" i="6"/>
  <c r="K105" i="6"/>
  <c r="K106" i="6"/>
  <c r="K107" i="6"/>
  <c r="K12" i="6"/>
  <c r="F39" i="6" l="1"/>
  <c r="F93" i="6"/>
  <c r="F86" i="6"/>
  <c r="F83" i="6"/>
  <c r="F78" i="6"/>
  <c r="F54" i="6"/>
  <c r="F47" i="6"/>
  <c r="F44" i="6"/>
</calcChain>
</file>

<file path=xl/sharedStrings.xml><?xml version="1.0" encoding="utf-8"?>
<sst xmlns="http://schemas.openxmlformats.org/spreadsheetml/2006/main" count="1737" uniqueCount="423">
  <si>
    <t>Comments</t>
  </si>
  <si>
    <t>ATM-VC5</t>
  </si>
  <si>
    <t>H-BC</t>
  </si>
  <si>
    <t>X</t>
  </si>
  <si>
    <t>H-DC-B</t>
  </si>
  <si>
    <t>B</t>
  </si>
  <si>
    <t>H-SEEP</t>
  </si>
  <si>
    <t>H-VC-DBC</t>
  </si>
  <si>
    <t>H-VC-R</t>
  </si>
  <si>
    <t>H-VC-U</t>
  </si>
  <si>
    <t>H-VC-UMN</t>
  </si>
  <si>
    <t>ADV-MID</t>
  </si>
  <si>
    <t>Mid Section Method - Acoustic Doppler Velocimeter</t>
  </si>
  <si>
    <t>SS</t>
  </si>
  <si>
    <t>Brine Salt Slug Tracer</t>
  </si>
  <si>
    <t>V</t>
  </si>
  <si>
    <t>Volumetric</t>
  </si>
  <si>
    <t>W</t>
  </si>
  <si>
    <t>Weir</t>
  </si>
  <si>
    <t>N</t>
  </si>
  <si>
    <t>None</t>
  </si>
  <si>
    <t>No measurement could be obtained.</t>
  </si>
  <si>
    <t>SD</t>
  </si>
  <si>
    <t>Dry Salt Slug Tracer</t>
  </si>
  <si>
    <t>HWM</t>
  </si>
  <si>
    <t>High Water Mark - Indirect Method</t>
  </si>
  <si>
    <t>ADCP</t>
  </si>
  <si>
    <t>Acoustic Doppler Current Profiler</t>
  </si>
  <si>
    <t>SC</t>
  </si>
  <si>
    <t>Constant Rate Salt Tracer</t>
  </si>
  <si>
    <t>CM-MID</t>
  </si>
  <si>
    <t>Mid Section Method - Current Meter</t>
  </si>
  <si>
    <t>F</t>
  </si>
  <si>
    <t>E</t>
  </si>
  <si>
    <t>Estimated value</t>
  </si>
  <si>
    <t>Backwater effects (ice related)</t>
  </si>
  <si>
    <t>Instrument malfunction</t>
  </si>
  <si>
    <t>M</t>
  </si>
  <si>
    <t>Manual measurement</t>
  </si>
  <si>
    <t>A</t>
  </si>
  <si>
    <t>Automated measurement (logged)</t>
  </si>
  <si>
    <t>ML</t>
  </si>
  <si>
    <t>Missing length data</t>
  </si>
  <si>
    <t>MD</t>
  </si>
  <si>
    <t>Missing depth data</t>
  </si>
  <si>
    <t>MW</t>
  </si>
  <si>
    <t>Missing width data</t>
  </si>
  <si>
    <t>O</t>
  </si>
  <si>
    <t>Outside of measurement reporting range</t>
  </si>
  <si>
    <t>S</t>
  </si>
  <si>
    <t>Suspect data</t>
  </si>
  <si>
    <t>MI</t>
  </si>
  <si>
    <t>Missing Data</t>
  </si>
  <si>
    <t>SH-L</t>
  </si>
  <si>
    <t>Data logger Shift</t>
  </si>
  <si>
    <t>SH-SG</t>
  </si>
  <si>
    <t>Staff Gauge Shift</t>
  </si>
  <si>
    <t>UR</t>
  </si>
  <si>
    <t>Under review</t>
  </si>
  <si>
    <t>Measurement ID</t>
  </si>
  <si>
    <t>Hydrometric Identifier  (HID)</t>
  </si>
  <si>
    <t>Measurement Date</t>
  </si>
  <si>
    <t>Measurement Time</t>
  </si>
  <si>
    <t>Measurement Method</t>
  </si>
  <si>
    <t>Measurement Method ID</t>
  </si>
  <si>
    <t>Measurement Description</t>
  </si>
  <si>
    <t>Salt dilution gauging using a brine salt slug.</t>
  </si>
  <si>
    <t>Volumetric measurement obtained by filling a graduated contained at a culvert, pipe outlet or weir.</t>
  </si>
  <si>
    <t>Measurement obtained by a rated structure (v-notch weir).</t>
  </si>
  <si>
    <t>Salt dilution gauging using a dry salt slug.</t>
  </si>
  <si>
    <t>Indirect method using high water mark in the slope-area calculation for estimating high discharges.</t>
  </si>
  <si>
    <t>Cross-sectional velocity using an ADCP, mid-section method.</t>
  </si>
  <si>
    <t>Cross-sectional velocity using an ADV, mid-section method.</t>
  </si>
  <si>
    <t>Salt dilution gauging using the constant rate method.</t>
  </si>
  <si>
    <t>Cross-sectional velocity using a velocimeter (Swoffer or Pygmy AA)</t>
  </si>
  <si>
    <t>Discharge Data Flag Legend</t>
  </si>
  <si>
    <t>Poor channel conditions for discharge measurement</t>
  </si>
  <si>
    <t>Discharge Measurement Method Legend</t>
  </si>
  <si>
    <t>Missing data</t>
  </si>
  <si>
    <t>Instrument Malfunction</t>
  </si>
  <si>
    <t>Outside measurement Accuracy (+/-0.003 m)</t>
  </si>
  <si>
    <t>No survey conducted</t>
  </si>
  <si>
    <t>Survey Data Flag Legend</t>
  </si>
  <si>
    <t>Survey Flag</t>
  </si>
  <si>
    <t>Survey Flag Description</t>
  </si>
  <si>
    <t>Discharge Data Flag</t>
  </si>
  <si>
    <t>Discharge Data Flag Description</t>
  </si>
  <si>
    <t>Discharge Measurement Method</t>
  </si>
  <si>
    <t>Surveyed Water Elevation (m)</t>
  </si>
  <si>
    <t>Survey Data Flag</t>
  </si>
  <si>
    <r>
      <t>Discharge (m</t>
    </r>
    <r>
      <rPr>
        <b/>
        <vertAlign val="superscript"/>
        <sz val="10"/>
        <color indexed="8"/>
        <rFont val="Calibri"/>
        <family val="2"/>
      </rPr>
      <t>3</t>
    </r>
    <r>
      <rPr>
        <b/>
        <sz val="10"/>
        <color indexed="8"/>
        <rFont val="Calibri"/>
        <family val="2"/>
      </rPr>
      <t>/s)</t>
    </r>
  </si>
  <si>
    <t>Back Creek</t>
  </si>
  <si>
    <t>Diversion Channel at Bridge</t>
  </si>
  <si>
    <t>H-DC-D1B</t>
  </si>
  <si>
    <t>Dome Creek at D1b</t>
  </si>
  <si>
    <t>H-DC-DX</t>
  </si>
  <si>
    <t>Dome Creek at DX</t>
  </si>
  <si>
    <t>H-DC-DX+105</t>
  </si>
  <si>
    <t>Dome Creek at DX+105</t>
  </si>
  <si>
    <t>H-DC-M-WP</t>
  </si>
  <si>
    <t>H-DC-R</t>
  </si>
  <si>
    <t>Dome Creek at Road</t>
  </si>
  <si>
    <t>H-PC-DSP</t>
  </si>
  <si>
    <t>Pony Creek Downstream of Pit</t>
  </si>
  <si>
    <t>Seepage Pond Outflow</t>
  </si>
  <si>
    <t>H-TP</t>
  </si>
  <si>
    <t>Tailings Pond</t>
  </si>
  <si>
    <t>Victoria Creek Downstream of Back Creek</t>
  </si>
  <si>
    <t>Victoria Creek at Road</t>
  </si>
  <si>
    <t>Upper Victoria Creek</t>
  </si>
  <si>
    <t>Victoria Creek Upstream of Minnesota Creek</t>
  </si>
  <si>
    <t>Hydrometric ID</t>
  </si>
  <si>
    <t>Hydrometric Stations</t>
  </si>
  <si>
    <t>Atmospheric Barologger (5) at Victoria Creek</t>
  </si>
  <si>
    <t>Middle Dome Creek at Weir Pond</t>
  </si>
  <si>
    <t>Water Quality Site</t>
  </si>
  <si>
    <t>WQ-PIT-1</t>
  </si>
  <si>
    <t>WQ-PIT-2</t>
  </si>
  <si>
    <t>WQ-PIT-3</t>
  </si>
  <si>
    <t>WQ-SEEP</t>
  </si>
  <si>
    <t>WQ-TP</t>
  </si>
  <si>
    <t>WQ-DC-DX</t>
  </si>
  <si>
    <t>Sample Collected? (Y/N)</t>
  </si>
  <si>
    <t>Y</t>
  </si>
  <si>
    <t>WQ-MS-S-03</t>
  </si>
  <si>
    <t>WQ-DC-D1b</t>
  </si>
  <si>
    <t>WQ-DC-B</t>
  </si>
  <si>
    <t>WQ-DC-U</t>
  </si>
  <si>
    <t>WQ-DC-R</t>
  </si>
  <si>
    <t>WQ-BC</t>
  </si>
  <si>
    <t>WQ-VC-U</t>
  </si>
  <si>
    <t>WQ-VC-DBC</t>
  </si>
  <si>
    <t>WQ-VC-UMN</t>
  </si>
  <si>
    <t>WQ-VC-R</t>
  </si>
  <si>
    <t>WQ-VC-R+150</t>
  </si>
  <si>
    <t>WQ-PW</t>
  </si>
  <si>
    <t>WQ-PC-U</t>
  </si>
  <si>
    <t>WQ-PC-D</t>
  </si>
  <si>
    <t>WQ-ADIT-SEEP</t>
  </si>
  <si>
    <t>WQ-CH-P-13-01</t>
  </si>
  <si>
    <t>WQ-DC-DX+105</t>
  </si>
  <si>
    <t>WQ-DESS-01</t>
  </si>
  <si>
    <t>WQ-DESS-02</t>
  </si>
  <si>
    <t>WQ-DESS-03</t>
  </si>
  <si>
    <t>WQ-LW-SEEP-01</t>
  </si>
  <si>
    <t>WQ-MS-S-08</t>
  </si>
  <si>
    <t/>
  </si>
  <si>
    <t>H-DC-D1b</t>
  </si>
  <si>
    <t>H-DC-M WP</t>
  </si>
  <si>
    <t>Replicate 1</t>
  </si>
  <si>
    <t>Replicate 2</t>
  </si>
  <si>
    <t>Field Blank</t>
  </si>
  <si>
    <t>Travel Blank</t>
  </si>
  <si>
    <t>-</t>
  </si>
  <si>
    <t>QA/QC Samples</t>
  </si>
  <si>
    <t>Analyte</t>
  </si>
  <si>
    <t>Units</t>
  </si>
  <si>
    <t>CCME-WATER-F-AL</t>
  </si>
  <si>
    <t>Mount Nansen Effluent Discharge Standards</t>
  </si>
  <si>
    <t>QA/QC</t>
  </si>
  <si>
    <t>TRAVEL BLANK</t>
  </si>
  <si>
    <t>FIELD BLANK</t>
  </si>
  <si>
    <t>Date Sampled</t>
  </si>
  <si>
    <t>Replicate Analysis</t>
  </si>
  <si>
    <t> </t>
  </si>
  <si>
    <t>Detection Limit</t>
  </si>
  <si>
    <t>Temperature (in-situ)</t>
  </si>
  <si>
    <t>°C</t>
  </si>
  <si>
    <t>Specific Conductivity (in-situ)</t>
  </si>
  <si>
    <t>µS/cm</t>
  </si>
  <si>
    <t>pH (in-situ)</t>
  </si>
  <si>
    <t>pH</t>
  </si>
  <si>
    <t>6.5 - 9.0</t>
  </si>
  <si>
    <t>6.0 - 8.5</t>
  </si>
  <si>
    <t>Turbidity (In-situ)</t>
  </si>
  <si>
    <t>NTU</t>
  </si>
  <si>
    <t>mg/L</t>
  </si>
  <si>
    <t>Colour, True</t>
  </si>
  <si>
    <t>CU</t>
  </si>
  <si>
    <t>Conductivity</t>
  </si>
  <si>
    <t>&lt;2.0</t>
  </si>
  <si>
    <t>Hardness (as CaCO3)</t>
  </si>
  <si>
    <t>&lt;0.50</t>
  </si>
  <si>
    <t>pH (lab)</t>
  </si>
  <si>
    <t>Total Suspended Solids</t>
  </si>
  <si>
    <t>&lt;3.0</t>
  </si>
  <si>
    <t>Total Dissolved Solids</t>
  </si>
  <si>
    <t>&lt;1.0</t>
  </si>
  <si>
    <t>Alkalinity, Bicarbonate (as CaCO3)</t>
  </si>
  <si>
    <t>Alkalinity, Carbonate (as CaCO3)</t>
  </si>
  <si>
    <t>Alkalinity, Hydroxide (as CaCO3)</t>
  </si>
  <si>
    <t>Alkalinity, Total (as CaCO3)</t>
  </si>
  <si>
    <t>Ammonia, Total (as N)</t>
  </si>
  <si>
    <t>&lt;0.0050</t>
  </si>
  <si>
    <t>Chloride (Cl)</t>
  </si>
  <si>
    <t>&lt;2.5</t>
  </si>
  <si>
    <t>&lt;5.0</t>
  </si>
  <si>
    <t>Fluoride (F)</t>
  </si>
  <si>
    <t>&lt;0.10</t>
  </si>
  <si>
    <t>&lt;0.20</t>
  </si>
  <si>
    <t>&lt;0.020</t>
  </si>
  <si>
    <t>Nitrate (as N)</t>
  </si>
  <si>
    <t>&lt;0.010</t>
  </si>
  <si>
    <t>&lt;0.025</t>
  </si>
  <si>
    <t>Nitrite (as N)</t>
  </si>
  <si>
    <t>&lt;0.0010</t>
  </si>
  <si>
    <t>&lt;0.0020</t>
  </si>
  <si>
    <t>Sulfate (SO4)</t>
  </si>
  <si>
    <t>&lt;0.30</t>
  </si>
  <si>
    <t>Cyanide, Weak Acid Diss</t>
  </si>
  <si>
    <t>Cyanide, Total</t>
  </si>
  <si>
    <t>Cyanate</t>
  </si>
  <si>
    <t>Thiocyanate (SCN)</t>
  </si>
  <si>
    <t>Aluminum (Al)-Total</t>
  </si>
  <si>
    <t>&lt;0.0030</t>
  </si>
  <si>
    <t>Antimony (Sb)-Total</t>
  </si>
  <si>
    <t>&lt;0.00010</t>
  </si>
  <si>
    <t>Arsenic (As)-Total</t>
  </si>
  <si>
    <t>Barium (Ba)-Total</t>
  </si>
  <si>
    <t>&lt;0.000050</t>
  </si>
  <si>
    <t>Beryllium (Be)-Total</t>
  </si>
  <si>
    <t>&lt;0.000020</t>
  </si>
  <si>
    <t>Bismuth (Bi)-Total</t>
  </si>
  <si>
    <t>Boron (B)-Total</t>
  </si>
  <si>
    <t>&lt;0.0000050</t>
  </si>
  <si>
    <t>Cadmium (Cd)-Total  (Hardness Adjusted Guideline)</t>
  </si>
  <si>
    <t xml:space="preserve"> -</t>
  </si>
  <si>
    <t>Calcium (Ca)-Total</t>
  </si>
  <si>
    <t>&lt;0.050</t>
  </si>
  <si>
    <t>Chromium (Cr)-Total</t>
  </si>
  <si>
    <t>&lt;0.00020</t>
  </si>
  <si>
    <t>Cobalt (Co)-Total</t>
  </si>
  <si>
    <t>&lt;0.00050</t>
  </si>
  <si>
    <t>Copper (Cu)-Total  (Hardness Adjusted Guideline)</t>
  </si>
  <si>
    <t>Iron (Fe)-Total</t>
  </si>
  <si>
    <t>Lead (Pb)-Total  (Hardness Adjusted Guideline)</t>
  </si>
  <si>
    <t>Lithium (Li)-Total</t>
  </si>
  <si>
    <t>Magnesium (Mg)-Total</t>
  </si>
  <si>
    <t>Manganese (Mn)-Total</t>
  </si>
  <si>
    <t>Mercury (Hg)-Total</t>
  </si>
  <si>
    <t>Molybdenum (Mo)-Total</t>
  </si>
  <si>
    <t>Nickel (Ni)-Total (Hardness Adjusted Guideline)</t>
  </si>
  <si>
    <t>Phosphorus (P)-Total</t>
  </si>
  <si>
    <t>Potassium (K)-Total</t>
  </si>
  <si>
    <t>Selenium (Se)-Total</t>
  </si>
  <si>
    <t>Silicon (Si)-Total</t>
  </si>
  <si>
    <t>Silver (Ag)-Total</t>
  </si>
  <si>
    <t>&lt;0.000010</t>
  </si>
  <si>
    <t>Sodium (Na)-Total</t>
  </si>
  <si>
    <t>Strontium (Sr)-Total</t>
  </si>
  <si>
    <t>Sulfur (S)-Total</t>
  </si>
  <si>
    <t>Thallium (Tl)-Total</t>
  </si>
  <si>
    <t>Tin (Sn)-Total</t>
  </si>
  <si>
    <t>Titanium (Ti)-Total</t>
  </si>
  <si>
    <t>&lt;0.00030</t>
  </si>
  <si>
    <t>Uranium (U)-Total</t>
  </si>
  <si>
    <t>Vanadium (V)-Total</t>
  </si>
  <si>
    <t>Zinc (Zn)-Total</t>
  </si>
  <si>
    <t>Dissolved Metals Filtration Location</t>
  </si>
  <si>
    <t>n/a</t>
  </si>
  <si>
    <t>FIELD</t>
  </si>
  <si>
    <t>Aluminum (Al)-Dissolved</t>
  </si>
  <si>
    <t>Antimony (Sb)-Dissolved</t>
  </si>
  <si>
    <t>Arsenic (As)-Dissolved</t>
  </si>
  <si>
    <t>Barium (Ba)-Dissolved</t>
  </si>
  <si>
    <t>Beryllium (Be)-Dissolved</t>
  </si>
  <si>
    <t>Bismuth (Bi)-Dissolved</t>
  </si>
  <si>
    <t>Boron (B)-Dissolved</t>
  </si>
  <si>
    <t>Cadmium (Cd)-Diss. (Hardness Adjusted Guideline)</t>
  </si>
  <si>
    <t>Calcium (Ca)-Dissolved</t>
  </si>
  <si>
    <t>Chromium (Cr)-Dissolved</t>
  </si>
  <si>
    <t>Cobalt (Co)-Dissolved</t>
  </si>
  <si>
    <t>Copper (Cu)-Diss.  (Hardness Adjusted Guideline)</t>
  </si>
  <si>
    <t>Iron (Fe)-Dissolved</t>
  </si>
  <si>
    <t>Lead (Pb)-Diss.  (Hardness Adjusted Guideline)</t>
  </si>
  <si>
    <t>Lithium (Li)-Dissolved</t>
  </si>
  <si>
    <t>Magnesium (Mg)-Dissolved</t>
  </si>
  <si>
    <t>Manganese (Mn)-Dissolved</t>
  </si>
  <si>
    <t>Mercury (Hg)-Dissolved</t>
  </si>
  <si>
    <t>Molybdenum (Mo)-Dissolved</t>
  </si>
  <si>
    <t>Nickel (Ni)-Diss. (Hardness Adjusted Guideline)</t>
  </si>
  <si>
    <t>Phosphorus (P)-Dissolved</t>
  </si>
  <si>
    <t>Potassium (K)-Dissolved</t>
  </si>
  <si>
    <t>Selenium (Se)-Dissolved</t>
  </si>
  <si>
    <t>Silicon (Si)-Dissolved</t>
  </si>
  <si>
    <t>Silver (Ag)-Dissolved</t>
  </si>
  <si>
    <t>Sodium (Na)-Dissolved</t>
  </si>
  <si>
    <t>Strontium (Sr)-Dissolved</t>
  </si>
  <si>
    <t>Sulfur (S)-Dissolved</t>
  </si>
  <si>
    <t>Thallium (Tl)-Dissolved</t>
  </si>
  <si>
    <t>Tin (Sn)-Dissolved</t>
  </si>
  <si>
    <t>Titanium (Ti)-Dissolved</t>
  </si>
  <si>
    <t>Uranium (U)-Dissolved</t>
  </si>
  <si>
    <t>Vanadium (V)-Dissolved</t>
  </si>
  <si>
    <t>Zinc (Zn)-Dissolved</t>
  </si>
  <si>
    <t>Notes:</t>
  </si>
  <si>
    <t>COLOUR KEY:</t>
  </si>
  <si>
    <t>Exceeds CCME Guideline</t>
  </si>
  <si>
    <t>Exceeds MN Effluent Discharge Standards</t>
  </si>
  <si>
    <t>Exceeds both CCME and MN Standards</t>
  </si>
  <si>
    <t>Exceeds Hardness Dependent Calculated Guideline (CCME)</t>
  </si>
  <si>
    <t>Data flag for Detection Limit Adjustment --&gt; Please refer to the lab COA report and lab excel report for more info</t>
  </si>
  <si>
    <t>QA/QC Codes: RPD - Relative Percent Difference, &lt;DL - below detection limit, and &lt;2XDL - less than two times the detection limit.</t>
  </si>
  <si>
    <t>Open webtrieve</t>
  </si>
  <si>
    <t>find work order you are looking for</t>
  </si>
  <si>
    <t>export to excel</t>
  </si>
  <si>
    <t>remove all shading, select all and change font to black</t>
  </si>
  <si>
    <t>find/replace * with nothing (in find box type: space bar then *, in replace box type nothing)</t>
  </si>
  <si>
    <t>open excel file from last completed date's data, re-save with date of current data</t>
  </si>
  <si>
    <t>ensure row numbers and parameters match: you will have to add rows for title, and in-situ data rows, sometimes turbidity, also remove rows for Anion, Cation Sum, etc and one of the 'Dissolved Filtration Locations'</t>
  </si>
  <si>
    <t>change title (update date in row 1)</t>
  </si>
  <si>
    <t>keeping ONE column of old data, paste in all new data directly after</t>
  </si>
  <si>
    <t>use format painter to transfer format of old data onto all new data</t>
  </si>
  <si>
    <t>highlight in grey as per the legend, any flagged adjusted detection limits (typically for chloride, fluoride, nitrate/nitrite for Dome Creek, Pit Lake, seep and tailings pond)</t>
  </si>
  <si>
    <t>review field blank and travel blank results, check that all parameters are &lt;DL, pH is fine, if not add a note indicating which parameter was above DL</t>
  </si>
  <si>
    <t>update rows 2 - 5 using field notes</t>
  </si>
  <si>
    <t>input in-situ data from data sheets, rows 6 - 9</t>
  </si>
  <si>
    <t>header/footer can be changed now or later</t>
  </si>
  <si>
    <t>review in print preview, sure that table notes are in good location</t>
  </si>
  <si>
    <t>ensure header/footer are accurate with respect to dates, number of pages, etc.</t>
  </si>
  <si>
    <r>
      <t>Cadmium (Cd)-Total</t>
    </r>
    <r>
      <rPr>
        <i/>
        <sz val="14"/>
        <rFont val="Calibri"/>
        <family val="2"/>
        <scheme val="minor"/>
      </rPr>
      <t xml:space="preserve"> (Lab Result)</t>
    </r>
  </si>
  <si>
    <r>
      <t xml:space="preserve">Copper (Cu)-Total </t>
    </r>
    <r>
      <rPr>
        <i/>
        <sz val="14"/>
        <rFont val="Calibri"/>
        <family val="2"/>
        <scheme val="minor"/>
      </rPr>
      <t>(Lab Result)</t>
    </r>
  </si>
  <si>
    <r>
      <t xml:space="preserve">Lead (Pb)-Total </t>
    </r>
    <r>
      <rPr>
        <i/>
        <sz val="14"/>
        <rFont val="Calibri"/>
        <family val="2"/>
        <scheme val="minor"/>
      </rPr>
      <t>(Lab Result)</t>
    </r>
  </si>
  <si>
    <r>
      <t xml:space="preserve">Nickel (Ni)-Total </t>
    </r>
    <r>
      <rPr>
        <i/>
        <sz val="14"/>
        <rFont val="Calibri"/>
        <family val="2"/>
        <scheme val="minor"/>
      </rPr>
      <t>(Lab Result)</t>
    </r>
  </si>
  <si>
    <r>
      <t>Cadmium (Cd)-Dissolved</t>
    </r>
    <r>
      <rPr>
        <i/>
        <sz val="14"/>
        <rFont val="Calibri"/>
        <family val="2"/>
        <scheme val="minor"/>
      </rPr>
      <t xml:space="preserve"> (Lab Result)</t>
    </r>
  </si>
  <si>
    <r>
      <t>Copper (Cu)-Dissolved</t>
    </r>
    <r>
      <rPr>
        <i/>
        <sz val="14"/>
        <rFont val="Calibri"/>
        <family val="2"/>
        <scheme val="minor"/>
      </rPr>
      <t xml:space="preserve"> (Lab Result)</t>
    </r>
  </si>
  <si>
    <r>
      <t>Lead (Pb)-Dissolved</t>
    </r>
    <r>
      <rPr>
        <i/>
        <sz val="14"/>
        <rFont val="Calibri"/>
        <family val="2"/>
        <scheme val="minor"/>
      </rPr>
      <t xml:space="preserve"> (Lab Result)</t>
    </r>
  </si>
  <si>
    <r>
      <t>Nickel (Ni)-Dissolved</t>
    </r>
    <r>
      <rPr>
        <i/>
        <sz val="14"/>
        <rFont val="Calibri"/>
        <family val="2"/>
        <scheme val="minor"/>
      </rPr>
      <t xml:space="preserve"> (Lab Result)</t>
    </r>
  </si>
  <si>
    <t>This is the winter/early spring sampling location - samples are collected from WQ-VC-R during the open water season.</t>
  </si>
  <si>
    <t>P</t>
  </si>
  <si>
    <t>10:00</t>
  </si>
  <si>
    <t>Potential Place Mining Interference with Flow</t>
  </si>
  <si>
    <t>6/16/2015 9:45:00 AM</t>
  </si>
  <si>
    <t>Sample ID/Site ID</t>
  </si>
  <si>
    <t>&lt;0.030</t>
  </si>
  <si>
    <t>Dissolved Oxygen (in-situ )</t>
  </si>
  <si>
    <t>**  WQ-PW is a drinking water sample and the analysis package has different detection limits than all other samples.  The results are also compared to the Guidelines for Canadian Drinking Water Quality (Health Canada, October 2014) versus the CCME or MN Effluent Quality Standards.</t>
  </si>
  <si>
    <t>Seep is dry; no sample collected.</t>
  </si>
  <si>
    <t>Site has no flowing water; no sample collected</t>
  </si>
  <si>
    <t>Water level low.</t>
  </si>
  <si>
    <t>Water level extremely low; sample collected, but under challenging conditions.  Water appears clear, but large amounts of sediment stirred up during sampling (unavoidable).</t>
  </si>
  <si>
    <t>Site dry; no sample collected.</t>
  </si>
  <si>
    <t>Low flow.</t>
  </si>
  <si>
    <t>Not scheduled for this time of year.</t>
  </si>
  <si>
    <t>No water or evidence of water present; no sample collected.</t>
  </si>
  <si>
    <t>Dry, no sample collected.</t>
  </si>
  <si>
    <t>Some pooled water due to recent precipitation, however, no flowing water; no sample collected.</t>
  </si>
  <si>
    <t>Conditions normal.</t>
  </si>
  <si>
    <t>Conditions normal, LC50 samples collected.</t>
  </si>
  <si>
    <t>Water level very low.</t>
  </si>
  <si>
    <t>Collected from WQ-DC-B-r</t>
  </si>
  <si>
    <t>Collected from WQ-VC-UMN-r</t>
  </si>
  <si>
    <t>Sample bottles filled with deionized water supplied by ALS; samples were filtered and preserved as instructed. Collected field blank at WQ-DC-B.</t>
  </si>
  <si>
    <t>Samples provided by lab and were transported to and from site.</t>
  </si>
  <si>
    <t>Middle sample collected at 1.5 m.  Sample no longer collected in deepest part of pit lake due to safety concerns with falling rocks.</t>
  </si>
  <si>
    <t>Top sample collected from surface (0.3 m). Sample no longer collected in deepest part of pit lake due to safety concerns with falling rocks.</t>
  </si>
  <si>
    <t>Summary of Water Quality Results for the July 13-14, 2015 Trip.</t>
  </si>
  <si>
    <t>7/13/2015 6:00:00 PM</t>
  </si>
  <si>
    <t>7/13/2015 5:45:00 PM</t>
  </si>
  <si>
    <t>WQ-VC-UMN-r</t>
  </si>
  <si>
    <t>7/13/2015 2:45:00 PM</t>
  </si>
  <si>
    <t>7/13/2015 2:50:00 PM</t>
  </si>
  <si>
    <t>WQ-DC-D1B</t>
  </si>
  <si>
    <t>7/13/2015 1:00:00 PM</t>
  </si>
  <si>
    <t>7/14/2015 4:10:00 PM</t>
  </si>
  <si>
    <t>7/14/2015 3:40:00 PM</t>
  </si>
  <si>
    <t>7/14/2015 3:00:00 PM</t>
  </si>
  <si>
    <t>WQ-DC-B-r</t>
  </si>
  <si>
    <t>7/14/2015 9:45:00 AM</t>
  </si>
  <si>
    <t>7/14/2015 9:55:00 AM</t>
  </si>
  <si>
    <t>7/14/2015 9:00:00 AM</t>
  </si>
  <si>
    <t>7/14/2015 9:25:00 AM</t>
  </si>
  <si>
    <t>7/14/2015 8:35:00 AM</t>
  </si>
  <si>
    <t>7/14/2015 11:10:00 AM</t>
  </si>
  <si>
    <t>7/13/2015 4:00:00 PM</t>
  </si>
  <si>
    <t>WQ-PIT-1 (TOP)</t>
  </si>
  <si>
    <t>7/14/2015 1:40:00 PM</t>
  </si>
  <si>
    <t>7/14/2015 1:45:00 PM</t>
  </si>
  <si>
    <t>7/14/2015 2:00:00 PM</t>
  </si>
  <si>
    <t>7/14/2015 11:40:00 AM</t>
  </si>
  <si>
    <t>7/14/2015 10:15:00 AM</t>
  </si>
  <si>
    <t>Depth: 0.3 m</t>
  </si>
  <si>
    <t>Depth 1.5 m</t>
  </si>
  <si>
    <t>Depth: 3.0 m</t>
  </si>
  <si>
    <t>WQ-PIT-2 (MIDDLE)</t>
  </si>
  <si>
    <t xml:space="preserve">WQ-PIT-3 (BOTTOM) </t>
  </si>
  <si>
    <t>WQ-PW**</t>
  </si>
  <si>
    <t>&lt;0.0012</t>
  </si>
  <si>
    <r>
      <rPr>
        <b/>
        <sz val="14"/>
        <color theme="1"/>
        <rFont val="Calibri"/>
        <family val="2"/>
        <scheme val="minor"/>
      </rPr>
      <t>QA/QC Replicate Analysis</t>
    </r>
    <r>
      <rPr>
        <sz val="14"/>
        <color theme="1"/>
        <rFont val="Calibri"/>
        <family val="2"/>
        <scheme val="minor"/>
      </rPr>
      <t xml:space="preserve"> - the average RPD of the replicate sample set for WQ-VC-UMN-r was 2% with an average difference of 2% for dissolved and 2% for total metals. All individual parameters had RPD of 10% or less, which is considered adequately precise.</t>
    </r>
  </si>
  <si>
    <t xml:space="preserve">The average RPD of the replicate sample set for WQ-DC-B-r was 3% with an average difference of 3% for both dissolved and total metals. Dissolved iron had a RPD just over %20, indicating some natural variability or lab imprecision. </t>
  </si>
  <si>
    <r>
      <rPr>
        <b/>
        <sz val="14"/>
        <color theme="1"/>
        <rFont val="Calibri"/>
        <family val="2"/>
        <scheme val="minor"/>
      </rPr>
      <t>QA/QC Travel/Field Blank</t>
    </r>
    <r>
      <rPr>
        <sz val="14"/>
        <color theme="1"/>
        <rFont val="Calibri"/>
        <family val="2"/>
        <scheme val="minor"/>
      </rPr>
      <t xml:space="preserve"> </t>
    </r>
    <r>
      <rPr>
        <b/>
        <sz val="14"/>
        <color theme="1"/>
        <rFont val="Calibri"/>
        <family val="2"/>
        <scheme val="minor"/>
      </rPr>
      <t xml:space="preserve">Analysis </t>
    </r>
    <r>
      <rPr>
        <sz val="14"/>
        <color theme="1"/>
        <rFont val="Calibri"/>
        <family val="2"/>
        <scheme val="minor"/>
      </rPr>
      <t xml:space="preserve">- The travel blank had all parameters below detection limit, while the field blank only had one parameter that was above the detection limit (total manganese).  </t>
    </r>
  </si>
  <si>
    <t>Applied Guidelines: 'Federal CCME Canadian Environmental Quality Guidelines (May 2015), CCME: Freshwater Aquatic Life 'Mount Nansen Effluent Discharge Standards</t>
  </si>
  <si>
    <t>18:05</t>
  </si>
  <si>
    <t>Data downloaded from logger.</t>
  </si>
  <si>
    <t>18:47</t>
  </si>
  <si>
    <t>No flowing water at site.  Small amount of standing water adjacent to base of stilling well.  BM2 is loose; pushed deeper and stabilized.  Well is loose.</t>
  </si>
  <si>
    <t>Low water level. Vegetative debris around well cleared away.  Logger pulled from well and accumulated sediment cleared out with logger rod.  Logger redeployed and installed in well.</t>
  </si>
  <si>
    <t>15:15</t>
  </si>
  <si>
    <t>Low water level.  Water goes to ground downstream of measurement site and is not visible/detectable.</t>
  </si>
  <si>
    <t>15:45</t>
  </si>
  <si>
    <t>Site is dry.</t>
  </si>
  <si>
    <t>8:54</t>
  </si>
  <si>
    <t>16:21</t>
  </si>
  <si>
    <t>Moderate to low flow level.  Volumetric discharge estimate not possible due to submerged culvert.  Completed salt tracer for discharge estimate.</t>
  </si>
  <si>
    <t>12:35</t>
  </si>
  <si>
    <t>H-PW</t>
  </si>
  <si>
    <t>11:39</t>
  </si>
  <si>
    <t>9:45</t>
  </si>
  <si>
    <t>9:28</t>
  </si>
  <si>
    <t>17:28</t>
  </si>
  <si>
    <t>Low water level.  Arctic grayling observed in creek while conducting ADV survey.</t>
  </si>
  <si>
    <t>13:17</t>
  </si>
  <si>
    <t>Low flow in channel.</t>
  </si>
  <si>
    <t>18:34</t>
  </si>
  <si>
    <t>Height of logger rod within stilling well corrected.</t>
  </si>
  <si>
    <t>14:55</t>
  </si>
  <si>
    <t>Low water level.</t>
  </si>
  <si>
    <t>Two staff gauges are dry and have approximately 2.5 m of dry shore behind them before water surface.  Third (lowest) staff gauge not visible.</t>
  </si>
  <si>
    <r>
      <t>Suspect that ponded water is from rainfall.  No flow at upstream water quality site (WQ-PC-U).  Very low flow at staff gauge.  Small pool of water at base of staff gauge. Volumetric measurement collected, flow rate &lt;0.001 m</t>
    </r>
    <r>
      <rPr>
        <vertAlign val="superscript"/>
        <sz val="11"/>
        <color rgb="FF000000"/>
        <rFont val="Calibri"/>
        <family val="2"/>
      </rPr>
      <t>3</t>
    </r>
    <r>
      <rPr>
        <sz val="11"/>
        <color rgb="FF000000"/>
        <rFont val="Calibri"/>
        <family val="2"/>
      </rPr>
      <t>/s.</t>
    </r>
  </si>
  <si>
    <t>No sedimentation issues in pond currently, all water is flowing through weir notch.</t>
  </si>
  <si>
    <t>Flow rate appears normal.</t>
  </si>
  <si>
    <t>15 minute power outage prior to arrival.  Denison provided access through locked door to seepage pond shack 40 minutes later.  Discharge appears to be less than usual.   Denison managing flow rate to ensure seepage pond does not drop too low or too fast.  Seep pump (in shack) liters/min = 134.780 at 08:40 am.</t>
  </si>
  <si>
    <t>Bottom sample collected at 3.0 m.   Sample no longer collected in deepest part of pit lake due to safety concerns with falling rocks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</si>
</sst>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quot;$&quot;* #,##0.00_);_(&quot;$&quot;* \(#,##0.00\);_(&quot;$&quot;* &quot;-&quot;??_);_(@_)"/>
    <numFmt numFmtId="165" formatCode="0.000"/>
    <numFmt numFmtId="166" formatCode="[$-1009]d\-mmm\-yy;@"/>
    <numFmt numFmtId="167" formatCode="0.0"/>
    <numFmt numFmtId="168" formatCode="0.000000"/>
    <numFmt numFmtId="169" formatCode="0.00000"/>
    <numFmt numFmtId="170" formatCode="0.0000"/>
  </numFmts>
  <fonts count="65"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8"/>
      <name val="Arial"/>
      <family val="2"/>
    </font>
    <font>
      <sz val="10"/>
      <name val="Arial"/>
      <family val="2"/>
    </font>
    <font>
      <sz val="10"/>
      <color theme="1"/>
      <name val="Arial"/>
      <family val="2"/>
    </font>
    <font>
      <sz val="11"/>
      <color indexed="8"/>
      <name val="Calibri"/>
      <family val="2"/>
    </font>
    <font>
      <sz val="10"/>
      <color indexed="8"/>
      <name val="Calibri"/>
      <family val="2"/>
    </font>
    <font>
      <sz val="10"/>
      <color theme="1"/>
      <name val="Calibri"/>
      <family val="2"/>
      <scheme val="minor"/>
    </font>
    <font>
      <b/>
      <sz val="10"/>
      <color theme="1"/>
      <name val="Calibri"/>
      <family val="2"/>
    </font>
    <font>
      <sz val="10"/>
      <color theme="1"/>
      <name val="Calibri"/>
      <family val="2"/>
    </font>
    <font>
      <i/>
      <u/>
      <sz val="10"/>
      <name val="Calibri"/>
      <family val="2"/>
    </font>
    <font>
      <sz val="10"/>
      <name val="Calibri"/>
      <family val="2"/>
    </font>
    <font>
      <b/>
      <sz val="10"/>
      <name val="Calibri"/>
      <family val="2"/>
    </font>
    <font>
      <b/>
      <sz val="10"/>
      <color indexed="8"/>
      <name val="Calibri"/>
      <family val="2"/>
    </font>
    <font>
      <b/>
      <vertAlign val="superscript"/>
      <sz val="10"/>
      <color indexed="8"/>
      <name val="Calibri"/>
      <family val="2"/>
    </font>
    <font>
      <b/>
      <sz val="11"/>
      <color indexed="8"/>
      <name val="Calibri"/>
      <family val="2"/>
    </font>
    <font>
      <b/>
      <i/>
      <u/>
      <sz val="10"/>
      <name val="Calibri"/>
      <family val="2"/>
    </font>
    <font>
      <b/>
      <sz val="18"/>
      <color theme="3"/>
      <name val="Cambria"/>
      <family val="2"/>
      <scheme val="major"/>
    </font>
    <font>
      <sz val="10"/>
      <name val="MS Sans Serif"/>
      <family val="2"/>
    </font>
    <font>
      <sz val="8"/>
      <color indexed="8"/>
      <name val="Calibri"/>
      <family val="2"/>
    </font>
    <font>
      <sz val="8"/>
      <color indexed="9"/>
      <name val="Calibri"/>
      <family val="2"/>
    </font>
    <font>
      <sz val="8"/>
      <color indexed="20"/>
      <name val="Calibri"/>
      <family val="2"/>
    </font>
    <font>
      <b/>
      <sz val="8"/>
      <color indexed="52"/>
      <name val="Calibri"/>
      <family val="2"/>
    </font>
    <font>
      <b/>
      <sz val="8"/>
      <color indexed="9"/>
      <name val="Calibri"/>
      <family val="2"/>
    </font>
    <font>
      <i/>
      <sz val="8"/>
      <color indexed="23"/>
      <name val="Calibri"/>
      <family val="2"/>
    </font>
    <font>
      <sz val="8"/>
      <color indexed="17"/>
      <name val="Calibri"/>
      <family val="2"/>
    </font>
    <font>
      <b/>
      <sz val="15"/>
      <color indexed="56"/>
      <name val="Calibri"/>
      <family val="2"/>
    </font>
    <font>
      <b/>
      <sz val="13"/>
      <color indexed="56"/>
      <name val="Calibri"/>
      <family val="2"/>
    </font>
    <font>
      <b/>
      <sz val="11"/>
      <color indexed="56"/>
      <name val="Calibri"/>
      <family val="2"/>
    </font>
    <font>
      <sz val="8"/>
      <color indexed="62"/>
      <name val="Calibri"/>
      <family val="2"/>
    </font>
    <font>
      <sz val="8"/>
      <color indexed="52"/>
      <name val="Calibri"/>
      <family val="2"/>
    </font>
    <font>
      <sz val="8"/>
      <color indexed="60"/>
      <name val="Calibri"/>
      <family val="2"/>
    </font>
    <font>
      <b/>
      <sz val="8"/>
      <color indexed="63"/>
      <name val="Calibri"/>
      <family val="2"/>
    </font>
    <font>
      <b/>
      <sz val="18"/>
      <color indexed="56"/>
      <name val="Cambria"/>
      <family val="2"/>
    </font>
    <font>
      <b/>
      <sz val="8"/>
      <color indexed="8"/>
      <name val="Calibri"/>
      <family val="2"/>
    </font>
    <font>
      <sz val="8"/>
      <color indexed="10"/>
      <name val="Calibri"/>
      <family val="2"/>
    </font>
    <font>
      <sz val="11"/>
      <color rgb="FF000000"/>
      <name val="Calibri"/>
      <family val="2"/>
    </font>
    <font>
      <b/>
      <sz val="11"/>
      <color rgb="FF000000"/>
      <name val="Calibri"/>
      <family val="2"/>
    </font>
    <font>
      <b/>
      <sz val="14"/>
      <color theme="1"/>
      <name val="Calibri"/>
      <family val="2"/>
      <scheme val="minor"/>
    </font>
    <font>
      <b/>
      <sz val="14"/>
      <name val="Calibri"/>
      <family val="2"/>
      <scheme val="minor"/>
    </font>
    <font>
      <sz val="14"/>
      <name val="Calibri"/>
      <family val="2"/>
      <scheme val="minor"/>
    </font>
    <font>
      <sz val="14"/>
      <color theme="1"/>
      <name val="Calibri"/>
      <family val="2"/>
      <scheme val="minor"/>
    </font>
    <font>
      <i/>
      <sz val="14"/>
      <name val="Calibri"/>
      <family val="2"/>
      <scheme val="minor"/>
    </font>
    <font>
      <i/>
      <sz val="14"/>
      <color theme="1" tint="0.34998626667073579"/>
      <name val="Calibri"/>
      <family val="2"/>
      <scheme val="minor"/>
    </font>
    <font>
      <sz val="14"/>
      <color theme="1" tint="0.34998626667073579"/>
      <name val="Calibri"/>
      <family val="2"/>
      <scheme val="minor"/>
    </font>
    <font>
      <i/>
      <sz val="14"/>
      <color theme="1" tint="0.499984740745262"/>
      <name val="Calibri"/>
      <family val="2"/>
      <scheme val="minor"/>
    </font>
    <font>
      <b/>
      <sz val="14"/>
      <color indexed="8"/>
      <name val="Calibri"/>
      <family val="2"/>
      <scheme val="minor"/>
    </font>
    <font>
      <b/>
      <i/>
      <sz val="14"/>
      <color indexed="8"/>
      <name val="Calibri"/>
      <family val="2"/>
      <scheme val="minor"/>
    </font>
    <font>
      <sz val="14"/>
      <color indexed="8"/>
      <name val="Calibri"/>
      <family val="2"/>
      <scheme val="minor"/>
    </font>
    <font>
      <vertAlign val="superscript"/>
      <sz val="11"/>
      <color rgb="FF000000"/>
      <name val="Calibri"/>
      <family val="2"/>
    </font>
  </fonts>
  <fills count="6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0"/>
      </patternFill>
    </fill>
    <fill>
      <patternFill patternType="solid">
        <fgColor rgb="FFFFFF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6" tint="0.39997558519241921"/>
        <bgColor indexed="64"/>
      </patternFill>
    </fill>
  </fills>
  <borders count="4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style="thin">
        <color theme="0" tint="-0.499984740745262"/>
      </bottom>
      <diagonal/>
    </border>
    <border>
      <left style="thin">
        <color theme="0" tint="-0.499984740745262"/>
      </left>
      <right style="thin">
        <color theme="1" tint="0.499984740745262"/>
      </right>
      <top style="thin">
        <color theme="0" tint="-0.499984740745262"/>
      </top>
      <bottom style="thin">
        <color theme="0"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indexed="64"/>
      </left>
      <right style="thin">
        <color indexed="64"/>
      </right>
      <top style="thin">
        <color indexed="64"/>
      </top>
      <bottom style="thin">
        <color indexed="64"/>
      </bottom>
      <diagonal/>
    </border>
  </borders>
  <cellStyleXfs count="165">
    <xf numFmtId="0" fontId="0"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9"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6" fillId="3" borderId="0" applyNumberFormat="0" applyBorder="0" applyAlignment="0" applyProtection="0"/>
    <xf numFmtId="0" fontId="10" fillId="6" borderId="4" applyNumberFormat="0" applyAlignment="0" applyProtection="0"/>
    <xf numFmtId="0" fontId="12" fillId="7" borderId="7" applyNumberFormat="0" applyAlignment="0" applyProtection="0"/>
    <xf numFmtId="164" fontId="1" fillId="0" borderId="0" applyFont="0" applyFill="0" applyBorder="0" applyAlignment="0" applyProtection="0"/>
    <xf numFmtId="0" fontId="14" fillId="0" borderId="0" applyNumberFormat="0" applyFill="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8" fillId="5" borderId="4" applyNumberFormat="0" applyAlignment="0" applyProtection="0"/>
    <xf numFmtId="0" fontId="11" fillId="0" borderId="6" applyNumberFormat="0" applyFill="0" applyAlignment="0" applyProtection="0"/>
    <xf numFmtId="0" fontId="7" fillId="4" borderId="0" applyNumberFormat="0" applyBorder="0" applyAlignment="0" applyProtection="0"/>
    <xf numFmtId="0" fontId="18" fillId="0" borderId="0"/>
    <xf numFmtId="0" fontId="1" fillId="0" borderId="0"/>
    <xf numFmtId="0" fontId="18" fillId="0" borderId="0"/>
    <xf numFmtId="0" fontId="19" fillId="0" borderId="0"/>
    <xf numFmtId="0" fontId="1" fillId="8" borderId="8" applyNumberFormat="0" applyFont="0" applyAlignment="0" applyProtection="0"/>
    <xf numFmtId="0" fontId="9" fillId="6" borderId="5" applyNumberFormat="0" applyAlignment="0" applyProtection="0"/>
    <xf numFmtId="9" fontId="19" fillId="0" borderId="0" applyFont="0" applyFill="0" applyBorder="0" applyAlignment="0" applyProtection="0"/>
    <xf numFmtId="0" fontId="15" fillId="0" borderId="9" applyNumberFormat="0" applyFill="0" applyAlignment="0" applyProtection="0"/>
    <xf numFmtId="0" fontId="13" fillId="0" borderId="0" applyNumberFormat="0" applyFill="0" applyBorder="0" applyAlignment="0" applyProtection="0"/>
    <xf numFmtId="0" fontId="17" fillId="0" borderId="0"/>
    <xf numFmtId="0" fontId="17" fillId="0" borderId="0"/>
    <xf numFmtId="0" fontId="32" fillId="0" borderId="0" applyNumberForma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 fillId="8" borderId="8" applyNumberFormat="0" applyFont="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32" borderId="0" applyNumberFormat="0" applyBorder="0" applyAlignment="0" applyProtection="0"/>
    <xf numFmtId="0" fontId="17" fillId="34" borderId="0"/>
    <xf numFmtId="0" fontId="17" fillId="34" borderId="0"/>
    <xf numFmtId="0" fontId="17" fillId="34" borderId="0"/>
    <xf numFmtId="0" fontId="33" fillId="0" borderId="0"/>
    <xf numFmtId="0" fontId="34" fillId="35" borderId="0" applyNumberFormat="0" applyBorder="0" applyAlignment="0" applyProtection="0"/>
    <xf numFmtId="0" fontId="34" fillId="36" borderId="0" applyNumberFormat="0" applyBorder="0" applyAlignment="0" applyProtection="0"/>
    <xf numFmtId="0" fontId="34" fillId="37" borderId="0" applyNumberFormat="0" applyBorder="0" applyAlignment="0" applyProtection="0"/>
    <xf numFmtId="0" fontId="34" fillId="38" borderId="0" applyNumberFormat="0" applyBorder="0" applyAlignment="0" applyProtection="0"/>
    <xf numFmtId="0" fontId="34" fillId="39" borderId="0" applyNumberFormat="0" applyBorder="0" applyAlignment="0" applyProtection="0"/>
    <xf numFmtId="0" fontId="34" fillId="40" borderId="0" applyNumberFormat="0" applyBorder="0" applyAlignment="0" applyProtection="0"/>
    <xf numFmtId="0" fontId="34" fillId="41" borderId="0" applyNumberFormat="0" applyBorder="0" applyAlignment="0" applyProtection="0"/>
    <xf numFmtId="0" fontId="34" fillId="42" borderId="0" applyNumberFormat="0" applyBorder="0" applyAlignment="0" applyProtection="0"/>
    <xf numFmtId="0" fontId="34" fillId="43" borderId="0" applyNumberFormat="0" applyBorder="0" applyAlignment="0" applyProtection="0"/>
    <xf numFmtId="0" fontId="34" fillId="38" borderId="0" applyNumberFormat="0" applyBorder="0" applyAlignment="0" applyProtection="0"/>
    <xf numFmtId="0" fontId="34" fillId="41" borderId="0" applyNumberFormat="0" applyBorder="0" applyAlignment="0" applyProtection="0"/>
    <xf numFmtId="0" fontId="34" fillId="44" borderId="0" applyNumberFormat="0" applyBorder="0" applyAlignment="0" applyProtection="0"/>
    <xf numFmtId="0" fontId="35" fillId="45" borderId="0" applyNumberFormat="0" applyBorder="0" applyAlignment="0" applyProtection="0"/>
    <xf numFmtId="0" fontId="35" fillId="42" borderId="0" applyNumberFormat="0" applyBorder="0" applyAlignment="0" applyProtection="0"/>
    <xf numFmtId="0" fontId="35" fillId="43" borderId="0" applyNumberFormat="0" applyBorder="0" applyAlignment="0" applyProtection="0"/>
    <xf numFmtId="0" fontId="35" fillId="46" borderId="0" applyNumberFormat="0" applyBorder="0" applyAlignment="0" applyProtection="0"/>
    <xf numFmtId="0" fontId="35" fillId="47" borderId="0" applyNumberFormat="0" applyBorder="0" applyAlignment="0" applyProtection="0"/>
    <xf numFmtId="0" fontId="35" fillId="48" borderId="0" applyNumberFormat="0" applyBorder="0" applyAlignment="0" applyProtection="0"/>
    <xf numFmtId="0" fontId="35" fillId="49" borderId="0" applyNumberFormat="0" applyBorder="0" applyAlignment="0" applyProtection="0"/>
    <xf numFmtId="0" fontId="35" fillId="50" borderId="0" applyNumberFormat="0" applyBorder="0" applyAlignment="0" applyProtection="0"/>
    <xf numFmtId="0" fontId="35" fillId="51" borderId="0" applyNumberFormat="0" applyBorder="0" applyAlignment="0" applyProtection="0"/>
    <xf numFmtId="0" fontId="35" fillId="46" borderId="0" applyNumberFormat="0" applyBorder="0" applyAlignment="0" applyProtection="0"/>
    <xf numFmtId="0" fontId="35" fillId="47" borderId="0" applyNumberFormat="0" applyBorder="0" applyAlignment="0" applyProtection="0"/>
    <xf numFmtId="0" fontId="35" fillId="52" borderId="0" applyNumberFormat="0" applyBorder="0" applyAlignment="0" applyProtection="0"/>
    <xf numFmtId="0" fontId="36" fillId="36" borderId="0" applyNumberFormat="0" applyBorder="0" applyAlignment="0" applyProtection="0"/>
    <xf numFmtId="0" fontId="37" fillId="53" borderId="12" applyNumberFormat="0" applyAlignment="0" applyProtection="0"/>
    <xf numFmtId="0" fontId="38" fillId="54" borderId="13" applyNumberFormat="0" applyAlignment="0" applyProtection="0"/>
    <xf numFmtId="0" fontId="39" fillId="0" borderId="0" applyNumberFormat="0" applyFill="0" applyBorder="0" applyAlignment="0" applyProtection="0"/>
    <xf numFmtId="0" fontId="40" fillId="37" borderId="0" applyNumberFormat="0" applyBorder="0" applyAlignment="0" applyProtection="0"/>
    <xf numFmtId="0" fontId="41" fillId="0" borderId="14" applyNumberFormat="0" applyFill="0" applyAlignment="0" applyProtection="0"/>
    <xf numFmtId="0" fontId="42" fillId="0" borderId="15" applyNumberFormat="0" applyFill="0" applyAlignment="0" applyProtection="0"/>
    <xf numFmtId="0" fontId="43" fillId="0" borderId="16" applyNumberFormat="0" applyFill="0" applyAlignment="0" applyProtection="0"/>
    <xf numFmtId="0" fontId="43" fillId="0" borderId="0" applyNumberFormat="0" applyFill="0" applyBorder="0" applyAlignment="0" applyProtection="0"/>
    <xf numFmtId="0" fontId="44" fillId="40" borderId="12" applyNumberFormat="0" applyAlignment="0" applyProtection="0"/>
    <xf numFmtId="0" fontId="45" fillId="0" borderId="17" applyNumberFormat="0" applyFill="0" applyAlignment="0" applyProtection="0"/>
    <xf numFmtId="0" fontId="46" fillId="55" borderId="0" applyNumberFormat="0" applyBorder="0" applyAlignment="0" applyProtection="0"/>
    <xf numFmtId="0" fontId="34" fillId="56" borderId="18" applyNumberFormat="0" applyFont="0" applyAlignment="0" applyProtection="0"/>
    <xf numFmtId="0" fontId="47" fillId="53" borderId="19" applyNumberFormat="0" applyAlignment="0" applyProtection="0"/>
    <xf numFmtId="0" fontId="48" fillId="0" borderId="0" applyNumberFormat="0" applyFill="0" applyBorder="0" applyAlignment="0" applyProtection="0"/>
    <xf numFmtId="0" fontId="49" fillId="0" borderId="20" applyNumberFormat="0" applyFill="0" applyAlignment="0" applyProtection="0"/>
    <xf numFmtId="0" fontId="50" fillId="0" borderId="0" applyNumberFormat="0" applyFill="0" applyBorder="0" applyAlignment="0" applyProtection="0"/>
    <xf numFmtId="0" fontId="33" fillId="0" borderId="0"/>
    <xf numFmtId="0" fontId="17" fillId="34" borderId="0"/>
    <xf numFmtId="0" fontId="17" fillId="34" borderId="0"/>
    <xf numFmtId="0" fontId="17" fillId="34" borderId="0"/>
    <xf numFmtId="0" fontId="17" fillId="34" borderId="0"/>
    <xf numFmtId="0" fontId="33" fillId="0" borderId="0"/>
    <xf numFmtId="0" fontId="17" fillId="34" borderId="0"/>
    <xf numFmtId="0" fontId="17" fillId="34" borderId="0"/>
    <xf numFmtId="0" fontId="33" fillId="0" borderId="0"/>
    <xf numFmtId="0" fontId="17" fillId="34" borderId="0"/>
    <xf numFmtId="0" fontId="33" fillId="0" borderId="0"/>
    <xf numFmtId="0" fontId="17" fillId="34" borderId="0"/>
    <xf numFmtId="0" fontId="33" fillId="0" borderId="0"/>
    <xf numFmtId="0" fontId="17" fillId="34" borderId="0"/>
    <xf numFmtId="0" fontId="17" fillId="34" borderId="0"/>
    <xf numFmtId="0" fontId="17" fillId="34" borderId="0"/>
    <xf numFmtId="0" fontId="33" fillId="0" borderId="0"/>
    <xf numFmtId="0" fontId="17" fillId="34" borderId="0"/>
    <xf numFmtId="0" fontId="17" fillId="34" borderId="0"/>
    <xf numFmtId="0" fontId="17" fillId="34" borderId="0"/>
    <xf numFmtId="164" fontId="1" fillId="0" borderId="0" applyFont="0" applyFill="0" applyBorder="0" applyAlignment="0" applyProtection="0"/>
    <xf numFmtId="0" fontId="18" fillId="0" borderId="0"/>
    <xf numFmtId="0" fontId="18" fillId="0" borderId="0"/>
    <xf numFmtId="9" fontId="1" fillId="0" borderId="0" applyFont="0" applyFill="0" applyBorder="0" applyAlignment="0" applyProtection="0"/>
    <xf numFmtId="0" fontId="17" fillId="34" borderId="0"/>
    <xf numFmtId="0" fontId="1" fillId="0" borderId="0"/>
    <xf numFmtId="9" fontId="1" fillId="0" borderId="0" applyFont="0" applyFill="0" applyBorder="0" applyAlignment="0" applyProtection="0"/>
    <xf numFmtId="0" fontId="20" fillId="0" borderId="0"/>
    <xf numFmtId="9" fontId="17" fillId="0" borderId="0" applyFont="0" applyFill="0" applyBorder="0" applyAlignment="0" applyProtection="0"/>
    <xf numFmtId="0" fontId="17" fillId="0" borderId="0"/>
  </cellStyleXfs>
  <cellXfs count="127">
    <xf numFmtId="0" fontId="0" fillId="0" borderId="0" xfId="0"/>
    <xf numFmtId="0" fontId="22" fillId="0" borderId="0" xfId="0" applyFont="1" applyFill="1" applyBorder="1" applyAlignment="1">
      <alignment horizontal="center" vertical="center"/>
    </xf>
    <xf numFmtId="0" fontId="21" fillId="0" borderId="10" xfId="47" applyFont="1" applyFill="1" applyBorder="1" applyAlignment="1">
      <alignment horizontal="center" vertical="center" wrapText="1"/>
    </xf>
    <xf numFmtId="0" fontId="21" fillId="0" borderId="0" xfId="47" applyFont="1" applyFill="1" applyBorder="1" applyAlignment="1">
      <alignment horizontal="center" vertical="center" wrapText="1"/>
    </xf>
    <xf numFmtId="0" fontId="20" fillId="0" borderId="10" xfId="48" applyFont="1" applyFill="1" applyBorder="1" applyAlignment="1">
      <alignment horizontal="center" vertical="center" wrapText="1"/>
    </xf>
    <xf numFmtId="0" fontId="23" fillId="0" borderId="0" xfId="0" applyFont="1" applyFill="1" applyBorder="1" applyAlignment="1">
      <alignment horizontal="left" vertical="center"/>
    </xf>
    <xf numFmtId="0" fontId="24" fillId="0" borderId="0" xfId="0" applyFont="1" applyFill="1" applyBorder="1" applyAlignment="1">
      <alignment horizontal="center" vertical="center"/>
    </xf>
    <xf numFmtId="165" fontId="25" fillId="0" borderId="0" xfId="0" applyNumberFormat="1" applyFont="1" applyFill="1" applyBorder="1" applyAlignment="1">
      <alignment horizontal="center"/>
    </xf>
    <xf numFmtId="2" fontId="24" fillId="0" borderId="0" xfId="0" applyNumberFormat="1" applyFont="1" applyFill="1" applyBorder="1" applyAlignment="1">
      <alignment horizontal="center" vertical="center"/>
    </xf>
    <xf numFmtId="165" fontId="24" fillId="0" borderId="0" xfId="0" applyNumberFormat="1" applyFont="1" applyFill="1" applyBorder="1" applyAlignment="1">
      <alignment horizontal="center" vertical="center"/>
    </xf>
    <xf numFmtId="0" fontId="24" fillId="0" borderId="0" xfId="0" applyFont="1" applyFill="1" applyBorder="1"/>
    <xf numFmtId="165" fontId="26" fillId="0" borderId="0" xfId="0" applyNumberFormat="1" applyFont="1" applyFill="1" applyBorder="1" applyAlignment="1">
      <alignment horizontal="center" vertical="center"/>
    </xf>
    <xf numFmtId="165" fontId="27" fillId="0" borderId="0" xfId="0" applyNumberFormat="1" applyFont="1" applyFill="1" applyBorder="1" applyAlignment="1">
      <alignment horizontal="center" vertical="center"/>
    </xf>
    <xf numFmtId="0" fontId="23" fillId="0" borderId="0" xfId="0" applyFont="1" applyFill="1" applyBorder="1" applyAlignment="1">
      <alignment horizontal="center" vertical="center"/>
    </xf>
    <xf numFmtId="0" fontId="21" fillId="0" borderId="10" xfId="48" applyFont="1" applyFill="1" applyBorder="1" applyAlignment="1">
      <alignment horizontal="center" vertical="center" wrapText="1"/>
    </xf>
    <xf numFmtId="0" fontId="28" fillId="33" borderId="10" xfId="47" applyFont="1" applyFill="1" applyBorder="1" applyAlignment="1">
      <alignment horizontal="center" vertical="center" wrapText="1"/>
    </xf>
    <xf numFmtId="2" fontId="23" fillId="0" borderId="0" xfId="0" applyNumberFormat="1" applyFont="1" applyFill="1" applyBorder="1" applyAlignment="1">
      <alignment horizontal="center" vertical="center"/>
    </xf>
    <xf numFmtId="0" fontId="30" fillId="33" borderId="11" xfId="48" applyFont="1" applyFill="1" applyBorder="1" applyAlignment="1">
      <alignment horizontal="center"/>
    </xf>
    <xf numFmtId="15" fontId="23" fillId="0" borderId="0" xfId="0" applyNumberFormat="1" applyFont="1" applyFill="1" applyBorder="1" applyAlignment="1">
      <alignment horizontal="center"/>
    </xf>
    <xf numFmtId="165" fontId="31" fillId="0" borderId="0" xfId="0" applyNumberFormat="1" applyFont="1" applyFill="1" applyBorder="1" applyAlignment="1">
      <alignment horizontal="center"/>
    </xf>
    <xf numFmtId="0" fontId="28" fillId="33" borderId="10" xfId="47" applyFont="1" applyFill="1" applyBorder="1" applyAlignment="1">
      <alignment horizontal="center" vertical="center"/>
    </xf>
    <xf numFmtId="0" fontId="28" fillId="33" borderId="10" xfId="48" applyFont="1" applyFill="1" applyBorder="1" applyAlignment="1">
      <alignment horizontal="center" vertical="center"/>
    </xf>
    <xf numFmtId="0" fontId="55" fillId="0" borderId="0" xfId="0" applyNumberFormat="1" applyFont="1" applyFill="1" applyAlignment="1" applyProtection="1"/>
    <xf numFmtId="0" fontId="56" fillId="0" borderId="0" xfId="0" applyFont="1"/>
    <xf numFmtId="0" fontId="54" fillId="58" borderId="25" xfId="0" applyNumberFormat="1" applyFont="1" applyFill="1" applyBorder="1" applyAlignment="1" applyProtection="1">
      <alignment horizontal="right" vertical="center" wrapText="1"/>
    </xf>
    <xf numFmtId="0" fontId="54" fillId="58" borderId="25" xfId="0" applyNumberFormat="1" applyFont="1" applyFill="1" applyBorder="1" applyAlignment="1" applyProtection="1">
      <alignment horizontal="center" vertical="center"/>
    </xf>
    <xf numFmtId="0" fontId="54" fillId="58" borderId="26" xfId="0" applyNumberFormat="1" applyFont="1" applyFill="1" applyBorder="1" applyAlignment="1" applyProtection="1">
      <alignment horizontal="right" vertical="center" wrapText="1"/>
    </xf>
    <xf numFmtId="0" fontId="54" fillId="58" borderId="26" xfId="0" applyNumberFormat="1" applyFont="1" applyFill="1" applyBorder="1" applyAlignment="1" applyProtection="1">
      <alignment horizontal="center" vertical="center"/>
    </xf>
    <xf numFmtId="166" fontId="54" fillId="58" borderId="26" xfId="0" applyNumberFormat="1" applyFont="1" applyFill="1" applyBorder="1" applyAlignment="1" applyProtection="1">
      <alignment horizontal="center" vertical="center"/>
    </xf>
    <xf numFmtId="167" fontId="54" fillId="58" borderId="27" xfId="0" applyNumberFormat="1" applyFont="1" applyFill="1" applyBorder="1" applyAlignment="1" applyProtection="1">
      <alignment horizontal="center" vertical="center"/>
    </xf>
    <xf numFmtId="0" fontId="55" fillId="0" borderId="24" xfId="0" applyNumberFormat="1" applyFont="1" applyFill="1" applyBorder="1" applyAlignment="1" applyProtection="1">
      <alignment horizontal="left" vertical="center"/>
    </xf>
    <xf numFmtId="0" fontId="55" fillId="59" borderId="24" xfId="0" applyNumberFormat="1" applyFont="1" applyFill="1" applyBorder="1" applyAlignment="1" applyProtection="1">
      <alignment horizontal="center" vertical="center"/>
    </xf>
    <xf numFmtId="167" fontId="55" fillId="0" borderId="24" xfId="0" applyNumberFormat="1" applyFont="1" applyFill="1" applyBorder="1" applyAlignment="1" applyProtection="1">
      <alignment horizontal="center" vertical="center"/>
    </xf>
    <xf numFmtId="0" fontId="55" fillId="0" borderId="24" xfId="0" applyNumberFormat="1" applyFont="1" applyFill="1" applyBorder="1" applyAlignment="1" applyProtection="1">
      <alignment horizontal="center" vertical="center"/>
    </xf>
    <xf numFmtId="0" fontId="55" fillId="59" borderId="24" xfId="0" quotePrefix="1" applyNumberFormat="1" applyFont="1" applyFill="1" applyBorder="1" applyAlignment="1" applyProtection="1">
      <alignment horizontal="center" vertical="center"/>
    </xf>
    <xf numFmtId="167" fontId="55" fillId="0" borderId="24" xfId="0" applyNumberFormat="1" applyFont="1" applyFill="1" applyBorder="1" applyAlignment="1" applyProtection="1">
      <alignment horizontal="left" vertical="center"/>
    </xf>
    <xf numFmtId="167" fontId="55" fillId="59" borderId="24" xfId="0" applyNumberFormat="1" applyFont="1" applyFill="1" applyBorder="1" applyAlignment="1" applyProtection="1">
      <alignment horizontal="center" vertical="center"/>
    </xf>
    <xf numFmtId="2" fontId="55" fillId="0" borderId="24" xfId="0" applyNumberFormat="1" applyFont="1" applyFill="1" applyBorder="1" applyAlignment="1" applyProtection="1">
      <alignment horizontal="center" vertical="center"/>
    </xf>
    <xf numFmtId="167" fontId="56" fillId="0" borderId="0" xfId="0" applyNumberFormat="1" applyFont="1"/>
    <xf numFmtId="167" fontId="55" fillId="0" borderId="24" xfId="149" applyNumberFormat="1" applyFont="1" applyFill="1" applyBorder="1" applyAlignment="1" applyProtection="1">
      <alignment horizontal="center"/>
    </xf>
    <xf numFmtId="0" fontId="55" fillId="0" borderId="24" xfId="0" quotePrefix="1" applyNumberFormat="1" applyFont="1" applyFill="1" applyBorder="1" applyAlignment="1" applyProtection="1">
      <alignment horizontal="center" vertical="center"/>
    </xf>
    <xf numFmtId="0" fontId="55" fillId="0" borderId="24" xfId="149" applyNumberFormat="1" applyFont="1" applyFill="1" applyBorder="1" applyAlignment="1" applyProtection="1">
      <alignment horizontal="center" vertical="center"/>
    </xf>
    <xf numFmtId="9" fontId="55" fillId="0" borderId="24" xfId="158" applyFont="1" applyFill="1" applyBorder="1" applyAlignment="1" applyProtection="1">
      <alignment horizontal="center" vertical="center"/>
    </xf>
    <xf numFmtId="2" fontId="55" fillId="0" borderId="24" xfId="149" applyNumberFormat="1" applyFont="1" applyFill="1" applyBorder="1" applyAlignment="1" applyProtection="1">
      <alignment horizontal="center" vertical="center"/>
    </xf>
    <xf numFmtId="0" fontId="56" fillId="0" borderId="0" xfId="0" applyFont="1" applyBorder="1"/>
    <xf numFmtId="0" fontId="55" fillId="57" borderId="24" xfId="149" applyNumberFormat="1" applyFont="1" applyFill="1" applyBorder="1" applyAlignment="1" applyProtection="1">
      <alignment horizontal="center" vertical="center"/>
    </xf>
    <xf numFmtId="0" fontId="55" fillId="57" borderId="24" xfId="0" applyNumberFormat="1" applyFont="1" applyFill="1" applyBorder="1" applyAlignment="1" applyProtection="1">
      <alignment horizontal="left" vertical="center"/>
    </xf>
    <xf numFmtId="0" fontId="58" fillId="57" borderId="24" xfId="0" applyNumberFormat="1" applyFont="1" applyFill="1" applyBorder="1" applyAlignment="1" applyProtection="1">
      <alignment horizontal="right" vertical="center"/>
    </xf>
    <xf numFmtId="0" fontId="58" fillId="0" borderId="24" xfId="0" applyNumberFormat="1" applyFont="1" applyFill="1" applyBorder="1" applyAlignment="1" applyProtection="1">
      <alignment horizontal="center" vertical="center"/>
    </xf>
    <xf numFmtId="0" fontId="59" fillId="0" borderId="24" xfId="0" quotePrefix="1" applyNumberFormat="1" applyFont="1" applyFill="1" applyBorder="1" applyAlignment="1" applyProtection="1">
      <alignment horizontal="center" vertical="center"/>
    </xf>
    <xf numFmtId="0" fontId="60" fillId="0" borderId="24" xfId="0" applyNumberFormat="1" applyFont="1" applyFill="1" applyBorder="1" applyAlignment="1" applyProtection="1">
      <alignment horizontal="center" vertical="center"/>
    </xf>
    <xf numFmtId="168" fontId="60" fillId="0" borderId="24" xfId="149" applyNumberFormat="1" applyFont="1" applyFill="1" applyBorder="1" applyAlignment="1" applyProtection="1">
      <alignment horizontal="center" vertical="center"/>
    </xf>
    <xf numFmtId="169" fontId="60" fillId="0" borderId="24" xfId="149" applyNumberFormat="1" applyFont="1" applyFill="1" applyBorder="1" applyAlignment="1" applyProtection="1">
      <alignment horizontal="center" vertical="center"/>
    </xf>
    <xf numFmtId="0" fontId="58" fillId="57" borderId="24" xfId="0" applyNumberFormat="1" applyFont="1" applyFill="1" applyBorder="1" applyAlignment="1" applyProtection="1">
      <alignment horizontal="left" vertical="center" indent="1"/>
    </xf>
    <xf numFmtId="170" fontId="55" fillId="0" borderId="24" xfId="0" applyNumberFormat="1" applyFont="1" applyFill="1" applyBorder="1" applyAlignment="1" applyProtection="1">
      <alignment horizontal="center" vertical="center"/>
    </xf>
    <xf numFmtId="0" fontId="55" fillId="0" borderId="25" xfId="149" applyNumberFormat="1" applyFont="1" applyFill="1" applyBorder="1" applyAlignment="1" applyProtection="1">
      <alignment horizontal="center" vertical="center"/>
    </xf>
    <xf numFmtId="0" fontId="55" fillId="0" borderId="28" xfId="0" applyNumberFormat="1" applyFont="1" applyFill="1" applyBorder="1" applyAlignment="1" applyProtection="1">
      <alignment horizontal="left" vertical="center"/>
    </xf>
    <xf numFmtId="0" fontId="55" fillId="0" borderId="28" xfId="0" applyNumberFormat="1" applyFont="1" applyFill="1" applyBorder="1" applyAlignment="1" applyProtection="1">
      <alignment horizontal="center" vertical="center"/>
    </xf>
    <xf numFmtId="0" fontId="55" fillId="0" borderId="28" xfId="0" quotePrefix="1" applyNumberFormat="1" applyFont="1" applyFill="1" applyBorder="1" applyAlignment="1" applyProtection="1">
      <alignment horizontal="center" vertical="center"/>
    </xf>
    <xf numFmtId="0" fontId="55" fillId="0" borderId="29" xfId="149" applyNumberFormat="1" applyFont="1" applyFill="1" applyBorder="1" applyAlignment="1" applyProtection="1">
      <alignment horizontal="center" vertical="center"/>
    </xf>
    <xf numFmtId="167" fontId="61" fillId="34" borderId="0" xfId="0" applyNumberFormat="1" applyFont="1" applyFill="1" applyBorder="1" applyAlignment="1" applyProtection="1">
      <alignment horizontal="left" vertical="center"/>
    </xf>
    <xf numFmtId="9" fontId="61" fillId="34" borderId="0" xfId="158" applyFont="1" applyFill="1" applyBorder="1" applyAlignment="1" applyProtection="1">
      <alignment horizontal="left" vertical="center"/>
    </xf>
    <xf numFmtId="167" fontId="61" fillId="34" borderId="30" xfId="0" applyNumberFormat="1" applyFont="1" applyFill="1" applyBorder="1" applyAlignment="1" applyProtection="1">
      <alignment horizontal="left" vertical="center"/>
    </xf>
    <xf numFmtId="167" fontId="61" fillId="34" borderId="31" xfId="0" quotePrefix="1" applyNumberFormat="1" applyFont="1" applyFill="1" applyBorder="1" applyAlignment="1" applyProtection="1">
      <alignment horizontal="left" vertical="center"/>
    </xf>
    <xf numFmtId="167" fontId="56" fillId="0" borderId="31" xfId="0" applyNumberFormat="1" applyFont="1" applyBorder="1" applyAlignment="1">
      <alignment horizontal="left"/>
    </xf>
    <xf numFmtId="167" fontId="56" fillId="0" borderId="32" xfId="0" applyNumberFormat="1" applyFont="1" applyBorder="1" applyAlignment="1">
      <alignment horizontal="left"/>
    </xf>
    <xf numFmtId="0" fontId="56" fillId="59" borderId="0" xfId="0" applyFont="1" applyFill="1"/>
    <xf numFmtId="0" fontId="63" fillId="57" borderId="33" xfId="0" applyNumberFormat="1" applyFont="1" applyFill="1" applyBorder="1" applyAlignment="1" applyProtection="1">
      <alignment horizontal="left" vertical="center"/>
    </xf>
    <xf numFmtId="0" fontId="62" fillId="57" borderId="0" xfId="0" applyNumberFormat="1" applyFont="1" applyFill="1" applyBorder="1" applyAlignment="1" applyProtection="1">
      <alignment horizontal="left" vertical="center"/>
    </xf>
    <xf numFmtId="0" fontId="62" fillId="57" borderId="34" xfId="0" applyNumberFormat="1" applyFont="1" applyFill="1" applyBorder="1" applyAlignment="1" applyProtection="1">
      <alignment horizontal="left" vertical="center"/>
    </xf>
    <xf numFmtId="0" fontId="55" fillId="0" borderId="0" xfId="0" applyNumberFormat="1" applyFont="1" applyFill="1" applyBorder="1" applyAlignment="1" applyProtection="1">
      <alignment horizontal="left" vertical="center"/>
    </xf>
    <xf numFmtId="0" fontId="55" fillId="0" borderId="0" xfId="0" applyNumberFormat="1" applyFont="1" applyFill="1" applyBorder="1" applyAlignment="1" applyProtection="1">
      <alignment horizontal="center" vertical="center"/>
    </xf>
    <xf numFmtId="0" fontId="55" fillId="0" borderId="0" xfId="0" quotePrefix="1" applyNumberFormat="1" applyFont="1" applyFill="1" applyBorder="1" applyAlignment="1" applyProtection="1">
      <alignment horizontal="center" vertical="center"/>
    </xf>
    <xf numFmtId="0" fontId="22" fillId="0" borderId="0" xfId="0" applyFont="1" applyFill="1" applyBorder="1" applyAlignment="1">
      <alignment horizontal="left" vertical="center"/>
    </xf>
    <xf numFmtId="0" fontId="51" fillId="0" borderId="39" xfId="0" applyFont="1" applyFill="1" applyBorder="1" applyAlignment="1" applyProtection="1">
      <alignment vertical="center" wrapText="1"/>
    </xf>
    <xf numFmtId="0" fontId="51" fillId="0" borderId="39" xfId="0" applyFont="1" applyFill="1" applyBorder="1" applyAlignment="1" applyProtection="1">
      <alignment horizontal="right" vertical="center" wrapText="1"/>
    </xf>
    <xf numFmtId="15" fontId="51" fillId="0" borderId="39" xfId="0" applyNumberFormat="1" applyFont="1" applyFill="1" applyBorder="1" applyAlignment="1" applyProtection="1">
      <alignment horizontal="right" vertical="center" wrapText="1"/>
    </xf>
    <xf numFmtId="0" fontId="21" fillId="0" borderId="38" xfId="47" applyFont="1" applyFill="1" applyBorder="1" applyAlignment="1">
      <alignment horizontal="center" vertical="center" wrapText="1"/>
    </xf>
    <xf numFmtId="0" fontId="54" fillId="0" borderId="0" xfId="0" applyNumberFormat="1" applyFont="1" applyFill="1" applyAlignment="1" applyProtection="1"/>
    <xf numFmtId="0" fontId="54" fillId="58" borderId="27" xfId="0" applyNumberFormat="1" applyFont="1" applyFill="1" applyBorder="1" applyAlignment="1" applyProtection="1">
      <alignment horizontal="center" vertical="center" wrapText="1"/>
    </xf>
    <xf numFmtId="0" fontId="55" fillId="59" borderId="24" xfId="149" applyNumberFormat="1" applyFont="1" applyFill="1" applyBorder="1" applyAlignment="1" applyProtection="1">
      <alignment horizontal="center" vertical="center"/>
    </xf>
    <xf numFmtId="9" fontId="55" fillId="0" borderId="0" xfId="158" applyFont="1" applyFill="1" applyBorder="1" applyAlignment="1" applyProtection="1">
      <alignment horizontal="center" vertical="center"/>
    </xf>
    <xf numFmtId="165" fontId="55" fillId="0" borderId="24" xfId="149" applyNumberFormat="1" applyFont="1" applyFill="1" applyBorder="1" applyAlignment="1" applyProtection="1">
      <alignment horizontal="center" vertical="center"/>
    </xf>
    <xf numFmtId="0" fontId="55" fillId="0" borderId="0" xfId="149" applyNumberFormat="1" applyFont="1" applyFill="1" applyBorder="1" applyAlignment="1" applyProtection="1">
      <alignment horizontal="center" vertical="center"/>
    </xf>
    <xf numFmtId="0" fontId="51" fillId="0" borderId="40" xfId="0" applyFont="1" applyFill="1" applyBorder="1" applyAlignment="1" applyProtection="1">
      <alignment horizontal="center" vertical="center" wrapText="1"/>
    </xf>
    <xf numFmtId="0" fontId="0" fillId="0" borderId="0" xfId="0" applyFont="1" applyFill="1" applyBorder="1" applyAlignment="1">
      <alignment horizontal="center" vertical="center"/>
    </xf>
    <xf numFmtId="0" fontId="28" fillId="33" borderId="40" xfId="47" applyFont="1" applyFill="1" applyBorder="1" applyAlignment="1">
      <alignment horizontal="center" vertical="center" wrapText="1"/>
    </xf>
    <xf numFmtId="0" fontId="28" fillId="33" borderId="40" xfId="47" applyFont="1" applyFill="1" applyBorder="1" applyAlignment="1">
      <alignment horizontal="left" vertical="center" wrapText="1"/>
    </xf>
    <xf numFmtId="166" fontId="0" fillId="0" borderId="40" xfId="0" applyNumberFormat="1" applyBorder="1" applyAlignment="1" applyProtection="1">
      <alignment horizontal="center" vertical="center"/>
    </xf>
    <xf numFmtId="0" fontId="51" fillId="0" borderId="40" xfId="0" applyFont="1" applyFill="1" applyBorder="1" applyAlignment="1" applyProtection="1">
      <alignment horizontal="left" vertical="center" wrapText="1"/>
    </xf>
    <xf numFmtId="15" fontId="51" fillId="0" borderId="40" xfId="0" applyNumberFormat="1" applyFont="1" applyFill="1" applyBorder="1" applyAlignment="1" applyProtection="1">
      <alignment horizontal="center" vertical="center" wrapText="1"/>
    </xf>
    <xf numFmtId="0" fontId="55" fillId="0" borderId="24" xfId="158" applyNumberFormat="1" applyFont="1" applyFill="1" applyBorder="1" applyAlignment="1" applyProtection="1">
      <alignment horizontal="center" vertical="center"/>
    </xf>
    <xf numFmtId="0" fontId="55" fillId="57" borderId="24" xfId="158" applyNumberFormat="1" applyFont="1" applyFill="1" applyBorder="1" applyAlignment="1" applyProtection="1">
      <alignment horizontal="center" vertical="center"/>
    </xf>
    <xf numFmtId="169" fontId="55" fillId="0" borderId="24" xfId="149" applyNumberFormat="1" applyFont="1" applyFill="1" applyBorder="1" applyAlignment="1" applyProtection="1">
      <alignment horizontal="center" vertical="center"/>
    </xf>
    <xf numFmtId="9" fontId="55" fillId="0" borderId="0" xfId="149" applyNumberFormat="1" applyFont="1" applyFill="1" applyBorder="1" applyAlignment="1" applyProtection="1">
      <alignment horizontal="center" vertical="center"/>
    </xf>
    <xf numFmtId="0" fontId="51" fillId="0" borderId="39" xfId="0" applyFont="1" applyFill="1" applyBorder="1" applyAlignment="1" applyProtection="1">
      <alignment horizontal="left" vertical="center" wrapText="1"/>
    </xf>
    <xf numFmtId="0" fontId="20" fillId="0" borderId="18" xfId="164" applyFont="1" applyFill="1" applyBorder="1" applyAlignment="1">
      <alignment horizontal="center" vertical="center" wrapText="1"/>
    </xf>
    <xf numFmtId="14" fontId="20" fillId="0" borderId="18" xfId="164" applyNumberFormat="1" applyFont="1" applyFill="1" applyBorder="1" applyAlignment="1">
      <alignment horizontal="center" vertical="center" wrapText="1"/>
    </xf>
    <xf numFmtId="20" fontId="20" fillId="0" borderId="18" xfId="164" applyNumberFormat="1" applyFont="1" applyFill="1" applyBorder="1" applyAlignment="1">
      <alignment horizontal="center" vertical="center" wrapText="1"/>
    </xf>
    <xf numFmtId="165" fontId="17" fillId="0" borderId="0" xfId="164" applyNumberFormat="1" applyAlignment="1">
      <alignment horizontal="center" vertical="center"/>
    </xf>
    <xf numFmtId="165" fontId="20" fillId="0" borderId="18" xfId="164" applyNumberFormat="1" applyFont="1" applyFill="1" applyBorder="1" applyAlignment="1">
      <alignment horizontal="center" vertical="center" wrapText="1"/>
    </xf>
    <xf numFmtId="0" fontId="21" fillId="0" borderId="10" xfId="47" applyFont="1" applyFill="1" applyBorder="1" applyAlignment="1">
      <alignment horizontal="center" vertical="center" wrapText="1"/>
    </xf>
    <xf numFmtId="0" fontId="28" fillId="33" borderId="10" xfId="47" applyFont="1" applyFill="1" applyBorder="1" applyAlignment="1">
      <alignment horizontal="center" vertical="center"/>
    </xf>
    <xf numFmtId="0" fontId="52" fillId="57" borderId="21" xfId="0" applyFont="1" applyFill="1" applyBorder="1" applyAlignment="1" applyProtection="1">
      <alignment horizontal="center" vertical="center" wrapText="1"/>
    </xf>
    <xf numFmtId="0" fontId="52" fillId="57" borderId="22" xfId="0" applyFont="1" applyFill="1" applyBorder="1" applyAlignment="1" applyProtection="1">
      <alignment horizontal="center" vertical="center" wrapText="1"/>
    </xf>
    <xf numFmtId="0" fontId="52" fillId="57" borderId="23" xfId="0" applyFont="1" applyFill="1" applyBorder="1" applyAlignment="1" applyProtection="1">
      <alignment horizontal="center" vertical="center" wrapText="1"/>
    </xf>
    <xf numFmtId="0" fontId="62" fillId="61" borderId="33" xfId="0" applyNumberFormat="1" applyFont="1" applyFill="1" applyBorder="1" applyAlignment="1" applyProtection="1">
      <alignment horizontal="left" vertical="center"/>
    </xf>
    <xf numFmtId="0" fontId="62" fillId="61" borderId="0" xfId="0" applyNumberFormat="1" applyFont="1" applyFill="1" applyBorder="1" applyAlignment="1" applyProtection="1">
      <alignment horizontal="left" vertical="center"/>
    </xf>
    <xf numFmtId="0" fontId="62" fillId="61" borderId="34" xfId="0" applyNumberFormat="1" applyFont="1" applyFill="1" applyBorder="1" applyAlignment="1" applyProtection="1">
      <alignment horizontal="left" vertical="center"/>
    </xf>
    <xf numFmtId="0" fontId="62" fillId="62" borderId="33" xfId="0" applyNumberFormat="1" applyFont="1" applyFill="1" applyBorder="1" applyAlignment="1" applyProtection="1">
      <alignment horizontal="left" vertical="center"/>
    </xf>
    <xf numFmtId="0" fontId="62" fillId="62" borderId="0" xfId="0" applyNumberFormat="1" applyFont="1" applyFill="1" applyBorder="1" applyAlignment="1" applyProtection="1">
      <alignment horizontal="left" vertical="center"/>
    </xf>
    <xf numFmtId="0" fontId="62" fillId="62" borderId="34" xfId="0" applyNumberFormat="1" applyFont="1" applyFill="1" applyBorder="1" applyAlignment="1" applyProtection="1">
      <alignment horizontal="left" vertical="center"/>
    </xf>
    <xf numFmtId="0" fontId="62" fillId="63" borderId="33" xfId="0" applyNumberFormat="1" applyFont="1" applyFill="1" applyBorder="1" applyAlignment="1" applyProtection="1">
      <alignment horizontal="left" vertical="center"/>
    </xf>
    <xf numFmtId="0" fontId="62" fillId="63" borderId="0" xfId="0" applyNumberFormat="1" applyFont="1" applyFill="1" applyBorder="1" applyAlignment="1" applyProtection="1">
      <alignment horizontal="left" vertical="center"/>
    </xf>
    <xf numFmtId="0" fontId="62" fillId="63" borderId="34" xfId="0" applyNumberFormat="1" applyFont="1" applyFill="1" applyBorder="1" applyAlignment="1" applyProtection="1">
      <alignment horizontal="left" vertical="center"/>
    </xf>
    <xf numFmtId="0" fontId="61" fillId="0" borderId="33" xfId="0" applyNumberFormat="1" applyFont="1" applyFill="1" applyBorder="1" applyAlignment="1" applyProtection="1">
      <alignment horizontal="left" vertical="center" wrapText="1"/>
    </xf>
    <xf numFmtId="0" fontId="61" fillId="0" borderId="0" xfId="0" applyNumberFormat="1" applyFont="1" applyFill="1" applyBorder="1" applyAlignment="1" applyProtection="1">
      <alignment horizontal="left" vertical="center" wrapText="1"/>
    </xf>
    <xf numFmtId="0" fontId="61" fillId="0" borderId="34" xfId="0" applyNumberFormat="1" applyFont="1" applyFill="1" applyBorder="1" applyAlignment="1" applyProtection="1">
      <alignment horizontal="left" vertical="center" wrapText="1"/>
    </xf>
    <xf numFmtId="0" fontId="61" fillId="0" borderId="35" xfId="0" applyNumberFormat="1" applyFont="1" applyFill="1" applyBorder="1" applyAlignment="1" applyProtection="1">
      <alignment horizontal="left" vertical="center" wrapText="1"/>
    </xf>
    <xf numFmtId="0" fontId="61" fillId="0" borderId="36" xfId="0" applyNumberFormat="1" applyFont="1" applyFill="1" applyBorder="1" applyAlignment="1" applyProtection="1">
      <alignment horizontal="left" vertical="center" wrapText="1"/>
    </xf>
    <xf numFmtId="0" fontId="61" fillId="0" borderId="37" xfId="0" applyNumberFormat="1" applyFont="1" applyFill="1" applyBorder="1" applyAlignment="1" applyProtection="1">
      <alignment horizontal="left" vertical="center" wrapText="1"/>
    </xf>
    <xf numFmtId="0" fontId="54" fillId="58" borderId="24" xfId="0" applyNumberFormat="1" applyFont="1" applyFill="1" applyBorder="1" applyAlignment="1" applyProtection="1">
      <alignment horizontal="center" vertical="center"/>
    </xf>
    <xf numFmtId="0" fontId="54" fillId="58" borderId="24" xfId="0" applyNumberFormat="1" applyFont="1" applyFill="1" applyBorder="1" applyAlignment="1" applyProtection="1">
      <alignment horizontal="center" vertical="center" wrapText="1"/>
    </xf>
    <xf numFmtId="0" fontId="61" fillId="34" borderId="0" xfId="0" applyNumberFormat="1" applyFont="1" applyFill="1" applyBorder="1" applyAlignment="1" applyProtection="1">
      <alignment horizontal="left" vertical="center" wrapText="1"/>
    </xf>
    <xf numFmtId="0" fontId="62" fillId="60" borderId="33" xfId="0" applyNumberFormat="1" applyFont="1" applyFill="1" applyBorder="1" applyAlignment="1" applyProtection="1">
      <alignment horizontal="left" vertical="center"/>
    </xf>
    <xf numFmtId="0" fontId="62" fillId="60" borderId="0" xfId="0" applyNumberFormat="1" applyFont="1" applyFill="1" applyBorder="1" applyAlignment="1" applyProtection="1">
      <alignment horizontal="left" vertical="center"/>
    </xf>
    <xf numFmtId="0" fontId="62" fillId="60" borderId="34" xfId="0" applyNumberFormat="1" applyFont="1" applyFill="1" applyBorder="1" applyAlignment="1" applyProtection="1">
      <alignment horizontal="left" vertical="center"/>
    </xf>
  </cellXfs>
  <cellStyles count="165">
    <cellStyle name="20% - Accent1" xfId="67" builtinId="30" customBuiltin="1"/>
    <cellStyle name="20% - Accent1 2" xfId="1"/>
    <cellStyle name="20% - Accent1 2 2" xfId="94"/>
    <cellStyle name="20% - Accent2" xfId="71" builtinId="34" customBuiltin="1"/>
    <cellStyle name="20% - Accent2 2" xfId="2"/>
    <cellStyle name="20% - Accent2 2 2" xfId="95"/>
    <cellStyle name="20% - Accent3" xfId="75" builtinId="38" customBuiltin="1"/>
    <cellStyle name="20% - Accent3 2" xfId="3"/>
    <cellStyle name="20% - Accent3 2 2" xfId="96"/>
    <cellStyle name="20% - Accent4" xfId="79" builtinId="42" customBuiltin="1"/>
    <cellStyle name="20% - Accent4 2" xfId="4"/>
    <cellStyle name="20% - Accent4 2 2" xfId="97"/>
    <cellStyle name="20% - Accent5" xfId="83" builtinId="46" customBuiltin="1"/>
    <cellStyle name="20% - Accent5 2" xfId="5"/>
    <cellStyle name="20% - Accent5 2 2" xfId="98"/>
    <cellStyle name="20% - Accent6" xfId="87" builtinId="50" customBuiltin="1"/>
    <cellStyle name="20% - Accent6 2" xfId="6"/>
    <cellStyle name="20% - Accent6 2 2" xfId="99"/>
    <cellStyle name="40% - Accent1" xfId="68" builtinId="31" customBuiltin="1"/>
    <cellStyle name="40% - Accent1 2" xfId="7"/>
    <cellStyle name="40% - Accent1 2 2" xfId="100"/>
    <cellStyle name="40% - Accent2" xfId="72" builtinId="35" customBuiltin="1"/>
    <cellStyle name="40% - Accent2 2" xfId="8"/>
    <cellStyle name="40% - Accent2 2 2" xfId="101"/>
    <cellStyle name="40% - Accent3" xfId="76" builtinId="39" customBuiltin="1"/>
    <cellStyle name="40% - Accent3 2" xfId="9"/>
    <cellStyle name="40% - Accent3 2 2" xfId="102"/>
    <cellStyle name="40% - Accent4" xfId="80" builtinId="43" customBuiltin="1"/>
    <cellStyle name="40% - Accent4 2" xfId="10"/>
    <cellStyle name="40% - Accent4 2 2" xfId="103"/>
    <cellStyle name="40% - Accent5" xfId="84" builtinId="47" customBuiltin="1"/>
    <cellStyle name="40% - Accent5 2" xfId="11"/>
    <cellStyle name="40% - Accent5 2 2" xfId="104"/>
    <cellStyle name="40% - Accent6" xfId="88" builtinId="51" customBuiltin="1"/>
    <cellStyle name="40% - Accent6 2" xfId="12"/>
    <cellStyle name="40% - Accent6 2 2" xfId="105"/>
    <cellStyle name="60% - Accent1" xfId="69" builtinId="32" customBuiltin="1"/>
    <cellStyle name="60% - Accent1 2" xfId="13"/>
    <cellStyle name="60% - Accent1 2 2" xfId="106"/>
    <cellStyle name="60% - Accent2" xfId="73" builtinId="36" customBuiltin="1"/>
    <cellStyle name="60% - Accent2 2" xfId="14"/>
    <cellStyle name="60% - Accent2 2 2" xfId="107"/>
    <cellStyle name="60% - Accent3" xfId="77" builtinId="40" customBuiltin="1"/>
    <cellStyle name="60% - Accent3 2" xfId="15"/>
    <cellStyle name="60% - Accent3 2 2" xfId="108"/>
    <cellStyle name="60% - Accent4" xfId="81" builtinId="44" customBuiltin="1"/>
    <cellStyle name="60% - Accent4 2" xfId="16"/>
    <cellStyle name="60% - Accent4 2 2" xfId="109"/>
    <cellStyle name="60% - Accent5" xfId="85" builtinId="48" customBuiltin="1"/>
    <cellStyle name="60% - Accent5 2" xfId="17"/>
    <cellStyle name="60% - Accent5 2 2" xfId="110"/>
    <cellStyle name="60% - Accent6" xfId="89" builtinId="52" customBuiltin="1"/>
    <cellStyle name="60% - Accent6 2" xfId="18"/>
    <cellStyle name="60% - Accent6 2 2" xfId="111"/>
    <cellStyle name="Accent1" xfId="66" builtinId="29" customBuiltin="1"/>
    <cellStyle name="Accent1 2" xfId="19"/>
    <cellStyle name="Accent1 2 2" xfId="112"/>
    <cellStyle name="Accent2" xfId="70" builtinId="33" customBuiltin="1"/>
    <cellStyle name="Accent2 2" xfId="20"/>
    <cellStyle name="Accent2 2 2" xfId="113"/>
    <cellStyle name="Accent3" xfId="74" builtinId="37" customBuiltin="1"/>
    <cellStyle name="Accent3 2" xfId="21"/>
    <cellStyle name="Accent3 2 2" xfId="114"/>
    <cellStyle name="Accent4" xfId="78" builtinId="41" customBuiltin="1"/>
    <cellStyle name="Accent4 2" xfId="22"/>
    <cellStyle name="Accent4 2 2" xfId="115"/>
    <cellStyle name="Accent5" xfId="82" builtinId="45" customBuiltin="1"/>
    <cellStyle name="Accent5 2" xfId="23"/>
    <cellStyle name="Accent5 2 2" xfId="116"/>
    <cellStyle name="Accent6" xfId="86" builtinId="49" customBuiltin="1"/>
    <cellStyle name="Accent6 2" xfId="24"/>
    <cellStyle name="Accent6 2 2" xfId="117"/>
    <cellStyle name="Bad" xfId="55" builtinId="27" customBuiltin="1"/>
    <cellStyle name="Bad 2" xfId="25"/>
    <cellStyle name="Bad 2 2" xfId="118"/>
    <cellStyle name="Calculation" xfId="59" builtinId="22" customBuiltin="1"/>
    <cellStyle name="Calculation 2" xfId="26"/>
    <cellStyle name="Calculation 2 2" xfId="119"/>
    <cellStyle name="Check Cell" xfId="61" builtinId="23" customBuiltin="1"/>
    <cellStyle name="Check Cell 2" xfId="27"/>
    <cellStyle name="Check Cell 2 2" xfId="120"/>
    <cellStyle name="Currency 2" xfId="28"/>
    <cellStyle name="Currency 3" xfId="155"/>
    <cellStyle name="Explanatory Text" xfId="64" builtinId="53" customBuiltin="1"/>
    <cellStyle name="Explanatory Text 2" xfId="29"/>
    <cellStyle name="Explanatory Text 2 2" xfId="121"/>
    <cellStyle name="Good" xfId="54" builtinId="26" customBuiltin="1"/>
    <cellStyle name="Good 2" xfId="30"/>
    <cellStyle name="Good 2 2" xfId="122"/>
    <cellStyle name="Heading 1" xfId="50" builtinId="16" customBuiltin="1"/>
    <cellStyle name="Heading 1 2" xfId="31"/>
    <cellStyle name="Heading 1 2 2" xfId="123"/>
    <cellStyle name="Heading 2" xfId="51" builtinId="17" customBuiltin="1"/>
    <cellStyle name="Heading 2 2" xfId="32"/>
    <cellStyle name="Heading 2 2 2" xfId="124"/>
    <cellStyle name="Heading 3" xfId="52" builtinId="18" customBuiltin="1"/>
    <cellStyle name="Heading 3 2" xfId="33"/>
    <cellStyle name="Heading 3 2 2" xfId="125"/>
    <cellStyle name="Heading 4" xfId="53" builtinId="19" customBuiltin="1"/>
    <cellStyle name="Heading 4 2" xfId="34"/>
    <cellStyle name="Heading 4 2 2" xfId="126"/>
    <cellStyle name="Input" xfId="57" builtinId="20" customBuiltin="1"/>
    <cellStyle name="Input 2" xfId="35"/>
    <cellStyle name="Input 2 2" xfId="127"/>
    <cellStyle name="Linked Cell" xfId="60" builtinId="24" customBuiltin="1"/>
    <cellStyle name="Linked Cell 2" xfId="36"/>
    <cellStyle name="Linked Cell 2 2" xfId="128"/>
    <cellStyle name="Neutral" xfId="56" builtinId="28" customBuiltin="1"/>
    <cellStyle name="Neutral 2" xfId="37"/>
    <cellStyle name="Neutral 2 2" xfId="129"/>
    <cellStyle name="Normal" xfId="0" builtinId="0"/>
    <cellStyle name="Normal 10" xfId="143"/>
    <cellStyle name="Normal 11" xfId="144"/>
    <cellStyle name="Normal 12" xfId="159"/>
    <cellStyle name="Normal 13" xfId="160"/>
    <cellStyle name="Normal 13 2" xfId="162"/>
    <cellStyle name="Normal 2" xfId="38"/>
    <cellStyle name="Normal 2 2" xfId="39"/>
    <cellStyle name="Normal 2 2 2" xfId="149"/>
    <cellStyle name="Normal 2 2 3" xfId="146"/>
    <cellStyle name="Normal 2 3" xfId="156"/>
    <cellStyle name="Normal 2 4" xfId="90"/>
    <cellStyle name="Normal 3" xfId="40"/>
    <cellStyle name="Normal 3 2" xfId="141"/>
    <cellStyle name="Normal 3 3" xfId="138"/>
    <cellStyle name="Normal 3 3 2" xfId="157"/>
    <cellStyle name="Normal 3 4" xfId="91"/>
    <cellStyle name="Normal 4" xfId="41"/>
    <cellStyle name="Normal 4 2" xfId="139"/>
    <cellStyle name="Normal 4 2 2" xfId="150"/>
    <cellStyle name="Normal 4 3" xfId="147"/>
    <cellStyle name="Normal 4 3 2" xfId="151"/>
    <cellStyle name="Normal 4 4" xfId="145"/>
    <cellStyle name="Normal 4 5" xfId="92"/>
    <cellStyle name="Normal 5" xfId="93"/>
    <cellStyle name="Normal 5 2" xfId="153"/>
    <cellStyle name="Normal 5 3" xfId="148"/>
    <cellStyle name="Normal 6" xfId="135"/>
    <cellStyle name="Normal 6 2" xfId="140"/>
    <cellStyle name="Normal 7" xfId="136"/>
    <cellStyle name="Normal 7 2" xfId="154"/>
    <cellStyle name="Normal 7 3" xfId="152"/>
    <cellStyle name="Normal 8" xfId="137"/>
    <cellStyle name="Normal 9" xfId="142"/>
    <cellStyle name="Normal_1 - Hydrology_1" xfId="164"/>
    <cellStyle name="Normal_Hydrology" xfId="47"/>
    <cellStyle name="Normal_Hydrology Legend" xfId="48"/>
    <cellStyle name="Note" xfId="63" builtinId="10" customBuiltin="1"/>
    <cellStyle name="Note 2" xfId="42"/>
    <cellStyle name="Note 2 2" xfId="130"/>
    <cellStyle name="Output" xfId="58" builtinId="21" customBuiltin="1"/>
    <cellStyle name="Output 2" xfId="43"/>
    <cellStyle name="Output 2 2" xfId="131"/>
    <cellStyle name="Percent" xfId="158" builtinId="5"/>
    <cellStyle name="Percent 2" xfId="44"/>
    <cellStyle name="Percent 3" xfId="161"/>
    <cellStyle name="Percent 3 2" xfId="163"/>
    <cellStyle name="Title" xfId="49" builtinId="15" customBuiltin="1"/>
    <cellStyle name="Title 2" xfId="132"/>
    <cellStyle name="Total" xfId="65" builtinId="25" customBuiltin="1"/>
    <cellStyle name="Total 2" xfId="45"/>
    <cellStyle name="Total 2 2" xfId="133"/>
    <cellStyle name="Warning Text" xfId="62" builtinId="11" customBuiltin="1"/>
    <cellStyle name="Warning Text 2" xfId="46"/>
    <cellStyle name="Warning Text 2 2" xfId="134"/>
  </cellStyles>
  <dxfs count="206">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6" tint="0.59996337778862885"/>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6" tint="0.59996337778862885"/>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39994506668294322"/>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1"/>
  <sheetViews>
    <sheetView view="pageLayout" zoomScale="55" zoomScaleNormal="100" zoomScaleSheetLayoutView="80" zoomScalePageLayoutView="55" workbookViewId="0">
      <selection activeCell="H8" sqref="H8"/>
    </sheetView>
  </sheetViews>
  <sheetFormatPr defaultColWidth="9.140625" defaultRowHeight="42.75" customHeight="1" x14ac:dyDescent="0.25"/>
  <cols>
    <col min="1" max="1" width="16.85546875" style="1" customWidth="1"/>
    <col min="2" max="2" width="18.28515625" style="1" customWidth="1"/>
    <col min="3" max="3" width="16.7109375" style="1" customWidth="1"/>
    <col min="4" max="4" width="15.85546875" style="1" bestFit="1" customWidth="1"/>
    <col min="5" max="5" width="18.28515625" style="1" customWidth="1"/>
    <col min="6" max="6" width="12.42578125" style="1" customWidth="1"/>
    <col min="7" max="7" width="14.28515625" style="1" customWidth="1"/>
    <col min="8" max="8" width="17.140625" style="1" customWidth="1"/>
    <col min="9" max="9" width="9.42578125" style="1" customWidth="1"/>
    <col min="10" max="10" width="111" style="1" customWidth="1"/>
    <col min="11" max="11" width="176" style="1" bestFit="1" customWidth="1"/>
    <col min="12" max="16384" width="9.140625" style="1"/>
  </cols>
  <sheetData>
    <row r="1" spans="1:10" ht="42.75" customHeight="1" x14ac:dyDescent="0.25">
      <c r="A1" s="15" t="s">
        <v>59</v>
      </c>
      <c r="B1" s="15" t="s">
        <v>60</v>
      </c>
      <c r="C1" s="15" t="s">
        <v>61</v>
      </c>
      <c r="D1" s="15" t="s">
        <v>62</v>
      </c>
      <c r="E1" s="15" t="s">
        <v>87</v>
      </c>
      <c r="F1" s="15" t="s">
        <v>90</v>
      </c>
      <c r="G1" s="15" t="s">
        <v>85</v>
      </c>
      <c r="H1" s="15" t="s">
        <v>88</v>
      </c>
      <c r="I1" s="15" t="s">
        <v>89</v>
      </c>
      <c r="J1" s="15" t="s">
        <v>0</v>
      </c>
    </row>
    <row r="2" spans="1:10" ht="42.75" customHeight="1" x14ac:dyDescent="0.25">
      <c r="A2" s="96">
        <v>333</v>
      </c>
      <c r="B2" s="96" t="s">
        <v>1</v>
      </c>
      <c r="C2" s="97">
        <v>42198</v>
      </c>
      <c r="D2" s="98" t="s">
        <v>392</v>
      </c>
      <c r="E2" s="96" t="s">
        <v>19</v>
      </c>
      <c r="F2" s="99"/>
      <c r="G2" s="96" t="s">
        <v>146</v>
      </c>
      <c r="H2" s="100"/>
      <c r="I2" s="96" t="s">
        <v>146</v>
      </c>
      <c r="J2" s="95" t="s">
        <v>393</v>
      </c>
    </row>
    <row r="3" spans="1:10" ht="42.75" customHeight="1" x14ac:dyDescent="0.25">
      <c r="A3" s="96">
        <v>328</v>
      </c>
      <c r="B3" s="96" t="s">
        <v>2</v>
      </c>
      <c r="C3" s="97">
        <v>42198</v>
      </c>
      <c r="D3" s="98" t="s">
        <v>394</v>
      </c>
      <c r="E3" s="96" t="s">
        <v>19</v>
      </c>
      <c r="F3" s="100">
        <v>5.3199999999999999E-5</v>
      </c>
      <c r="G3" s="96" t="s">
        <v>3</v>
      </c>
      <c r="H3" s="100"/>
      <c r="I3" s="96" t="s">
        <v>19</v>
      </c>
      <c r="J3" s="95" t="s">
        <v>395</v>
      </c>
    </row>
    <row r="4" spans="1:10" ht="42.75" customHeight="1" x14ac:dyDescent="0.25">
      <c r="A4" s="96">
        <v>323</v>
      </c>
      <c r="B4" s="96" t="s">
        <v>4</v>
      </c>
      <c r="C4" s="97">
        <v>42199</v>
      </c>
      <c r="D4" s="98" t="s">
        <v>330</v>
      </c>
      <c r="E4" s="96" t="s">
        <v>13</v>
      </c>
      <c r="F4" s="100">
        <v>5.0000000000000001E-3</v>
      </c>
      <c r="G4" s="96"/>
      <c r="H4" s="100">
        <v>1.9365000000000001</v>
      </c>
      <c r="I4" s="96" t="s">
        <v>146</v>
      </c>
      <c r="J4" s="95" t="s">
        <v>396</v>
      </c>
    </row>
    <row r="5" spans="1:10" ht="42.75" customHeight="1" x14ac:dyDescent="0.25">
      <c r="A5" s="96">
        <v>322</v>
      </c>
      <c r="B5" s="96" t="s">
        <v>147</v>
      </c>
      <c r="C5" s="97">
        <v>42199</v>
      </c>
      <c r="D5" s="98" t="s">
        <v>397</v>
      </c>
      <c r="E5" s="96" t="s">
        <v>15</v>
      </c>
      <c r="F5" s="100">
        <v>1.8600000000000001E-3</v>
      </c>
      <c r="G5" s="96" t="s">
        <v>146</v>
      </c>
      <c r="H5" s="100"/>
      <c r="I5" s="96" t="s">
        <v>146</v>
      </c>
      <c r="J5" s="95" t="s">
        <v>398</v>
      </c>
    </row>
    <row r="6" spans="1:10" ht="42.75" customHeight="1" x14ac:dyDescent="0.25">
      <c r="A6" s="96">
        <v>321</v>
      </c>
      <c r="B6" s="96" t="s">
        <v>97</v>
      </c>
      <c r="C6" s="97">
        <v>42199</v>
      </c>
      <c r="D6" s="98" t="s">
        <v>399</v>
      </c>
      <c r="E6" s="96" t="s">
        <v>19</v>
      </c>
      <c r="F6" s="100">
        <v>0</v>
      </c>
      <c r="G6" s="96" t="s">
        <v>3</v>
      </c>
      <c r="H6" s="100"/>
      <c r="I6" s="96" t="s">
        <v>19</v>
      </c>
      <c r="J6" s="95" t="s">
        <v>400</v>
      </c>
    </row>
    <row r="7" spans="1:10" ht="54" customHeight="1" x14ac:dyDescent="0.25">
      <c r="A7" s="96">
        <v>324</v>
      </c>
      <c r="B7" s="96" t="s">
        <v>148</v>
      </c>
      <c r="C7" s="97">
        <v>42199</v>
      </c>
      <c r="D7" s="98" t="s">
        <v>401</v>
      </c>
      <c r="E7" s="96" t="s">
        <v>15</v>
      </c>
      <c r="F7" s="100">
        <v>5.0400000000000002E-3</v>
      </c>
      <c r="G7" s="96" t="s">
        <v>146</v>
      </c>
      <c r="H7" s="100">
        <v>2.2229999999999999</v>
      </c>
      <c r="I7" s="96" t="s">
        <v>146</v>
      </c>
      <c r="J7" s="95" t="s">
        <v>419</v>
      </c>
    </row>
    <row r="8" spans="1:10" ht="42.75" customHeight="1" x14ac:dyDescent="0.25">
      <c r="A8" s="96">
        <v>325</v>
      </c>
      <c r="B8" s="96" t="s">
        <v>100</v>
      </c>
      <c r="C8" s="97">
        <v>42198</v>
      </c>
      <c r="D8" s="98" t="s">
        <v>402</v>
      </c>
      <c r="E8" s="96" t="s">
        <v>13</v>
      </c>
      <c r="F8" s="100">
        <v>8.0000000000000002E-3</v>
      </c>
      <c r="G8" s="96"/>
      <c r="H8" s="100">
        <v>0.51100000000000001</v>
      </c>
      <c r="I8" s="96" t="s">
        <v>146</v>
      </c>
      <c r="J8" s="95" t="s">
        <v>403</v>
      </c>
    </row>
    <row r="9" spans="1:10" ht="61.5" customHeight="1" x14ac:dyDescent="0.25">
      <c r="A9" s="96">
        <v>320</v>
      </c>
      <c r="B9" s="96" t="s">
        <v>102</v>
      </c>
      <c r="C9" s="97">
        <v>42198</v>
      </c>
      <c r="D9" s="98" t="s">
        <v>404</v>
      </c>
      <c r="E9" s="96" t="s">
        <v>15</v>
      </c>
      <c r="F9" s="100">
        <v>5.3199999999999999E-5</v>
      </c>
      <c r="G9" s="96" t="s">
        <v>146</v>
      </c>
      <c r="H9" s="100">
        <v>2.25</v>
      </c>
      <c r="I9" s="96" t="s">
        <v>146</v>
      </c>
      <c r="J9" s="95" t="s">
        <v>418</v>
      </c>
    </row>
    <row r="10" spans="1:10" ht="42.75" customHeight="1" x14ac:dyDescent="0.25">
      <c r="A10" s="96">
        <v>332</v>
      </c>
      <c r="B10" s="96" t="s">
        <v>405</v>
      </c>
      <c r="C10" s="97">
        <v>42199</v>
      </c>
      <c r="D10" s="98" t="s">
        <v>406</v>
      </c>
      <c r="E10" s="96" t="s">
        <v>15</v>
      </c>
      <c r="F10" s="100">
        <v>2.8000000000000001E-2</v>
      </c>
      <c r="G10" s="96" t="s">
        <v>146</v>
      </c>
      <c r="H10" s="100"/>
      <c r="I10" s="96" t="s">
        <v>146</v>
      </c>
      <c r="J10" s="95" t="s">
        <v>420</v>
      </c>
    </row>
    <row r="11" spans="1:10" ht="65.25" customHeight="1" x14ac:dyDescent="0.25">
      <c r="A11" s="96">
        <v>331</v>
      </c>
      <c r="B11" s="96" t="s">
        <v>6</v>
      </c>
      <c r="C11" s="97">
        <v>42199</v>
      </c>
      <c r="D11" s="98" t="s">
        <v>407</v>
      </c>
      <c r="E11" s="96" t="s">
        <v>15</v>
      </c>
      <c r="F11" s="100">
        <v>2.2899999999999999E-3</v>
      </c>
      <c r="G11" s="96" t="s">
        <v>146</v>
      </c>
      <c r="H11" s="100"/>
      <c r="I11" s="96" t="s">
        <v>146</v>
      </c>
      <c r="J11" s="95" t="s">
        <v>421</v>
      </c>
    </row>
    <row r="12" spans="1:10" ht="42.75" customHeight="1" x14ac:dyDescent="0.25">
      <c r="A12" s="96">
        <v>334</v>
      </c>
      <c r="B12" s="96" t="s">
        <v>105</v>
      </c>
      <c r="C12" s="97">
        <v>42199</v>
      </c>
      <c r="D12" s="98" t="s">
        <v>408</v>
      </c>
      <c r="E12" s="96" t="s">
        <v>19</v>
      </c>
      <c r="F12" s="99"/>
      <c r="G12" s="96" t="s">
        <v>3</v>
      </c>
      <c r="H12" s="100"/>
      <c r="I12" s="96" t="s">
        <v>146</v>
      </c>
      <c r="J12" s="95" t="s">
        <v>417</v>
      </c>
    </row>
    <row r="13" spans="1:10" ht="42.75" customHeight="1" x14ac:dyDescent="0.25">
      <c r="A13" s="96">
        <v>327</v>
      </c>
      <c r="B13" s="96" t="s">
        <v>7</v>
      </c>
      <c r="C13" s="97">
        <v>42198</v>
      </c>
      <c r="D13" s="98" t="s">
        <v>409</v>
      </c>
      <c r="E13" s="96" t="s">
        <v>11</v>
      </c>
      <c r="F13" s="100">
        <v>8.4900000000000003E-2</v>
      </c>
      <c r="G13" s="96" t="s">
        <v>146</v>
      </c>
      <c r="H13" s="100">
        <v>1.7109999999999999</v>
      </c>
      <c r="I13" s="96" t="s">
        <v>146</v>
      </c>
      <c r="J13" s="95" t="s">
        <v>410</v>
      </c>
    </row>
    <row r="14" spans="1:10" s="85" customFormat="1" ht="42.75" customHeight="1" x14ac:dyDescent="0.25">
      <c r="A14" s="96">
        <v>330</v>
      </c>
      <c r="B14" s="96" t="s">
        <v>8</v>
      </c>
      <c r="C14" s="97">
        <v>42198</v>
      </c>
      <c r="D14" s="98" t="s">
        <v>411</v>
      </c>
      <c r="E14" s="96" t="s">
        <v>11</v>
      </c>
      <c r="F14" s="100">
        <v>7.5999999999999998E-2</v>
      </c>
      <c r="G14" s="96" t="s">
        <v>146</v>
      </c>
      <c r="H14" s="96">
        <v>2.1025</v>
      </c>
      <c r="I14" s="96" t="s">
        <v>146</v>
      </c>
      <c r="J14" s="95" t="s">
        <v>412</v>
      </c>
    </row>
    <row r="15" spans="1:10" ht="42.75" customHeight="1" x14ac:dyDescent="0.25">
      <c r="A15" s="96">
        <v>326</v>
      </c>
      <c r="B15" s="96" t="s">
        <v>9</v>
      </c>
      <c r="C15" s="97">
        <v>42198</v>
      </c>
      <c r="D15" s="98" t="s">
        <v>413</v>
      </c>
      <c r="E15" s="96" t="s">
        <v>11</v>
      </c>
      <c r="F15" s="100">
        <v>9.0200000000000002E-2</v>
      </c>
      <c r="G15" s="96" t="s">
        <v>146</v>
      </c>
      <c r="H15" s="96">
        <v>2.008</v>
      </c>
      <c r="I15" s="96" t="s">
        <v>146</v>
      </c>
      <c r="J15" s="95" t="s">
        <v>414</v>
      </c>
    </row>
    <row r="16" spans="1:10" ht="42.75" customHeight="1" x14ac:dyDescent="0.25">
      <c r="A16" s="96">
        <v>329</v>
      </c>
      <c r="B16" s="96" t="s">
        <v>10</v>
      </c>
      <c r="C16" s="97">
        <v>42198</v>
      </c>
      <c r="D16" s="98" t="s">
        <v>415</v>
      </c>
      <c r="E16" s="96" t="s">
        <v>11</v>
      </c>
      <c r="F16" s="100">
        <v>0.104</v>
      </c>
      <c r="G16" s="96" t="s">
        <v>146</v>
      </c>
      <c r="H16" s="96">
        <v>1.5569999999999999</v>
      </c>
      <c r="I16" s="96" t="s">
        <v>47</v>
      </c>
      <c r="J16" s="95" t="s">
        <v>416</v>
      </c>
    </row>
    <row r="20" ht="45.75" customHeight="1" x14ac:dyDescent="0.25"/>
    <row r="21" ht="51" customHeight="1" x14ac:dyDescent="0.25"/>
  </sheetData>
  <sheetProtection password="DB3E" sheet="1" objects="1" scenarios="1"/>
  <printOptions horizontalCentered="1" verticalCentered="1"/>
  <pageMargins left="0.43307086614173229" right="0.62992125984251968" top="0.98425196850393704" bottom="0.74803149606299213" header="0.31496062992125984" footer="0.31496062992125984"/>
  <pageSetup scale="50" fitToWidth="2" fitToHeight="2" orientation="landscape" verticalDpi="300" r:id="rId1"/>
  <headerFooter>
    <oddHeader xml:space="preserve">&amp;L&amp;"-,Bold"&amp;16Mount Nansen Mine Site
Water Resources Investigation Program
Hydrology
&amp;C&amp;G&amp;R&amp;"-,Bold"&amp;16Monthly  Report
Data Tables
</oddHeader>
    <oddFooter>&amp;L&amp;"-,Bold"&amp;14Client: Assessment and Abandoned Mines Branch, Yukon Government
Project: 15Y0146&amp;C
&amp;P of &amp;N&amp;RHYD_DB_15Y0146_20150514.accdb
qry_report_monthly_QSummary
&amp;D&amp;T</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42"/>
  <sheetViews>
    <sheetView view="pageLayout" zoomScale="70" zoomScaleNormal="100" zoomScaleSheetLayoutView="50" zoomScalePageLayoutView="70" workbookViewId="0">
      <selection activeCell="E29" sqref="C29:E29"/>
    </sheetView>
  </sheetViews>
  <sheetFormatPr defaultColWidth="9.140625" defaultRowHeight="15" customHeight="1" x14ac:dyDescent="0.2"/>
  <cols>
    <col min="1" max="1" width="22.5703125" style="6" customWidth="1"/>
    <col min="2" max="2" width="42.5703125" style="6" customWidth="1"/>
    <col min="3" max="3" width="26.42578125" style="6" customWidth="1"/>
    <col min="4" max="4" width="24.140625" style="6" customWidth="1"/>
    <col min="5" max="5" width="20.7109375" style="6" customWidth="1"/>
    <col min="6" max="6" width="10.85546875" style="6" customWidth="1"/>
    <col min="7" max="7" width="4.140625" style="6" customWidth="1"/>
    <col min="8" max="8" width="22.7109375" style="6" customWidth="1"/>
    <col min="9" max="9" width="56.85546875" style="10" customWidth="1"/>
    <col min="10" max="10" width="25.5703125" style="6" customWidth="1"/>
    <col min="11" max="16384" width="9.140625" style="6"/>
  </cols>
  <sheetData>
    <row r="1" spans="1:10" ht="15" customHeight="1" x14ac:dyDescent="0.2">
      <c r="A1" s="5" t="s">
        <v>77</v>
      </c>
      <c r="B1" s="13"/>
      <c r="C1" s="18"/>
      <c r="D1" s="19"/>
      <c r="E1" s="19"/>
      <c r="F1" s="19"/>
      <c r="G1" s="7"/>
      <c r="H1" s="16" t="s">
        <v>112</v>
      </c>
      <c r="I1" s="8"/>
      <c r="J1" s="8"/>
    </row>
    <row r="2" spans="1:10" ht="16.5" customHeight="1" x14ac:dyDescent="0.25">
      <c r="A2" s="20" t="s">
        <v>64</v>
      </c>
      <c r="B2" s="20" t="s">
        <v>63</v>
      </c>
      <c r="C2" s="102" t="s">
        <v>65</v>
      </c>
      <c r="D2" s="102"/>
      <c r="E2" s="102"/>
      <c r="F2" s="102"/>
      <c r="G2" s="9"/>
      <c r="H2" s="17" t="s">
        <v>111</v>
      </c>
      <c r="I2" s="17" t="s">
        <v>112</v>
      </c>
    </row>
    <row r="3" spans="1:10" ht="16.5" customHeight="1" x14ac:dyDescent="0.25">
      <c r="A3" s="2" t="s">
        <v>11</v>
      </c>
      <c r="B3" s="2" t="s">
        <v>12</v>
      </c>
      <c r="C3" s="101" t="s">
        <v>72</v>
      </c>
      <c r="D3" s="101"/>
      <c r="E3" s="101"/>
      <c r="F3" s="101"/>
      <c r="G3" s="9"/>
      <c r="H3" s="4" t="s">
        <v>1</v>
      </c>
      <c r="I3" s="4" t="s">
        <v>113</v>
      </c>
    </row>
    <row r="4" spans="1:10" ht="16.5" customHeight="1" x14ac:dyDescent="0.25">
      <c r="A4" s="2" t="s">
        <v>13</v>
      </c>
      <c r="B4" s="2" t="s">
        <v>14</v>
      </c>
      <c r="C4" s="101" t="s">
        <v>66</v>
      </c>
      <c r="D4" s="101"/>
      <c r="E4" s="101"/>
      <c r="F4" s="101"/>
      <c r="G4" s="9"/>
      <c r="H4" s="4" t="s">
        <v>2</v>
      </c>
      <c r="I4" s="4" t="s">
        <v>91</v>
      </c>
    </row>
    <row r="5" spans="1:10" ht="16.5" customHeight="1" x14ac:dyDescent="0.25">
      <c r="A5" s="2" t="s">
        <v>15</v>
      </c>
      <c r="B5" s="2" t="s">
        <v>16</v>
      </c>
      <c r="C5" s="101" t="s">
        <v>67</v>
      </c>
      <c r="D5" s="101"/>
      <c r="E5" s="101"/>
      <c r="F5" s="101"/>
      <c r="G5" s="9"/>
      <c r="H5" s="4" t="s">
        <v>4</v>
      </c>
      <c r="I5" s="4" t="s">
        <v>92</v>
      </c>
    </row>
    <row r="6" spans="1:10" ht="16.5" customHeight="1" x14ac:dyDescent="0.25">
      <c r="A6" s="2" t="s">
        <v>17</v>
      </c>
      <c r="B6" s="2" t="s">
        <v>18</v>
      </c>
      <c r="C6" s="101" t="s">
        <v>68</v>
      </c>
      <c r="D6" s="101"/>
      <c r="E6" s="101"/>
      <c r="F6" s="101"/>
      <c r="G6" s="11"/>
      <c r="H6" s="4" t="s">
        <v>93</v>
      </c>
      <c r="I6" s="4" t="s">
        <v>94</v>
      </c>
    </row>
    <row r="7" spans="1:10" ht="16.5" customHeight="1" x14ac:dyDescent="0.25">
      <c r="A7" s="2" t="s">
        <v>19</v>
      </c>
      <c r="B7" s="2" t="s">
        <v>20</v>
      </c>
      <c r="C7" s="101" t="s">
        <v>21</v>
      </c>
      <c r="D7" s="101"/>
      <c r="E7" s="101"/>
      <c r="F7" s="101"/>
      <c r="G7" s="11"/>
      <c r="H7" s="4" t="s">
        <v>95</v>
      </c>
      <c r="I7" s="4" t="s">
        <v>96</v>
      </c>
    </row>
    <row r="8" spans="1:10" ht="16.5" customHeight="1" x14ac:dyDescent="0.25">
      <c r="A8" s="2" t="s">
        <v>22</v>
      </c>
      <c r="B8" s="2" t="s">
        <v>23</v>
      </c>
      <c r="C8" s="101" t="s">
        <v>69</v>
      </c>
      <c r="D8" s="101"/>
      <c r="E8" s="101"/>
      <c r="F8" s="101"/>
      <c r="G8" s="11"/>
      <c r="H8" s="4" t="s">
        <v>97</v>
      </c>
      <c r="I8" s="4" t="s">
        <v>98</v>
      </c>
    </row>
    <row r="9" spans="1:10" ht="16.5" customHeight="1" x14ac:dyDescent="0.25">
      <c r="A9" s="2" t="s">
        <v>24</v>
      </c>
      <c r="B9" s="2" t="s">
        <v>25</v>
      </c>
      <c r="C9" s="101" t="s">
        <v>70</v>
      </c>
      <c r="D9" s="101"/>
      <c r="E9" s="101"/>
      <c r="F9" s="101"/>
      <c r="G9" s="11"/>
      <c r="H9" s="4" t="s">
        <v>99</v>
      </c>
      <c r="I9" s="4" t="s">
        <v>114</v>
      </c>
    </row>
    <row r="10" spans="1:10" ht="16.5" customHeight="1" x14ac:dyDescent="0.25">
      <c r="A10" s="2" t="s">
        <v>26</v>
      </c>
      <c r="B10" s="2" t="s">
        <v>27</v>
      </c>
      <c r="C10" s="101" t="s">
        <v>71</v>
      </c>
      <c r="D10" s="101"/>
      <c r="E10" s="101"/>
      <c r="F10" s="101"/>
      <c r="G10" s="11"/>
      <c r="H10" s="4" t="s">
        <v>100</v>
      </c>
      <c r="I10" s="4" t="s">
        <v>101</v>
      </c>
    </row>
    <row r="11" spans="1:10" ht="16.5" customHeight="1" x14ac:dyDescent="0.25">
      <c r="A11" s="2" t="s">
        <v>28</v>
      </c>
      <c r="B11" s="2" t="s">
        <v>29</v>
      </c>
      <c r="C11" s="101" t="s">
        <v>73</v>
      </c>
      <c r="D11" s="101"/>
      <c r="E11" s="101"/>
      <c r="F11" s="101"/>
      <c r="G11" s="11"/>
      <c r="H11" s="4" t="s">
        <v>102</v>
      </c>
      <c r="I11" s="4" t="s">
        <v>103</v>
      </c>
    </row>
    <row r="12" spans="1:10" ht="16.5" customHeight="1" x14ac:dyDescent="0.25">
      <c r="A12" s="2" t="s">
        <v>30</v>
      </c>
      <c r="B12" s="2" t="s">
        <v>31</v>
      </c>
      <c r="C12" s="101" t="s">
        <v>74</v>
      </c>
      <c r="D12" s="101"/>
      <c r="E12" s="101"/>
      <c r="F12" s="101"/>
      <c r="G12" s="11"/>
      <c r="H12" s="4" t="s">
        <v>6</v>
      </c>
      <c r="I12" s="4" t="s">
        <v>104</v>
      </c>
    </row>
    <row r="13" spans="1:10" ht="16.5" customHeight="1" x14ac:dyDescent="0.25">
      <c r="A13" s="11"/>
      <c r="B13" s="11"/>
      <c r="C13" s="11"/>
      <c r="F13" s="12"/>
      <c r="G13" s="11"/>
      <c r="H13" s="4" t="s">
        <v>105</v>
      </c>
      <c r="I13" s="4" t="s">
        <v>106</v>
      </c>
    </row>
    <row r="14" spans="1:10" ht="16.5" customHeight="1" x14ac:dyDescent="0.25">
      <c r="C14" s="11"/>
      <c r="D14" s="11"/>
      <c r="F14" s="12"/>
      <c r="G14" s="11"/>
      <c r="H14" s="4" t="s">
        <v>7</v>
      </c>
      <c r="I14" s="4" t="s">
        <v>107</v>
      </c>
    </row>
    <row r="15" spans="1:10" ht="15" customHeight="1" x14ac:dyDescent="0.25">
      <c r="F15" s="12"/>
      <c r="G15" s="9"/>
      <c r="H15" s="4" t="s">
        <v>8</v>
      </c>
      <c r="I15" s="4" t="s">
        <v>108</v>
      </c>
    </row>
    <row r="16" spans="1:10" ht="15" customHeight="1" x14ac:dyDescent="0.25">
      <c r="A16" s="5" t="s">
        <v>75</v>
      </c>
      <c r="B16" s="11"/>
      <c r="H16" s="4" t="s">
        <v>9</v>
      </c>
      <c r="I16" s="4" t="s">
        <v>109</v>
      </c>
    </row>
    <row r="17" spans="1:9" ht="15" customHeight="1" x14ac:dyDescent="0.25">
      <c r="A17" s="20" t="s">
        <v>85</v>
      </c>
      <c r="B17" s="20" t="s">
        <v>86</v>
      </c>
      <c r="H17" s="4" t="s">
        <v>10</v>
      </c>
      <c r="I17" s="4" t="s">
        <v>110</v>
      </c>
    </row>
    <row r="18" spans="1:9" ht="15" customHeight="1" x14ac:dyDescent="0.25">
      <c r="A18" s="2" t="s">
        <v>33</v>
      </c>
      <c r="B18" s="2" t="s">
        <v>34</v>
      </c>
      <c r="I18" s="6"/>
    </row>
    <row r="19" spans="1:9" ht="15" customHeight="1" x14ac:dyDescent="0.25">
      <c r="A19" s="2" t="s">
        <v>5</v>
      </c>
      <c r="B19" s="2" t="s">
        <v>35</v>
      </c>
      <c r="I19" s="6"/>
    </row>
    <row r="20" spans="1:9" ht="15" customHeight="1" x14ac:dyDescent="0.25">
      <c r="A20" s="2" t="s">
        <v>32</v>
      </c>
      <c r="B20" s="2" t="s">
        <v>36</v>
      </c>
      <c r="I20" s="6"/>
    </row>
    <row r="21" spans="1:9" ht="15" customHeight="1" x14ac:dyDescent="0.25">
      <c r="A21" s="2" t="s">
        <v>37</v>
      </c>
      <c r="B21" s="2" t="s">
        <v>38</v>
      </c>
      <c r="I21" s="6"/>
    </row>
    <row r="22" spans="1:9" ht="15" customHeight="1" x14ac:dyDescent="0.25">
      <c r="A22" s="2" t="s">
        <v>39</v>
      </c>
      <c r="B22" s="2" t="s">
        <v>40</v>
      </c>
      <c r="I22" s="6"/>
    </row>
    <row r="23" spans="1:9" ht="15" customHeight="1" x14ac:dyDescent="0.25">
      <c r="A23" s="2" t="s">
        <v>41</v>
      </c>
      <c r="B23" s="2" t="s">
        <v>42</v>
      </c>
      <c r="I23" s="6"/>
    </row>
    <row r="24" spans="1:9" ht="15" customHeight="1" x14ac:dyDescent="0.2">
      <c r="A24" s="2" t="s">
        <v>43</v>
      </c>
      <c r="B24" s="2" t="s">
        <v>44</v>
      </c>
    </row>
    <row r="25" spans="1:9" ht="15" customHeight="1" x14ac:dyDescent="0.2">
      <c r="A25" s="2" t="s">
        <v>45</v>
      </c>
      <c r="B25" s="2" t="s">
        <v>46</v>
      </c>
    </row>
    <row r="26" spans="1:9" ht="15" customHeight="1" x14ac:dyDescent="0.2">
      <c r="A26" s="2" t="s">
        <v>47</v>
      </c>
      <c r="B26" s="2" t="s">
        <v>48</v>
      </c>
    </row>
    <row r="27" spans="1:9" ht="15" customHeight="1" x14ac:dyDescent="0.2">
      <c r="A27" s="77" t="s">
        <v>329</v>
      </c>
      <c r="B27" s="77" t="s">
        <v>331</v>
      </c>
    </row>
    <row r="28" spans="1:9" ht="15" customHeight="1" x14ac:dyDescent="0.2">
      <c r="A28" s="2" t="s">
        <v>49</v>
      </c>
      <c r="B28" s="2" t="s">
        <v>50</v>
      </c>
    </row>
    <row r="29" spans="1:9" ht="27.75" customHeight="1" x14ac:dyDescent="0.2">
      <c r="A29" s="2" t="s">
        <v>3</v>
      </c>
      <c r="B29" s="2" t="s">
        <v>76</v>
      </c>
    </row>
    <row r="30" spans="1:9" ht="15" customHeight="1" x14ac:dyDescent="0.2">
      <c r="A30" s="2" t="s">
        <v>51</v>
      </c>
      <c r="B30" s="2" t="s">
        <v>52</v>
      </c>
    </row>
    <row r="31" spans="1:9" ht="15" customHeight="1" x14ac:dyDescent="0.2">
      <c r="A31" s="2" t="s">
        <v>53</v>
      </c>
      <c r="B31" s="2" t="s">
        <v>54</v>
      </c>
    </row>
    <row r="32" spans="1:9" ht="15" customHeight="1" x14ac:dyDescent="0.2">
      <c r="A32" s="2" t="s">
        <v>55</v>
      </c>
      <c r="B32" s="2" t="s">
        <v>56</v>
      </c>
    </row>
    <row r="33" spans="1:7" ht="15" customHeight="1" x14ac:dyDescent="0.2">
      <c r="A33" s="2" t="s">
        <v>57</v>
      </c>
      <c r="B33" s="2" t="s">
        <v>58</v>
      </c>
    </row>
    <row r="34" spans="1:7" ht="15" customHeight="1" x14ac:dyDescent="0.2">
      <c r="A34" s="3"/>
      <c r="B34" s="3"/>
    </row>
    <row r="35" spans="1:7" ht="15" customHeight="1" x14ac:dyDescent="0.2">
      <c r="A35" s="5" t="s">
        <v>82</v>
      </c>
      <c r="G35" s="10"/>
    </row>
    <row r="36" spans="1:7" ht="15" customHeight="1" x14ac:dyDescent="0.2">
      <c r="A36" s="21" t="s">
        <v>83</v>
      </c>
      <c r="B36" s="21" t="s">
        <v>84</v>
      </c>
    </row>
    <row r="37" spans="1:7" ht="15" customHeight="1" x14ac:dyDescent="0.2">
      <c r="A37" s="14" t="s">
        <v>49</v>
      </c>
      <c r="B37" s="14" t="s">
        <v>50</v>
      </c>
    </row>
    <row r="38" spans="1:7" ht="15" customHeight="1" x14ac:dyDescent="0.2">
      <c r="A38" s="14" t="s">
        <v>51</v>
      </c>
      <c r="B38" s="14" t="s">
        <v>78</v>
      </c>
    </row>
    <row r="39" spans="1:7" ht="15" customHeight="1" x14ac:dyDescent="0.2">
      <c r="A39" s="14" t="s">
        <v>57</v>
      </c>
      <c r="B39" s="14" t="s">
        <v>58</v>
      </c>
    </row>
    <row r="40" spans="1:7" ht="15" customHeight="1" x14ac:dyDescent="0.2">
      <c r="A40" s="14" t="s">
        <v>32</v>
      </c>
      <c r="B40" s="14" t="s">
        <v>79</v>
      </c>
    </row>
    <row r="41" spans="1:7" ht="15" customHeight="1" x14ac:dyDescent="0.2">
      <c r="A41" s="14" t="s">
        <v>47</v>
      </c>
      <c r="B41" s="14" t="s">
        <v>80</v>
      </c>
    </row>
    <row r="42" spans="1:7" ht="15" customHeight="1" x14ac:dyDescent="0.2">
      <c r="A42" s="14" t="s">
        <v>19</v>
      </c>
      <c r="B42" s="14" t="s">
        <v>81</v>
      </c>
    </row>
  </sheetData>
  <mergeCells count="11">
    <mergeCell ref="C7:F7"/>
    <mergeCell ref="C2:F2"/>
    <mergeCell ref="C3:F3"/>
    <mergeCell ref="C4:F4"/>
    <mergeCell ref="C5:F5"/>
    <mergeCell ref="C6:F6"/>
    <mergeCell ref="C8:F8"/>
    <mergeCell ref="C9:F9"/>
    <mergeCell ref="C10:F10"/>
    <mergeCell ref="C11:F11"/>
    <mergeCell ref="C12:F12"/>
  </mergeCells>
  <printOptions horizontalCentered="1" verticalCentered="1"/>
  <pageMargins left="0.43307086614173229" right="0.6428571428571429" top="0.98425196850393704" bottom="0.74803149606299213" header="0.31496062992125984" footer="0.31496062992125984"/>
  <pageSetup scale="54" fitToWidth="2" fitToHeight="2" orientation="landscape" verticalDpi="300" r:id="rId1"/>
  <headerFooter>
    <oddHeader xml:space="preserve">&amp;L&amp;"-,Bold"&amp;16Mount Nansen Mine Site
Water Resources Investigation Program
Hydrology
&amp;C&amp;G&amp;R&amp;"-,Bold"&amp;16Monthly Report
Data Tables
</oddHeader>
    <oddFooter>&amp;L&amp;"-,Bold"&amp;14Client: Assessment and Abandoned Mines Branch, Yukon Government
Project: 15Y0146&amp;C
&amp;P of &amp;N&amp;RHYD_DB_15Y0146_20150514.accdb
qry_report_monthly_QSummary
&amp;D&amp;T</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34"/>
  <sheetViews>
    <sheetView topLeftCell="A11" zoomScale="55" zoomScaleNormal="55" zoomScaleSheetLayoutView="50" zoomScalePageLayoutView="55" workbookViewId="0">
      <selection activeCell="D15" sqref="D15"/>
    </sheetView>
  </sheetViews>
  <sheetFormatPr defaultColWidth="9.140625" defaultRowHeight="42.75" customHeight="1" x14ac:dyDescent="0.25"/>
  <cols>
    <col min="1" max="1" width="20.7109375" style="1" customWidth="1"/>
    <col min="2" max="2" width="13.85546875" style="1" customWidth="1"/>
    <col min="3" max="3" width="19.140625" style="1" customWidth="1"/>
    <col min="4" max="4" width="173.7109375" style="73" customWidth="1"/>
    <col min="5" max="5" width="18.5703125" style="1" customWidth="1"/>
    <col min="6" max="6" width="18.28515625" style="1" bestFit="1" customWidth="1"/>
    <col min="7" max="7" width="16.28515625" style="1" customWidth="1"/>
    <col min="8" max="8" width="16.85546875" style="1" customWidth="1"/>
    <col min="9" max="9" width="57" style="1" bestFit="1" customWidth="1"/>
    <col min="10" max="16384" width="9.140625" style="1"/>
  </cols>
  <sheetData>
    <row r="1" spans="1:9" ht="42.75" customHeight="1" x14ac:dyDescent="0.25">
      <c r="A1" s="86" t="s">
        <v>115</v>
      </c>
      <c r="B1" s="86" t="s">
        <v>122</v>
      </c>
      <c r="C1" s="86" t="s">
        <v>61</v>
      </c>
      <c r="D1" s="87" t="s">
        <v>0</v>
      </c>
    </row>
    <row r="2" spans="1:9" ht="42.75" customHeight="1" x14ac:dyDescent="0.25">
      <c r="A2" s="84" t="s">
        <v>138</v>
      </c>
      <c r="B2" s="84" t="s">
        <v>19</v>
      </c>
      <c r="C2" s="88">
        <v>42199</v>
      </c>
      <c r="D2" s="89" t="s">
        <v>337</v>
      </c>
    </row>
    <row r="3" spans="1:9" ht="42.75" customHeight="1" x14ac:dyDescent="0.25">
      <c r="A3" s="84" t="s">
        <v>129</v>
      </c>
      <c r="B3" s="84" t="s">
        <v>19</v>
      </c>
      <c r="C3" s="88">
        <v>42198</v>
      </c>
      <c r="D3" s="89" t="s">
        <v>338</v>
      </c>
      <c r="F3" s="74"/>
      <c r="G3" s="75"/>
      <c r="H3" s="76"/>
      <c r="I3" s="74"/>
    </row>
    <row r="4" spans="1:9" ht="42.75" customHeight="1" x14ac:dyDescent="0.25">
      <c r="A4" s="84" t="s">
        <v>139</v>
      </c>
      <c r="B4" s="84" t="s">
        <v>123</v>
      </c>
      <c r="C4" s="88">
        <v>42199</v>
      </c>
      <c r="D4" s="89" t="s">
        <v>339</v>
      </c>
      <c r="F4" s="74"/>
      <c r="G4" s="75"/>
      <c r="H4" s="76"/>
      <c r="I4" s="74"/>
    </row>
    <row r="5" spans="1:9" ht="42.75" customHeight="1" x14ac:dyDescent="0.25">
      <c r="A5" s="84" t="s">
        <v>126</v>
      </c>
      <c r="B5" s="84" t="s">
        <v>123</v>
      </c>
      <c r="C5" s="88">
        <v>42199</v>
      </c>
      <c r="D5" s="89" t="s">
        <v>339</v>
      </c>
      <c r="F5" s="74"/>
      <c r="G5" s="75"/>
      <c r="H5" s="76"/>
      <c r="I5" s="74"/>
    </row>
    <row r="6" spans="1:9" ht="42.75" customHeight="1" x14ac:dyDescent="0.25">
      <c r="A6" s="84" t="s">
        <v>125</v>
      </c>
      <c r="B6" s="84" t="s">
        <v>123</v>
      </c>
      <c r="C6" s="88">
        <v>42199</v>
      </c>
      <c r="D6" s="89" t="s">
        <v>339</v>
      </c>
      <c r="F6" s="74"/>
      <c r="G6" s="75"/>
      <c r="H6" s="76"/>
      <c r="I6" s="74"/>
    </row>
    <row r="7" spans="1:9" ht="42.75" customHeight="1" x14ac:dyDescent="0.25">
      <c r="A7" s="84" t="s">
        <v>121</v>
      </c>
      <c r="B7" s="84" t="s">
        <v>123</v>
      </c>
      <c r="C7" s="88">
        <v>42199</v>
      </c>
      <c r="D7" s="89" t="s">
        <v>340</v>
      </c>
      <c r="F7" s="74"/>
      <c r="G7" s="75"/>
      <c r="H7" s="76"/>
      <c r="I7" s="74"/>
    </row>
    <row r="8" spans="1:9" ht="42.75" customHeight="1" x14ac:dyDescent="0.25">
      <c r="A8" s="84" t="s">
        <v>140</v>
      </c>
      <c r="B8" s="84" t="s">
        <v>19</v>
      </c>
      <c r="C8" s="88">
        <v>42199</v>
      </c>
      <c r="D8" s="89" t="s">
        <v>341</v>
      </c>
      <c r="F8" s="74"/>
      <c r="G8" s="75"/>
      <c r="H8" s="76"/>
      <c r="I8" s="74"/>
    </row>
    <row r="9" spans="1:9" ht="42.75" customHeight="1" x14ac:dyDescent="0.25">
      <c r="A9" s="84" t="s">
        <v>128</v>
      </c>
      <c r="B9" s="84" t="s">
        <v>123</v>
      </c>
      <c r="C9" s="88">
        <v>42198</v>
      </c>
      <c r="D9" s="89" t="s">
        <v>342</v>
      </c>
      <c r="F9" s="74"/>
      <c r="G9" s="75"/>
      <c r="H9" s="76"/>
      <c r="I9" s="74"/>
    </row>
    <row r="10" spans="1:9" ht="42.75" customHeight="1" x14ac:dyDescent="0.25">
      <c r="A10" s="84" t="s">
        <v>127</v>
      </c>
      <c r="B10" s="84" t="s">
        <v>123</v>
      </c>
      <c r="C10" s="88">
        <v>42199</v>
      </c>
      <c r="D10" s="89" t="s">
        <v>339</v>
      </c>
      <c r="F10" s="74"/>
      <c r="G10" s="75"/>
      <c r="H10" s="76"/>
      <c r="I10" s="74"/>
    </row>
    <row r="11" spans="1:9" ht="42.75" customHeight="1" x14ac:dyDescent="0.25">
      <c r="A11" s="84" t="s">
        <v>141</v>
      </c>
      <c r="B11" s="84" t="s">
        <v>19</v>
      </c>
      <c r="C11" s="88">
        <v>42171</v>
      </c>
      <c r="D11" s="89" t="s">
        <v>343</v>
      </c>
      <c r="F11" s="74"/>
      <c r="G11" s="75"/>
      <c r="H11" s="76"/>
      <c r="I11" s="74"/>
    </row>
    <row r="12" spans="1:9" ht="42.75" customHeight="1" x14ac:dyDescent="0.25">
      <c r="A12" s="84" t="s">
        <v>142</v>
      </c>
      <c r="B12" s="84" t="s">
        <v>19</v>
      </c>
      <c r="C12" s="88">
        <v>42171</v>
      </c>
      <c r="D12" s="89" t="s">
        <v>343</v>
      </c>
      <c r="F12" s="74"/>
      <c r="G12" s="75"/>
      <c r="H12" s="76"/>
      <c r="I12" s="74"/>
    </row>
    <row r="13" spans="1:9" ht="42.75" customHeight="1" x14ac:dyDescent="0.25">
      <c r="A13" s="84" t="s">
        <v>143</v>
      </c>
      <c r="B13" s="84" t="s">
        <v>19</v>
      </c>
      <c r="C13" s="88">
        <v>42171</v>
      </c>
      <c r="D13" s="89" t="s">
        <v>343</v>
      </c>
      <c r="F13" s="74"/>
      <c r="G13" s="75"/>
      <c r="H13" s="76"/>
      <c r="I13" s="74"/>
    </row>
    <row r="14" spans="1:9" ht="42.75" customHeight="1" x14ac:dyDescent="0.25">
      <c r="A14" s="84" t="s">
        <v>144</v>
      </c>
      <c r="B14" s="84" t="s">
        <v>19</v>
      </c>
      <c r="C14" s="88">
        <v>42199</v>
      </c>
      <c r="D14" s="89" t="s">
        <v>341</v>
      </c>
      <c r="F14" s="74"/>
      <c r="G14" s="75"/>
      <c r="H14" s="76"/>
      <c r="I14" s="74"/>
    </row>
    <row r="15" spans="1:9" ht="42.75" customHeight="1" x14ac:dyDescent="0.25">
      <c r="A15" s="84" t="s">
        <v>124</v>
      </c>
      <c r="B15" s="84" t="s">
        <v>123</v>
      </c>
      <c r="C15" s="88">
        <v>42199</v>
      </c>
      <c r="D15" s="89" t="s">
        <v>339</v>
      </c>
      <c r="F15" s="74"/>
      <c r="G15" s="75"/>
      <c r="H15" s="76"/>
      <c r="I15" s="74"/>
    </row>
    <row r="16" spans="1:9" ht="42.75" customHeight="1" x14ac:dyDescent="0.25">
      <c r="A16" s="84" t="s">
        <v>145</v>
      </c>
      <c r="B16" s="84" t="s">
        <v>19</v>
      </c>
      <c r="C16" s="88">
        <v>42199</v>
      </c>
      <c r="D16" s="89" t="s">
        <v>344</v>
      </c>
      <c r="F16" s="74"/>
      <c r="G16" s="75"/>
      <c r="H16" s="76"/>
      <c r="I16" s="74"/>
    </row>
    <row r="17" spans="1:9" ht="42.75" customHeight="1" x14ac:dyDescent="0.25">
      <c r="A17" s="84" t="s">
        <v>137</v>
      </c>
      <c r="B17" s="84" t="s">
        <v>19</v>
      </c>
      <c r="C17" s="88">
        <v>42198</v>
      </c>
      <c r="D17" s="89" t="s">
        <v>345</v>
      </c>
      <c r="F17" s="74"/>
      <c r="G17" s="75"/>
      <c r="H17" s="76"/>
      <c r="I17" s="74"/>
    </row>
    <row r="18" spans="1:9" ht="42.75" customHeight="1" x14ac:dyDescent="0.25">
      <c r="A18" s="84" t="s">
        <v>136</v>
      </c>
      <c r="B18" s="84" t="s">
        <v>19</v>
      </c>
      <c r="C18" s="88">
        <v>42198</v>
      </c>
      <c r="D18" s="89" t="s">
        <v>346</v>
      </c>
      <c r="F18" s="74"/>
      <c r="G18" s="75"/>
      <c r="H18" s="76"/>
      <c r="I18" s="74"/>
    </row>
    <row r="19" spans="1:9" ht="42.75" customHeight="1" x14ac:dyDescent="0.25">
      <c r="A19" s="84" t="s">
        <v>116</v>
      </c>
      <c r="B19" s="84" t="s">
        <v>123</v>
      </c>
      <c r="C19" s="88">
        <v>42199</v>
      </c>
      <c r="D19" s="89" t="s">
        <v>355</v>
      </c>
      <c r="F19" s="74"/>
      <c r="G19" s="75"/>
      <c r="H19" s="76"/>
      <c r="I19" s="74"/>
    </row>
    <row r="20" spans="1:9" ht="42.75" customHeight="1" x14ac:dyDescent="0.25">
      <c r="A20" s="84" t="s">
        <v>117</v>
      </c>
      <c r="B20" s="84" t="s">
        <v>123</v>
      </c>
      <c r="C20" s="88">
        <v>42199</v>
      </c>
      <c r="D20" s="89" t="s">
        <v>354</v>
      </c>
      <c r="F20" s="74"/>
      <c r="G20" s="75"/>
      <c r="H20" s="76"/>
      <c r="I20" s="74"/>
    </row>
    <row r="21" spans="1:9" ht="42.75" customHeight="1" x14ac:dyDescent="0.25">
      <c r="A21" s="84" t="s">
        <v>118</v>
      </c>
      <c r="B21" s="84" t="s">
        <v>123</v>
      </c>
      <c r="C21" s="88">
        <v>42199</v>
      </c>
      <c r="D21" s="89" t="s">
        <v>422</v>
      </c>
      <c r="F21" s="74"/>
      <c r="G21" s="75"/>
      <c r="H21" s="76"/>
      <c r="I21" s="74"/>
    </row>
    <row r="22" spans="1:9" ht="42.75" customHeight="1" x14ac:dyDescent="0.25">
      <c r="A22" s="84" t="s">
        <v>135</v>
      </c>
      <c r="B22" s="84" t="s">
        <v>123</v>
      </c>
      <c r="C22" s="88">
        <v>42199</v>
      </c>
      <c r="D22" s="89" t="s">
        <v>347</v>
      </c>
      <c r="F22" s="74"/>
      <c r="G22" s="75"/>
      <c r="H22" s="76"/>
      <c r="I22" s="74"/>
    </row>
    <row r="23" spans="1:9" ht="42.75" customHeight="1" x14ac:dyDescent="0.25">
      <c r="A23" s="84" t="s">
        <v>119</v>
      </c>
      <c r="B23" s="84" t="s">
        <v>123</v>
      </c>
      <c r="C23" s="88">
        <v>42199</v>
      </c>
      <c r="D23" s="89" t="s">
        <v>348</v>
      </c>
      <c r="F23" s="74"/>
      <c r="G23" s="75"/>
      <c r="H23" s="76"/>
      <c r="I23" s="74"/>
    </row>
    <row r="24" spans="1:9" ht="42.75" customHeight="1" x14ac:dyDescent="0.25">
      <c r="A24" s="84" t="s">
        <v>120</v>
      </c>
      <c r="B24" s="84" t="s">
        <v>123</v>
      </c>
      <c r="C24" s="88">
        <v>42199</v>
      </c>
      <c r="D24" s="89" t="s">
        <v>349</v>
      </c>
      <c r="F24" s="74"/>
      <c r="G24" s="75"/>
      <c r="H24" s="76"/>
      <c r="I24" s="74"/>
    </row>
    <row r="25" spans="1:9" ht="42.75" customHeight="1" x14ac:dyDescent="0.25">
      <c r="A25" s="84" t="s">
        <v>131</v>
      </c>
      <c r="B25" s="84" t="s">
        <v>123</v>
      </c>
      <c r="C25" s="88">
        <v>42198</v>
      </c>
      <c r="D25" s="89" t="s">
        <v>339</v>
      </c>
      <c r="F25" s="74"/>
      <c r="G25" s="75"/>
      <c r="H25" s="76"/>
      <c r="I25" s="74"/>
    </row>
    <row r="26" spans="1:9" ht="42.75" customHeight="1" x14ac:dyDescent="0.25">
      <c r="A26" s="84" t="s">
        <v>133</v>
      </c>
      <c r="B26" s="84" t="s">
        <v>123</v>
      </c>
      <c r="C26" s="88">
        <v>42198</v>
      </c>
      <c r="D26" s="89" t="s">
        <v>339</v>
      </c>
      <c r="F26" s="74"/>
      <c r="G26" s="75"/>
      <c r="H26" s="76"/>
      <c r="I26" s="74"/>
    </row>
    <row r="27" spans="1:9" ht="42.75" customHeight="1" x14ac:dyDescent="0.25">
      <c r="A27" s="84" t="s">
        <v>134</v>
      </c>
      <c r="B27" s="84" t="s">
        <v>19</v>
      </c>
      <c r="C27" s="88">
        <v>42170</v>
      </c>
      <c r="D27" s="89" t="s">
        <v>328</v>
      </c>
    </row>
    <row r="28" spans="1:9" ht="42.75" customHeight="1" x14ac:dyDescent="0.25">
      <c r="A28" s="84" t="s">
        <v>130</v>
      </c>
      <c r="B28" s="84" t="s">
        <v>123</v>
      </c>
      <c r="C28" s="88">
        <v>42198</v>
      </c>
      <c r="D28" s="89" t="s">
        <v>339</v>
      </c>
      <c r="F28" s="74"/>
      <c r="G28" s="75"/>
      <c r="H28" s="76"/>
      <c r="I28" s="74"/>
    </row>
    <row r="29" spans="1:9" ht="42.75" customHeight="1" x14ac:dyDescent="0.25">
      <c r="A29" s="84" t="s">
        <v>132</v>
      </c>
      <c r="B29" s="84" t="s">
        <v>123</v>
      </c>
      <c r="C29" s="88">
        <v>42198</v>
      </c>
      <c r="D29" s="89" t="s">
        <v>339</v>
      </c>
      <c r="F29" s="74"/>
      <c r="G29" s="75"/>
      <c r="H29" s="76"/>
      <c r="I29" s="74"/>
    </row>
    <row r="30" spans="1:9" ht="42.75" customHeight="1" x14ac:dyDescent="0.25">
      <c r="A30" s="103" t="s">
        <v>154</v>
      </c>
      <c r="B30" s="104"/>
      <c r="C30" s="104"/>
      <c r="D30" s="105"/>
    </row>
    <row r="31" spans="1:9" ht="42.75" customHeight="1" x14ac:dyDescent="0.25">
      <c r="A31" s="84" t="s">
        <v>149</v>
      </c>
      <c r="B31" s="84" t="s">
        <v>123</v>
      </c>
      <c r="C31" s="88">
        <v>42199</v>
      </c>
      <c r="D31" s="89" t="s">
        <v>350</v>
      </c>
    </row>
    <row r="32" spans="1:9" ht="42.75" customHeight="1" x14ac:dyDescent="0.25">
      <c r="A32" s="84" t="s">
        <v>150</v>
      </c>
      <c r="B32" s="84" t="s">
        <v>123</v>
      </c>
      <c r="C32" s="88">
        <v>42198</v>
      </c>
      <c r="D32" s="89" t="s">
        <v>351</v>
      </c>
    </row>
    <row r="33" spans="1:4" ht="42.75" customHeight="1" x14ac:dyDescent="0.25">
      <c r="A33" s="84" t="s">
        <v>151</v>
      </c>
      <c r="B33" s="84" t="s">
        <v>123</v>
      </c>
      <c r="C33" s="88">
        <v>42199</v>
      </c>
      <c r="D33" s="89" t="s">
        <v>352</v>
      </c>
    </row>
    <row r="34" spans="1:4" ht="42.75" customHeight="1" x14ac:dyDescent="0.25">
      <c r="A34" s="84" t="s">
        <v>152</v>
      </c>
      <c r="B34" s="84" t="s">
        <v>123</v>
      </c>
      <c r="C34" s="90" t="s">
        <v>153</v>
      </c>
      <c r="D34" s="89" t="s">
        <v>353</v>
      </c>
    </row>
  </sheetData>
  <sheetProtection password="DB3E" sheet="1" objects="1" scenarios="1"/>
  <mergeCells count="1">
    <mergeCell ref="A30:D30"/>
  </mergeCells>
  <printOptions horizontalCentered="1" verticalCentered="1"/>
  <pageMargins left="0.43307086614173229" right="0.62992125984251968" top="0.98425196850393704" bottom="0.74803149606299213" header="0.31496062992125984" footer="0.31496062992125984"/>
  <pageSetup scale="54" fitToWidth="2" fitToHeight="2" orientation="landscape" verticalDpi="300" r:id="rId1"/>
  <headerFooter>
    <oddHeader xml:space="preserve">&amp;L&amp;"-,Bold"&amp;16Mount Nansen Mine Site
Water Resources Investigation Program
Water Quality
&amp;C&amp;G&amp;R&amp;"-,Bold"&amp;16Monthly  Report
Data Tables
</oddHeader>
    <oddFooter xml:space="preserve">&amp;L&amp;"-,Bold"&amp;14Client: Assessment and Abandoned Mines Branch, Yukon Government
Project: 15Y0146&amp;C
&amp;P of &amp;N&amp;RQRY_Monthly_Report_WQ_Table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A123"/>
  <sheetViews>
    <sheetView tabSelected="1" zoomScale="60" zoomScaleNormal="60" zoomScaleSheetLayoutView="70" zoomScalePageLayoutView="50" workbookViewId="0">
      <pane xSplit="6" ySplit="18" topLeftCell="G46" activePane="bottomRight" state="frozen"/>
      <selection pane="topRight" activeCell="G1" sqref="G1"/>
      <selection pane="bottomLeft" activeCell="A19" sqref="A19"/>
      <selection pane="bottomRight" activeCell="G50" sqref="G50"/>
    </sheetView>
  </sheetViews>
  <sheetFormatPr defaultRowHeight="18.75" x14ac:dyDescent="0.3"/>
  <cols>
    <col min="1" max="1" width="57.140625" style="23" customWidth="1"/>
    <col min="2" max="2" width="10.85546875" style="23" customWidth="1"/>
    <col min="3" max="3" width="18.140625" style="23" customWidth="1"/>
    <col min="4" max="4" width="18.7109375" style="23" customWidth="1"/>
    <col min="5" max="5" width="22.140625" style="23" customWidth="1"/>
    <col min="6" max="30" width="33.28515625" style="23" customWidth="1"/>
    <col min="31" max="31" width="26.42578125" style="23" customWidth="1"/>
    <col min="32" max="32" width="22.42578125" style="23" bestFit="1" customWidth="1"/>
    <col min="33" max="42" width="26.42578125" style="23" customWidth="1"/>
    <col min="43" max="43" width="32.42578125" style="23" bestFit="1" customWidth="1"/>
    <col min="44" max="44" width="33" style="23" customWidth="1"/>
    <col min="45" max="16384" width="9.140625" style="23"/>
  </cols>
  <sheetData>
    <row r="1" spans="1:29" x14ac:dyDescent="0.3">
      <c r="A1" s="78" t="s">
        <v>356</v>
      </c>
      <c r="B1" s="22"/>
      <c r="C1" s="22"/>
      <c r="D1" s="22"/>
      <c r="E1" s="22"/>
    </row>
    <row r="2" spans="1:29" x14ac:dyDescent="0.3">
      <c r="A2" s="121" t="s">
        <v>155</v>
      </c>
      <c r="B2" s="121" t="s">
        <v>156</v>
      </c>
      <c r="C2" s="122" t="s">
        <v>157</v>
      </c>
      <c r="D2" s="122" t="s">
        <v>158</v>
      </c>
      <c r="E2" s="24" t="s">
        <v>333</v>
      </c>
      <c r="F2" s="25" t="s">
        <v>130</v>
      </c>
      <c r="G2" s="25" t="s">
        <v>130</v>
      </c>
      <c r="H2" s="25" t="s">
        <v>131</v>
      </c>
      <c r="I2" s="25" t="s">
        <v>132</v>
      </c>
      <c r="J2" s="25" t="s">
        <v>359</v>
      </c>
      <c r="K2" s="25" t="s">
        <v>159</v>
      </c>
      <c r="L2" s="25" t="s">
        <v>133</v>
      </c>
      <c r="M2" s="25" t="s">
        <v>121</v>
      </c>
      <c r="N2" s="25" t="s">
        <v>124</v>
      </c>
      <c r="O2" s="25" t="s">
        <v>362</v>
      </c>
      <c r="P2" s="25" t="s">
        <v>126</v>
      </c>
      <c r="Q2" s="25" t="s">
        <v>367</v>
      </c>
      <c r="R2" s="25" t="s">
        <v>159</v>
      </c>
      <c r="S2" s="25" t="s">
        <v>119</v>
      </c>
      <c r="T2" s="25" t="s">
        <v>120</v>
      </c>
      <c r="U2" s="25" t="s">
        <v>127</v>
      </c>
      <c r="V2" s="25" t="s">
        <v>139</v>
      </c>
      <c r="W2" s="25" t="s">
        <v>128</v>
      </c>
      <c r="X2" s="25" t="s">
        <v>375</v>
      </c>
      <c r="Y2" s="25" t="s">
        <v>384</v>
      </c>
      <c r="Z2" s="25" t="s">
        <v>385</v>
      </c>
      <c r="AA2" s="25" t="s">
        <v>386</v>
      </c>
      <c r="AB2" s="25" t="s">
        <v>161</v>
      </c>
      <c r="AC2" s="25" t="s">
        <v>160</v>
      </c>
    </row>
    <row r="3" spans="1:29" x14ac:dyDescent="0.3">
      <c r="A3" s="121"/>
      <c r="B3" s="121"/>
      <c r="C3" s="122"/>
      <c r="D3" s="122"/>
      <c r="E3" s="26"/>
      <c r="F3" s="27"/>
      <c r="G3" s="27"/>
      <c r="H3" s="27"/>
      <c r="I3" s="27"/>
      <c r="J3" s="27"/>
      <c r="K3" s="27" t="s">
        <v>359</v>
      </c>
      <c r="L3" s="27"/>
      <c r="M3" s="27"/>
      <c r="N3" s="27"/>
      <c r="O3" s="27"/>
      <c r="P3" s="27"/>
      <c r="Q3" s="27"/>
      <c r="R3" s="27" t="s">
        <v>367</v>
      </c>
      <c r="S3" s="27"/>
      <c r="T3" s="27"/>
      <c r="U3" s="27"/>
      <c r="V3" s="27"/>
      <c r="W3" s="27"/>
      <c r="X3" s="27" t="s">
        <v>381</v>
      </c>
      <c r="Y3" s="27" t="s">
        <v>382</v>
      </c>
      <c r="Z3" s="27" t="s">
        <v>383</v>
      </c>
      <c r="AA3" s="27"/>
      <c r="AB3" s="27"/>
      <c r="AC3" s="27"/>
    </row>
    <row r="4" spans="1:29" ht="15" customHeight="1" x14ac:dyDescent="0.3">
      <c r="A4" s="121"/>
      <c r="B4" s="121"/>
      <c r="C4" s="122"/>
      <c r="D4" s="122"/>
      <c r="E4" s="26" t="s">
        <v>162</v>
      </c>
      <c r="F4" s="28" t="s">
        <v>332</v>
      </c>
      <c r="G4" s="28" t="s">
        <v>357</v>
      </c>
      <c r="H4" s="28" t="s">
        <v>358</v>
      </c>
      <c r="I4" s="28" t="s">
        <v>360</v>
      </c>
      <c r="J4" s="28" t="s">
        <v>361</v>
      </c>
      <c r="K4" s="28" t="s">
        <v>163</v>
      </c>
      <c r="L4" s="28" t="s">
        <v>363</v>
      </c>
      <c r="M4" s="28" t="s">
        <v>364</v>
      </c>
      <c r="N4" s="28" t="s">
        <v>365</v>
      </c>
      <c r="O4" s="28" t="s">
        <v>366</v>
      </c>
      <c r="P4" s="28" t="s">
        <v>368</v>
      </c>
      <c r="Q4" s="28" t="s">
        <v>369</v>
      </c>
      <c r="R4" s="28" t="s">
        <v>163</v>
      </c>
      <c r="S4" s="28" t="s">
        <v>370</v>
      </c>
      <c r="T4" s="28" t="s">
        <v>371</v>
      </c>
      <c r="U4" s="28" t="s">
        <v>372</v>
      </c>
      <c r="V4" s="28" t="s">
        <v>373</v>
      </c>
      <c r="W4" s="28" t="s">
        <v>374</v>
      </c>
      <c r="X4" s="28" t="s">
        <v>376</v>
      </c>
      <c r="Y4" s="28" t="s">
        <v>377</v>
      </c>
      <c r="Z4" s="28" t="s">
        <v>378</v>
      </c>
      <c r="AA4" s="28" t="s">
        <v>379</v>
      </c>
      <c r="AB4" s="28" t="s">
        <v>380</v>
      </c>
      <c r="AC4" s="28"/>
    </row>
    <row r="5" spans="1:29" ht="18.75" customHeight="1" x14ac:dyDescent="0.3">
      <c r="A5" s="121"/>
      <c r="B5" s="121"/>
      <c r="C5" s="122"/>
      <c r="D5" s="122"/>
      <c r="E5" s="79" t="s">
        <v>165</v>
      </c>
      <c r="F5" s="29"/>
      <c r="G5" s="29"/>
      <c r="H5" s="29"/>
      <c r="I5" s="29"/>
      <c r="J5" s="29"/>
      <c r="K5" s="29"/>
      <c r="L5" s="29"/>
      <c r="M5" s="29"/>
      <c r="N5" s="29"/>
      <c r="O5" s="29"/>
      <c r="P5" s="29"/>
      <c r="Q5" s="29"/>
      <c r="R5" s="29"/>
      <c r="S5" s="29"/>
      <c r="T5" s="29"/>
      <c r="U5" s="29"/>
      <c r="V5" s="29"/>
      <c r="W5" s="29"/>
      <c r="X5" s="29"/>
      <c r="Y5" s="29"/>
      <c r="Z5" s="29"/>
      <c r="AA5" s="29"/>
      <c r="AB5" s="29"/>
      <c r="AC5" s="29"/>
    </row>
    <row r="6" spans="1:29" x14ac:dyDescent="0.3">
      <c r="A6" s="30" t="s">
        <v>166</v>
      </c>
      <c r="B6" s="31" t="s">
        <v>167</v>
      </c>
      <c r="C6" s="31" t="s">
        <v>153</v>
      </c>
      <c r="D6" s="31" t="s">
        <v>153</v>
      </c>
      <c r="E6" s="31" t="s">
        <v>153</v>
      </c>
      <c r="F6" s="32">
        <v>4</v>
      </c>
      <c r="G6" s="32">
        <v>10.4</v>
      </c>
      <c r="H6" s="32">
        <v>10.3</v>
      </c>
      <c r="I6" s="32">
        <v>11.1</v>
      </c>
      <c r="J6" s="91" t="s">
        <v>153</v>
      </c>
      <c r="K6" s="91" t="s">
        <v>153</v>
      </c>
      <c r="L6" s="32">
        <v>11.2</v>
      </c>
      <c r="M6" s="32">
        <v>4.2</v>
      </c>
      <c r="N6" s="32">
        <v>3.7</v>
      </c>
      <c r="O6" s="32">
        <v>10.8</v>
      </c>
      <c r="P6" s="32">
        <v>9.5</v>
      </c>
      <c r="Q6" s="91" t="s">
        <v>153</v>
      </c>
      <c r="R6" s="91" t="s">
        <v>153</v>
      </c>
      <c r="S6" s="32">
        <v>8.3000000000000007</v>
      </c>
      <c r="T6" s="32">
        <v>14.9</v>
      </c>
      <c r="U6" s="32">
        <v>6.3</v>
      </c>
      <c r="V6" s="32">
        <v>1.5</v>
      </c>
      <c r="W6" s="32">
        <v>11.9</v>
      </c>
      <c r="X6" s="32">
        <v>13</v>
      </c>
      <c r="Y6" s="32">
        <v>13</v>
      </c>
      <c r="Z6" s="32">
        <v>12.9</v>
      </c>
      <c r="AA6" s="32">
        <v>0.9</v>
      </c>
      <c r="AB6" s="91" t="s">
        <v>153</v>
      </c>
      <c r="AC6" s="91" t="s">
        <v>153</v>
      </c>
    </row>
    <row r="7" spans="1:29" x14ac:dyDescent="0.3">
      <c r="A7" s="30" t="s">
        <v>168</v>
      </c>
      <c r="B7" s="31" t="s">
        <v>169</v>
      </c>
      <c r="C7" s="31" t="s">
        <v>153</v>
      </c>
      <c r="D7" s="31" t="s">
        <v>153</v>
      </c>
      <c r="E7" s="31" t="s">
        <v>153</v>
      </c>
      <c r="F7" s="32">
        <v>202.3</v>
      </c>
      <c r="G7" s="32">
        <v>217.2</v>
      </c>
      <c r="H7" s="33">
        <v>221.8</v>
      </c>
      <c r="I7" s="33">
        <v>301.3</v>
      </c>
      <c r="J7" s="91" t="s">
        <v>153</v>
      </c>
      <c r="K7" s="91" t="s">
        <v>153</v>
      </c>
      <c r="L7" s="33">
        <v>283.5</v>
      </c>
      <c r="M7" s="33">
        <v>726.4</v>
      </c>
      <c r="N7" s="33">
        <v>1207</v>
      </c>
      <c r="O7" s="32">
        <v>1554</v>
      </c>
      <c r="P7" s="32">
        <v>1444</v>
      </c>
      <c r="Q7" s="91" t="s">
        <v>153</v>
      </c>
      <c r="R7" s="91" t="s">
        <v>153</v>
      </c>
      <c r="S7" s="32">
        <v>1673</v>
      </c>
      <c r="T7" s="32">
        <v>1352</v>
      </c>
      <c r="U7" s="32">
        <v>1451</v>
      </c>
      <c r="V7" s="32">
        <v>1817</v>
      </c>
      <c r="W7" s="32">
        <v>1231</v>
      </c>
      <c r="X7" s="32">
        <v>1553</v>
      </c>
      <c r="Y7" s="32">
        <v>1554</v>
      </c>
      <c r="Z7" s="32">
        <v>2303</v>
      </c>
      <c r="AA7" s="32">
        <v>367.9</v>
      </c>
      <c r="AB7" s="91" t="s">
        <v>153</v>
      </c>
      <c r="AC7" s="91" t="s">
        <v>153</v>
      </c>
    </row>
    <row r="8" spans="1:29" x14ac:dyDescent="0.3">
      <c r="A8" s="30" t="s">
        <v>170</v>
      </c>
      <c r="B8" s="34" t="s">
        <v>171</v>
      </c>
      <c r="C8" s="31" t="s">
        <v>172</v>
      </c>
      <c r="D8" s="31" t="s">
        <v>173</v>
      </c>
      <c r="E8" s="31" t="s">
        <v>153</v>
      </c>
      <c r="F8" s="33">
        <v>7.51</v>
      </c>
      <c r="G8" s="33">
        <v>7.55</v>
      </c>
      <c r="H8" s="33">
        <v>7.59</v>
      </c>
      <c r="I8" s="33">
        <v>7.72</v>
      </c>
      <c r="J8" s="91" t="s">
        <v>153</v>
      </c>
      <c r="K8" s="91" t="s">
        <v>153</v>
      </c>
      <c r="L8" s="33">
        <v>7.85</v>
      </c>
      <c r="M8" s="33">
        <v>7.14</v>
      </c>
      <c r="N8" s="33">
        <v>7.06</v>
      </c>
      <c r="O8" s="33">
        <v>7.94</v>
      </c>
      <c r="P8" s="33">
        <v>7.78</v>
      </c>
      <c r="Q8" s="91" t="s">
        <v>153</v>
      </c>
      <c r="R8" s="91" t="s">
        <v>153</v>
      </c>
      <c r="S8" s="43">
        <v>6.87</v>
      </c>
      <c r="T8" s="33">
        <v>8.1</v>
      </c>
      <c r="U8" s="33">
        <v>7.77</v>
      </c>
      <c r="V8" s="43">
        <v>6.11</v>
      </c>
      <c r="W8" s="33">
        <v>7.44</v>
      </c>
      <c r="X8" s="33">
        <v>7.98</v>
      </c>
      <c r="Y8" s="33">
        <v>7.99</v>
      </c>
      <c r="Z8" s="33">
        <v>6.85</v>
      </c>
      <c r="AA8" s="33">
        <v>7.15</v>
      </c>
      <c r="AB8" s="91" t="s">
        <v>153</v>
      </c>
      <c r="AC8" s="91" t="s">
        <v>153</v>
      </c>
    </row>
    <row r="9" spans="1:29" s="38" customFormat="1" x14ac:dyDescent="0.3">
      <c r="A9" s="35" t="s">
        <v>335</v>
      </c>
      <c r="B9" s="36" t="s">
        <v>176</v>
      </c>
      <c r="C9" s="36" t="s">
        <v>153</v>
      </c>
      <c r="D9" s="36" t="s">
        <v>153</v>
      </c>
      <c r="E9" s="31" t="s">
        <v>153</v>
      </c>
      <c r="F9" s="33">
        <v>11.59</v>
      </c>
      <c r="G9" s="33">
        <v>9.1300000000000008</v>
      </c>
      <c r="H9" s="33">
        <v>9.8800000000000008</v>
      </c>
      <c r="I9" s="33">
        <v>10.18</v>
      </c>
      <c r="J9" s="91" t="s">
        <v>153</v>
      </c>
      <c r="K9" s="91" t="s">
        <v>153</v>
      </c>
      <c r="L9" s="33">
        <v>10.35</v>
      </c>
      <c r="M9" s="33">
        <v>4.9400000000000004</v>
      </c>
      <c r="N9" s="33">
        <v>5.08</v>
      </c>
      <c r="O9" s="33">
        <v>10.89</v>
      </c>
      <c r="P9" s="33">
        <v>11.6</v>
      </c>
      <c r="Q9" s="91" t="s">
        <v>153</v>
      </c>
      <c r="R9" s="91" t="s">
        <v>153</v>
      </c>
      <c r="S9" s="33">
        <v>7.96</v>
      </c>
      <c r="T9" s="33">
        <v>7.47</v>
      </c>
      <c r="U9" s="33">
        <v>10.81</v>
      </c>
      <c r="V9" s="33">
        <v>10.8</v>
      </c>
      <c r="W9" s="33">
        <v>8.74</v>
      </c>
      <c r="X9" s="33">
        <v>9.4700000000000006</v>
      </c>
      <c r="Y9" s="33">
        <v>9.5</v>
      </c>
      <c r="Z9" s="33">
        <v>5.56</v>
      </c>
      <c r="AA9" s="33" t="s">
        <v>259</v>
      </c>
      <c r="AB9" s="91" t="s">
        <v>153</v>
      </c>
      <c r="AC9" s="91" t="s">
        <v>153</v>
      </c>
    </row>
    <row r="10" spans="1:29" s="38" customFormat="1" x14ac:dyDescent="0.3">
      <c r="A10" s="35" t="s">
        <v>174</v>
      </c>
      <c r="B10" s="36" t="s">
        <v>175</v>
      </c>
      <c r="C10" s="36" t="s">
        <v>153</v>
      </c>
      <c r="D10" s="36" t="s">
        <v>153</v>
      </c>
      <c r="E10" s="31" t="s">
        <v>153</v>
      </c>
      <c r="F10" s="37">
        <v>0.14000000000000001</v>
      </c>
      <c r="G10" s="37">
        <v>0.02</v>
      </c>
      <c r="H10" s="37">
        <v>0.52</v>
      </c>
      <c r="I10" s="37">
        <v>0.4</v>
      </c>
      <c r="J10" s="91" t="s">
        <v>153</v>
      </c>
      <c r="K10" s="91" t="s">
        <v>153</v>
      </c>
      <c r="L10" s="37">
        <v>0.69</v>
      </c>
      <c r="M10" s="37">
        <v>3.82</v>
      </c>
      <c r="N10" s="37">
        <v>27.2</v>
      </c>
      <c r="O10" s="37">
        <v>9.27</v>
      </c>
      <c r="P10" s="37">
        <v>11.57</v>
      </c>
      <c r="Q10" s="91" t="s">
        <v>153</v>
      </c>
      <c r="R10" s="91" t="s">
        <v>153</v>
      </c>
      <c r="S10" s="37">
        <v>27</v>
      </c>
      <c r="T10" s="37">
        <v>3.54</v>
      </c>
      <c r="U10" s="37">
        <v>6.79</v>
      </c>
      <c r="V10" s="37">
        <v>0.36</v>
      </c>
      <c r="W10" s="37">
        <v>28.3</v>
      </c>
      <c r="X10" s="37">
        <v>0.98</v>
      </c>
      <c r="Y10" s="37">
        <v>0.82</v>
      </c>
      <c r="Z10" s="37">
        <v>0.78</v>
      </c>
      <c r="AA10" s="37">
        <v>0.1</v>
      </c>
      <c r="AB10" s="91" t="s">
        <v>153</v>
      </c>
      <c r="AC10" s="91" t="s">
        <v>153</v>
      </c>
    </row>
    <row r="11" spans="1:29" x14ac:dyDescent="0.3">
      <c r="A11" s="30" t="s">
        <v>177</v>
      </c>
      <c r="B11" s="33" t="s">
        <v>178</v>
      </c>
      <c r="C11" s="33">
        <v>15</v>
      </c>
      <c r="D11" s="33" t="s">
        <v>153</v>
      </c>
      <c r="E11" s="33">
        <v>5</v>
      </c>
      <c r="F11" s="39" t="s">
        <v>153</v>
      </c>
      <c r="G11" s="39" t="s">
        <v>153</v>
      </c>
      <c r="H11" s="39" t="s">
        <v>153</v>
      </c>
      <c r="I11" s="91" t="s">
        <v>153</v>
      </c>
      <c r="J11" s="91" t="s">
        <v>153</v>
      </c>
      <c r="K11" s="91" t="s">
        <v>153</v>
      </c>
      <c r="L11" s="39" t="s">
        <v>153</v>
      </c>
      <c r="M11" s="39" t="s">
        <v>153</v>
      </c>
      <c r="N11" s="37" t="s">
        <v>153</v>
      </c>
      <c r="O11" s="39" t="s">
        <v>153</v>
      </c>
      <c r="P11" s="39" t="s">
        <v>153</v>
      </c>
      <c r="Q11" s="91" t="s">
        <v>153</v>
      </c>
      <c r="R11" s="91" t="s">
        <v>153</v>
      </c>
      <c r="S11" s="39" t="s">
        <v>153</v>
      </c>
      <c r="T11" s="39" t="s">
        <v>153</v>
      </c>
      <c r="U11" s="39" t="s">
        <v>153</v>
      </c>
      <c r="V11" s="39" t="s">
        <v>153</v>
      </c>
      <c r="W11" s="39" t="s">
        <v>153</v>
      </c>
      <c r="X11" s="39" t="s">
        <v>153</v>
      </c>
      <c r="Y11" s="39" t="s">
        <v>153</v>
      </c>
      <c r="Z11" s="39" t="s">
        <v>153</v>
      </c>
      <c r="AA11" s="39" t="s">
        <v>196</v>
      </c>
      <c r="AB11" s="39" t="s">
        <v>153</v>
      </c>
      <c r="AC11" s="39" t="s">
        <v>153</v>
      </c>
    </row>
    <row r="12" spans="1:29" x14ac:dyDescent="0.3">
      <c r="A12" s="30" t="s">
        <v>179</v>
      </c>
      <c r="B12" s="33" t="s">
        <v>169</v>
      </c>
      <c r="C12" s="33" t="s">
        <v>153</v>
      </c>
      <c r="D12" s="40" t="s">
        <v>153</v>
      </c>
      <c r="E12" s="40">
        <v>2</v>
      </c>
      <c r="F12" s="41">
        <v>196</v>
      </c>
      <c r="G12" s="41">
        <v>222</v>
      </c>
      <c r="H12" s="41">
        <v>224</v>
      </c>
      <c r="I12" s="91">
        <v>303</v>
      </c>
      <c r="J12" s="41">
        <v>305</v>
      </c>
      <c r="K12" s="42">
        <f>IFERROR(IF(MAX(I12:J12)&lt;(5*$E12),IF(ABS(I12-J12)&lt;(2*$E12),"&lt;2xDL",IFERROR(ABS(I12-J12)/AVERAGE(I12,J12),"&lt;DL")),IFERROR(ABS(I12-J12)/AVERAGE(I12,J12),"&lt;DL")),"&lt;DL")</f>
        <v>6.5789473684210523E-3</v>
      </c>
      <c r="L12" s="41">
        <v>283</v>
      </c>
      <c r="M12" s="41">
        <v>606</v>
      </c>
      <c r="N12" s="91">
        <v>1270</v>
      </c>
      <c r="O12" s="41">
        <v>1560</v>
      </c>
      <c r="P12" s="41">
        <v>1490</v>
      </c>
      <c r="Q12" s="41">
        <v>1450</v>
      </c>
      <c r="R12" s="42">
        <f>IFERROR(IF(MAX(P12:Q12)&lt;(5*$E12),IF(ABS(P12-Q12)&lt;(2*$E12),"&lt;2xDL",IFERROR(ABS(P12-Q12)/AVERAGE(P12,Q12),"&lt;DL")),IFERROR(ABS(P12-Q12)/AVERAGE(P12,Q12),"&lt;DL")),"&lt;DL")</f>
        <v>2.7210884353741496E-2</v>
      </c>
      <c r="S12" s="41">
        <v>1660</v>
      </c>
      <c r="T12" s="41">
        <v>1390</v>
      </c>
      <c r="U12" s="41">
        <v>1450</v>
      </c>
      <c r="V12" s="41">
        <v>1970</v>
      </c>
      <c r="W12" s="41">
        <v>1250</v>
      </c>
      <c r="X12" s="41">
        <v>1560</v>
      </c>
      <c r="Y12" s="41">
        <v>1560</v>
      </c>
      <c r="Z12" s="41">
        <v>1590</v>
      </c>
      <c r="AA12" s="41">
        <v>353</v>
      </c>
      <c r="AB12" s="41" t="s">
        <v>180</v>
      </c>
      <c r="AC12" s="41" t="s">
        <v>180</v>
      </c>
    </row>
    <row r="13" spans="1:29" x14ac:dyDescent="0.3">
      <c r="A13" s="30" t="s">
        <v>181</v>
      </c>
      <c r="B13" s="33" t="s">
        <v>176</v>
      </c>
      <c r="C13" s="33" t="s">
        <v>153</v>
      </c>
      <c r="D13" s="40" t="s">
        <v>153</v>
      </c>
      <c r="E13" s="40">
        <v>0.5</v>
      </c>
      <c r="F13" s="41">
        <v>100</v>
      </c>
      <c r="G13" s="41">
        <v>115</v>
      </c>
      <c r="H13" s="41">
        <v>116</v>
      </c>
      <c r="I13" s="91">
        <v>155</v>
      </c>
      <c r="J13" s="41">
        <v>155</v>
      </c>
      <c r="K13" s="42">
        <f t="shared" ref="K13:K76" si="0">IFERROR(IF(MAX(I13:J13)&lt;(5*$E13),IF(ABS(I13-J13)&lt;(2*$E13),"&lt;2xDL",IFERROR(ABS(I13-J13)/AVERAGE(I13,J13),"&lt;DL")),IFERROR(ABS(I13-J13)/AVERAGE(I13,J13),"&lt;DL")),"&lt;DL")</f>
        <v>0</v>
      </c>
      <c r="L13" s="41">
        <v>145</v>
      </c>
      <c r="M13" s="41">
        <v>333</v>
      </c>
      <c r="N13" s="91">
        <v>783</v>
      </c>
      <c r="O13" s="41">
        <v>987</v>
      </c>
      <c r="P13" s="41">
        <v>886</v>
      </c>
      <c r="Q13" s="41">
        <v>885</v>
      </c>
      <c r="R13" s="42">
        <f t="shared" ref="R13:R76" si="1">IFERROR(IF(MAX(P13:Q13)&lt;(5*$E13),IF(ABS(P13-Q13)&lt;(2*$E13),"&lt;2xDL",IFERROR(ABS(P13-Q13)/AVERAGE(P13,Q13),"&lt;DL")),IFERROR(ABS(P13-Q13)/AVERAGE(P13,Q13),"&lt;DL")),"&lt;DL")</f>
        <v>1.129305477131564E-3</v>
      </c>
      <c r="S13" s="41">
        <v>935</v>
      </c>
      <c r="T13" s="41">
        <v>790</v>
      </c>
      <c r="U13" s="41">
        <v>857</v>
      </c>
      <c r="V13" s="41">
        <v>1160</v>
      </c>
      <c r="W13" s="41">
        <v>730</v>
      </c>
      <c r="X13" s="41">
        <v>948</v>
      </c>
      <c r="Y13" s="41">
        <v>955</v>
      </c>
      <c r="Z13" s="41">
        <v>955</v>
      </c>
      <c r="AA13" s="41">
        <v>184</v>
      </c>
      <c r="AB13" s="41" t="s">
        <v>182</v>
      </c>
      <c r="AC13" s="41" t="s">
        <v>153</v>
      </c>
    </row>
    <row r="14" spans="1:29" x14ac:dyDescent="0.3">
      <c r="A14" s="30" t="s">
        <v>183</v>
      </c>
      <c r="B14" s="33" t="s">
        <v>171</v>
      </c>
      <c r="C14" s="33" t="s">
        <v>172</v>
      </c>
      <c r="D14" s="33" t="s">
        <v>173</v>
      </c>
      <c r="E14" s="33">
        <v>0.1</v>
      </c>
      <c r="F14" s="43">
        <v>8.02</v>
      </c>
      <c r="G14" s="43">
        <v>8.07</v>
      </c>
      <c r="H14" s="43">
        <v>8.0299999999999994</v>
      </c>
      <c r="I14" s="91">
        <v>8.09</v>
      </c>
      <c r="J14" s="43">
        <v>8.11</v>
      </c>
      <c r="K14" s="42">
        <f t="shared" si="0"/>
        <v>2.4691358024690833E-3</v>
      </c>
      <c r="L14" s="43">
        <v>8.1199999999999992</v>
      </c>
      <c r="M14" s="43">
        <v>7.8</v>
      </c>
      <c r="N14" s="91">
        <v>7.91</v>
      </c>
      <c r="O14" s="43">
        <v>8.2799999999999994</v>
      </c>
      <c r="P14" s="43">
        <v>8.2200000000000006</v>
      </c>
      <c r="Q14" s="43">
        <v>8.1999999999999993</v>
      </c>
      <c r="R14" s="42">
        <f t="shared" si="1"/>
        <v>2.4360535931792142E-3</v>
      </c>
      <c r="S14" s="43">
        <v>7.56</v>
      </c>
      <c r="T14" s="43">
        <v>7.98</v>
      </c>
      <c r="U14" s="43">
        <v>8.1999999999999993</v>
      </c>
      <c r="V14" s="43">
        <v>6.07</v>
      </c>
      <c r="W14" s="43">
        <v>8.01</v>
      </c>
      <c r="X14" s="43">
        <v>8.2100000000000009</v>
      </c>
      <c r="Y14" s="43">
        <v>8.2200000000000006</v>
      </c>
      <c r="Z14" s="43">
        <v>8.19</v>
      </c>
      <c r="AA14" s="43">
        <v>8.2200000000000006</v>
      </c>
      <c r="AB14" s="43">
        <v>5.43</v>
      </c>
      <c r="AC14" s="43">
        <v>5.33</v>
      </c>
    </row>
    <row r="15" spans="1:29" x14ac:dyDescent="0.3">
      <c r="A15" s="30" t="s">
        <v>184</v>
      </c>
      <c r="B15" s="33" t="s">
        <v>176</v>
      </c>
      <c r="C15" s="33" t="s">
        <v>153</v>
      </c>
      <c r="D15" s="33">
        <v>50</v>
      </c>
      <c r="E15" s="33">
        <v>3</v>
      </c>
      <c r="F15" s="41" t="s">
        <v>185</v>
      </c>
      <c r="G15" s="41" t="s">
        <v>185</v>
      </c>
      <c r="H15" s="41" t="s">
        <v>185</v>
      </c>
      <c r="I15" s="91" t="s">
        <v>185</v>
      </c>
      <c r="J15" s="41" t="s">
        <v>185</v>
      </c>
      <c r="K15" s="42" t="str">
        <f t="shared" si="0"/>
        <v>&lt;DL</v>
      </c>
      <c r="L15" s="41" t="s">
        <v>185</v>
      </c>
      <c r="M15" s="41">
        <v>3.3</v>
      </c>
      <c r="N15" s="91">
        <v>4.7</v>
      </c>
      <c r="O15" s="41" t="s">
        <v>185</v>
      </c>
      <c r="P15" s="41">
        <v>10</v>
      </c>
      <c r="Q15" s="41" t="s">
        <v>185</v>
      </c>
      <c r="R15" s="42" t="str">
        <f t="shared" si="1"/>
        <v>&lt;DL</v>
      </c>
      <c r="S15" s="41">
        <v>21.3</v>
      </c>
      <c r="T15" s="41" t="s">
        <v>185</v>
      </c>
      <c r="U15" s="41">
        <v>6.7</v>
      </c>
      <c r="V15" s="41" t="s">
        <v>185</v>
      </c>
      <c r="W15" s="41">
        <v>6</v>
      </c>
      <c r="X15" s="41" t="s">
        <v>185</v>
      </c>
      <c r="Y15" s="41" t="s">
        <v>185</v>
      </c>
      <c r="Z15" s="41" t="s">
        <v>185</v>
      </c>
      <c r="AA15" s="41" t="s">
        <v>153</v>
      </c>
      <c r="AB15" s="41" t="s">
        <v>185</v>
      </c>
      <c r="AC15" s="41" t="s">
        <v>185</v>
      </c>
    </row>
    <row r="16" spans="1:29" s="44" customFormat="1" x14ac:dyDescent="0.3">
      <c r="A16" s="30" t="s">
        <v>186</v>
      </c>
      <c r="B16" s="33" t="s">
        <v>176</v>
      </c>
      <c r="C16" s="33" t="s">
        <v>153</v>
      </c>
      <c r="D16" s="33" t="s">
        <v>153</v>
      </c>
      <c r="E16" s="33">
        <v>1</v>
      </c>
      <c r="F16" s="41">
        <v>111</v>
      </c>
      <c r="G16" s="41">
        <v>120</v>
      </c>
      <c r="H16" s="41">
        <v>122</v>
      </c>
      <c r="I16" s="91">
        <v>174</v>
      </c>
      <c r="J16" s="41">
        <v>174</v>
      </c>
      <c r="K16" s="42">
        <f t="shared" si="0"/>
        <v>0</v>
      </c>
      <c r="L16" s="41">
        <v>163</v>
      </c>
      <c r="M16" s="41">
        <v>398</v>
      </c>
      <c r="N16" s="91">
        <v>928</v>
      </c>
      <c r="O16" s="41">
        <v>1220</v>
      </c>
      <c r="P16" s="41">
        <v>1080</v>
      </c>
      <c r="Q16" s="41">
        <v>1110</v>
      </c>
      <c r="R16" s="42">
        <f t="shared" si="1"/>
        <v>2.7397260273972601E-2</v>
      </c>
      <c r="S16" s="41">
        <v>1320</v>
      </c>
      <c r="T16" s="41">
        <v>1120</v>
      </c>
      <c r="U16" s="41">
        <v>1140</v>
      </c>
      <c r="V16" s="41">
        <v>1490</v>
      </c>
      <c r="W16" s="41">
        <v>941</v>
      </c>
      <c r="X16" s="41">
        <v>1240</v>
      </c>
      <c r="Y16" s="41">
        <v>1270</v>
      </c>
      <c r="Z16" s="41">
        <v>1280</v>
      </c>
      <c r="AA16" s="41">
        <v>209</v>
      </c>
      <c r="AB16" s="41" t="s">
        <v>187</v>
      </c>
      <c r="AC16" s="41" t="s">
        <v>187</v>
      </c>
    </row>
    <row r="17" spans="1:29" s="44" customFormat="1" x14ac:dyDescent="0.3">
      <c r="A17" s="30" t="s">
        <v>188</v>
      </c>
      <c r="B17" s="33" t="s">
        <v>176</v>
      </c>
      <c r="C17" s="33" t="s">
        <v>153</v>
      </c>
      <c r="D17" s="33" t="s">
        <v>153</v>
      </c>
      <c r="E17" s="33">
        <v>1</v>
      </c>
      <c r="F17" s="41">
        <v>91.9</v>
      </c>
      <c r="G17" s="41">
        <v>95.1</v>
      </c>
      <c r="H17" s="41">
        <v>96.5</v>
      </c>
      <c r="I17" s="91">
        <v>98.5</v>
      </c>
      <c r="J17" s="41">
        <v>98.3</v>
      </c>
      <c r="K17" s="42">
        <f t="shared" si="0"/>
        <v>2.0325203252032809E-3</v>
      </c>
      <c r="L17" s="41">
        <v>92.6</v>
      </c>
      <c r="M17" s="41">
        <v>134</v>
      </c>
      <c r="N17" s="91">
        <v>277</v>
      </c>
      <c r="O17" s="41">
        <v>263</v>
      </c>
      <c r="P17" s="41">
        <v>207</v>
      </c>
      <c r="Q17" s="41">
        <v>198</v>
      </c>
      <c r="R17" s="42">
        <f t="shared" si="1"/>
        <v>4.4444444444444446E-2</v>
      </c>
      <c r="S17" s="41">
        <v>230</v>
      </c>
      <c r="T17" s="41">
        <v>62</v>
      </c>
      <c r="U17" s="41">
        <v>209</v>
      </c>
      <c r="V17" s="41">
        <v>2.9</v>
      </c>
      <c r="W17" s="41">
        <v>172</v>
      </c>
      <c r="X17" s="41">
        <v>152</v>
      </c>
      <c r="Y17" s="41">
        <v>150</v>
      </c>
      <c r="Z17" s="41">
        <v>152</v>
      </c>
      <c r="AA17" s="41" t="s">
        <v>153</v>
      </c>
      <c r="AB17" s="41" t="s">
        <v>187</v>
      </c>
      <c r="AC17" s="41" t="s">
        <v>187</v>
      </c>
    </row>
    <row r="18" spans="1:29" s="44" customFormat="1" x14ac:dyDescent="0.3">
      <c r="A18" s="30" t="s">
        <v>189</v>
      </c>
      <c r="B18" s="33" t="s">
        <v>176</v>
      </c>
      <c r="C18" s="33" t="s">
        <v>153</v>
      </c>
      <c r="D18" s="33" t="s">
        <v>153</v>
      </c>
      <c r="E18" s="33">
        <v>1</v>
      </c>
      <c r="F18" s="41" t="s">
        <v>187</v>
      </c>
      <c r="G18" s="41" t="s">
        <v>187</v>
      </c>
      <c r="H18" s="41" t="s">
        <v>187</v>
      </c>
      <c r="I18" s="91" t="s">
        <v>187</v>
      </c>
      <c r="J18" s="41" t="s">
        <v>187</v>
      </c>
      <c r="K18" s="42" t="str">
        <f t="shared" si="0"/>
        <v>&lt;DL</v>
      </c>
      <c r="L18" s="41" t="s">
        <v>187</v>
      </c>
      <c r="M18" s="41" t="s">
        <v>187</v>
      </c>
      <c r="N18" s="91" t="s">
        <v>187</v>
      </c>
      <c r="O18" s="41" t="s">
        <v>187</v>
      </c>
      <c r="P18" s="41" t="s">
        <v>187</v>
      </c>
      <c r="Q18" s="41" t="s">
        <v>187</v>
      </c>
      <c r="R18" s="42" t="str">
        <f t="shared" si="1"/>
        <v>&lt;DL</v>
      </c>
      <c r="S18" s="41" t="s">
        <v>187</v>
      </c>
      <c r="T18" s="41" t="s">
        <v>187</v>
      </c>
      <c r="U18" s="41" t="s">
        <v>187</v>
      </c>
      <c r="V18" s="41" t="s">
        <v>187</v>
      </c>
      <c r="W18" s="41" t="s">
        <v>187</v>
      </c>
      <c r="X18" s="41" t="s">
        <v>187</v>
      </c>
      <c r="Y18" s="41" t="s">
        <v>187</v>
      </c>
      <c r="Z18" s="41" t="s">
        <v>187</v>
      </c>
      <c r="AA18" s="41" t="s">
        <v>153</v>
      </c>
      <c r="AB18" s="41" t="s">
        <v>187</v>
      </c>
      <c r="AC18" s="41" t="s">
        <v>187</v>
      </c>
    </row>
    <row r="19" spans="1:29" x14ac:dyDescent="0.3">
      <c r="A19" s="30" t="s">
        <v>190</v>
      </c>
      <c r="B19" s="33" t="s">
        <v>176</v>
      </c>
      <c r="C19" s="33" t="s">
        <v>153</v>
      </c>
      <c r="D19" s="33" t="s">
        <v>153</v>
      </c>
      <c r="E19" s="33">
        <v>1</v>
      </c>
      <c r="F19" s="41" t="s">
        <v>187</v>
      </c>
      <c r="G19" s="41" t="s">
        <v>187</v>
      </c>
      <c r="H19" s="41" t="s">
        <v>187</v>
      </c>
      <c r="I19" s="91" t="s">
        <v>187</v>
      </c>
      <c r="J19" s="41" t="s">
        <v>187</v>
      </c>
      <c r="K19" s="42" t="str">
        <f t="shared" si="0"/>
        <v>&lt;DL</v>
      </c>
      <c r="L19" s="41" t="s">
        <v>187</v>
      </c>
      <c r="M19" s="41" t="s">
        <v>187</v>
      </c>
      <c r="N19" s="91" t="s">
        <v>187</v>
      </c>
      <c r="O19" s="41" t="s">
        <v>187</v>
      </c>
      <c r="P19" s="41" t="s">
        <v>187</v>
      </c>
      <c r="Q19" s="41" t="s">
        <v>187</v>
      </c>
      <c r="R19" s="42" t="str">
        <f t="shared" si="1"/>
        <v>&lt;DL</v>
      </c>
      <c r="S19" s="41" t="s">
        <v>187</v>
      </c>
      <c r="T19" s="41" t="s">
        <v>187</v>
      </c>
      <c r="U19" s="41" t="s">
        <v>187</v>
      </c>
      <c r="V19" s="41" t="s">
        <v>187</v>
      </c>
      <c r="W19" s="41" t="s">
        <v>187</v>
      </c>
      <c r="X19" s="41" t="s">
        <v>187</v>
      </c>
      <c r="Y19" s="41" t="s">
        <v>187</v>
      </c>
      <c r="Z19" s="41" t="s">
        <v>187</v>
      </c>
      <c r="AA19" s="41" t="s">
        <v>153</v>
      </c>
      <c r="AB19" s="41" t="s">
        <v>187</v>
      </c>
      <c r="AC19" s="41" t="s">
        <v>187</v>
      </c>
    </row>
    <row r="20" spans="1:29" x14ac:dyDescent="0.3">
      <c r="A20" s="30" t="s">
        <v>191</v>
      </c>
      <c r="B20" s="33" t="s">
        <v>176</v>
      </c>
      <c r="C20" s="33" t="s">
        <v>153</v>
      </c>
      <c r="D20" s="33" t="s">
        <v>153</v>
      </c>
      <c r="E20" s="33">
        <v>1</v>
      </c>
      <c r="F20" s="41">
        <v>91.9</v>
      </c>
      <c r="G20" s="41">
        <v>95.1</v>
      </c>
      <c r="H20" s="41">
        <v>96.5</v>
      </c>
      <c r="I20" s="91">
        <v>98.5</v>
      </c>
      <c r="J20" s="41">
        <v>98.3</v>
      </c>
      <c r="K20" s="42">
        <f t="shared" si="0"/>
        <v>2.0325203252032809E-3</v>
      </c>
      <c r="L20" s="41">
        <v>92.6</v>
      </c>
      <c r="M20" s="41">
        <v>134</v>
      </c>
      <c r="N20" s="91">
        <v>277</v>
      </c>
      <c r="O20" s="41">
        <v>263</v>
      </c>
      <c r="P20" s="41">
        <v>207</v>
      </c>
      <c r="Q20" s="41">
        <v>198</v>
      </c>
      <c r="R20" s="42">
        <f t="shared" si="1"/>
        <v>4.4444444444444446E-2</v>
      </c>
      <c r="S20" s="41">
        <v>230</v>
      </c>
      <c r="T20" s="41">
        <v>62</v>
      </c>
      <c r="U20" s="41">
        <v>209</v>
      </c>
      <c r="V20" s="41">
        <v>2.9</v>
      </c>
      <c r="W20" s="41">
        <v>172</v>
      </c>
      <c r="X20" s="41">
        <v>152</v>
      </c>
      <c r="Y20" s="41">
        <v>150</v>
      </c>
      <c r="Z20" s="41">
        <v>152</v>
      </c>
      <c r="AA20" s="41">
        <v>181</v>
      </c>
      <c r="AB20" s="41" t="s">
        <v>187</v>
      </c>
      <c r="AC20" s="41" t="s">
        <v>187</v>
      </c>
    </row>
    <row r="21" spans="1:29" x14ac:dyDescent="0.3">
      <c r="A21" s="30" t="s">
        <v>192</v>
      </c>
      <c r="B21" s="33" t="s">
        <v>176</v>
      </c>
      <c r="C21" s="33">
        <v>0.75</v>
      </c>
      <c r="D21" s="33" t="s">
        <v>153</v>
      </c>
      <c r="E21" s="33">
        <v>5.0000000000000001E-3</v>
      </c>
      <c r="F21" s="41">
        <v>5.7999999999999996E-3</v>
      </c>
      <c r="G21" s="41" t="s">
        <v>193</v>
      </c>
      <c r="H21" s="41" t="s">
        <v>193</v>
      </c>
      <c r="I21" s="91">
        <v>5.7999999999999996E-3</v>
      </c>
      <c r="J21" s="41">
        <v>5.7000000000000002E-3</v>
      </c>
      <c r="K21" s="42" t="str">
        <f t="shared" si="0"/>
        <v>&lt;2xDL</v>
      </c>
      <c r="L21" s="41">
        <v>6.4999999999999997E-3</v>
      </c>
      <c r="M21" s="41" t="s">
        <v>193</v>
      </c>
      <c r="N21" s="91">
        <v>1.8800000000000001E-2</v>
      </c>
      <c r="O21" s="41">
        <v>0.28399999999999997</v>
      </c>
      <c r="P21" s="41">
        <v>0.125</v>
      </c>
      <c r="Q21" s="41">
        <v>0.125</v>
      </c>
      <c r="R21" s="42">
        <f t="shared" si="1"/>
        <v>0</v>
      </c>
      <c r="S21" s="41">
        <v>4.4000000000000004</v>
      </c>
      <c r="T21" s="41">
        <v>1.1900000000000001E-2</v>
      </c>
      <c r="U21" s="41">
        <v>1.21</v>
      </c>
      <c r="V21" s="41">
        <v>5.1999999999999998E-3</v>
      </c>
      <c r="W21" s="41">
        <v>0.50800000000000001</v>
      </c>
      <c r="X21" s="41" t="s">
        <v>193</v>
      </c>
      <c r="Y21" s="41" t="s">
        <v>193</v>
      </c>
      <c r="Z21" s="41" t="s">
        <v>193</v>
      </c>
      <c r="AA21" s="41" t="s">
        <v>153</v>
      </c>
      <c r="AB21" s="41" t="s">
        <v>193</v>
      </c>
      <c r="AC21" s="41" t="s">
        <v>193</v>
      </c>
    </row>
    <row r="22" spans="1:29" x14ac:dyDescent="0.3">
      <c r="A22" s="30" t="s">
        <v>194</v>
      </c>
      <c r="B22" s="33" t="s">
        <v>176</v>
      </c>
      <c r="C22" s="33">
        <v>120</v>
      </c>
      <c r="D22" s="33" t="s">
        <v>153</v>
      </c>
      <c r="E22" s="33">
        <v>0.5</v>
      </c>
      <c r="F22" s="41" t="s">
        <v>182</v>
      </c>
      <c r="G22" s="41" t="s">
        <v>182</v>
      </c>
      <c r="H22" s="41" t="s">
        <v>182</v>
      </c>
      <c r="I22" s="91" t="s">
        <v>182</v>
      </c>
      <c r="J22" s="41" t="s">
        <v>182</v>
      </c>
      <c r="K22" s="42" t="str">
        <f t="shared" si="0"/>
        <v>&lt;DL</v>
      </c>
      <c r="L22" s="41" t="s">
        <v>182</v>
      </c>
      <c r="M22" s="41" t="s">
        <v>182</v>
      </c>
      <c r="N22" s="92" t="s">
        <v>187</v>
      </c>
      <c r="O22" s="45" t="s">
        <v>195</v>
      </c>
      <c r="P22" s="45" t="s">
        <v>187</v>
      </c>
      <c r="Q22" s="45" t="s">
        <v>187</v>
      </c>
      <c r="R22" s="42" t="str">
        <f t="shared" si="1"/>
        <v>&lt;DL</v>
      </c>
      <c r="S22" s="45" t="s">
        <v>195</v>
      </c>
      <c r="T22" s="45" t="s">
        <v>195</v>
      </c>
      <c r="U22" s="45" t="s">
        <v>195</v>
      </c>
      <c r="V22" s="45" t="s">
        <v>187</v>
      </c>
      <c r="W22" s="45" t="s">
        <v>187</v>
      </c>
      <c r="X22" s="45" t="s">
        <v>187</v>
      </c>
      <c r="Y22" s="45" t="s">
        <v>195</v>
      </c>
      <c r="Z22" s="45" t="s">
        <v>195</v>
      </c>
      <c r="AA22" s="41" t="s">
        <v>182</v>
      </c>
      <c r="AB22" s="41" t="s">
        <v>182</v>
      </c>
      <c r="AC22" s="41" t="s">
        <v>182</v>
      </c>
    </row>
    <row r="23" spans="1:29" x14ac:dyDescent="0.3">
      <c r="A23" s="30" t="s">
        <v>197</v>
      </c>
      <c r="B23" s="33" t="s">
        <v>176</v>
      </c>
      <c r="C23" s="33">
        <v>0.12</v>
      </c>
      <c r="D23" s="33" t="s">
        <v>153</v>
      </c>
      <c r="E23" s="33">
        <v>0.02</v>
      </c>
      <c r="F23" s="41">
        <v>4.5999999999999999E-2</v>
      </c>
      <c r="G23" s="41">
        <v>5.1999999999999998E-2</v>
      </c>
      <c r="H23" s="41">
        <v>5.2999999999999999E-2</v>
      </c>
      <c r="I23" s="91">
        <v>5.2999999999999999E-2</v>
      </c>
      <c r="J23" s="41">
        <v>5.1999999999999998E-2</v>
      </c>
      <c r="K23" s="42" t="str">
        <f t="shared" si="0"/>
        <v>&lt;2xDL</v>
      </c>
      <c r="L23" s="41">
        <v>5.6000000000000001E-2</v>
      </c>
      <c r="M23" s="41">
        <v>5.8999999999999997E-2</v>
      </c>
      <c r="N23" s="41">
        <v>0.254</v>
      </c>
      <c r="O23" s="41">
        <v>0.23</v>
      </c>
      <c r="P23" s="41">
        <v>0.11799999999999999</v>
      </c>
      <c r="Q23" s="41">
        <v>0.13800000000000001</v>
      </c>
      <c r="R23" s="42">
        <f t="shared" si="1"/>
        <v>0.15625000000000014</v>
      </c>
      <c r="S23" s="41">
        <v>0.25</v>
      </c>
      <c r="T23" s="41">
        <v>0.35</v>
      </c>
      <c r="U23" s="41">
        <v>0.26</v>
      </c>
      <c r="V23" s="41">
        <v>8.2000000000000003E-2</v>
      </c>
      <c r="W23" s="41">
        <v>0.15</v>
      </c>
      <c r="X23" s="41">
        <v>0.26400000000000001</v>
      </c>
      <c r="Y23" s="41">
        <v>0.41</v>
      </c>
      <c r="Z23" s="41">
        <v>0.34</v>
      </c>
      <c r="AA23" s="41">
        <v>0.10299999999999999</v>
      </c>
      <c r="AB23" s="41" t="s">
        <v>200</v>
      </c>
      <c r="AC23" s="41" t="s">
        <v>200</v>
      </c>
    </row>
    <row r="24" spans="1:29" x14ac:dyDescent="0.3">
      <c r="A24" s="30" t="s">
        <v>201</v>
      </c>
      <c r="B24" s="33" t="s">
        <v>176</v>
      </c>
      <c r="C24" s="33">
        <v>13</v>
      </c>
      <c r="D24" s="33" t="s">
        <v>153</v>
      </c>
      <c r="E24" s="33">
        <v>5.0000000000000001E-3</v>
      </c>
      <c r="F24" s="41">
        <v>6.7400000000000002E-2</v>
      </c>
      <c r="G24" s="41">
        <v>4.3200000000000002E-2</v>
      </c>
      <c r="H24" s="41">
        <v>4.1500000000000002E-2</v>
      </c>
      <c r="I24" s="91">
        <v>5.3800000000000001E-2</v>
      </c>
      <c r="J24" s="41">
        <v>5.4399999999999997E-2</v>
      </c>
      <c r="K24" s="42">
        <f t="shared" si="0"/>
        <v>1.1090573012938936E-2</v>
      </c>
      <c r="L24" s="41">
        <v>5.3699999999999998E-2</v>
      </c>
      <c r="M24" s="41" t="s">
        <v>193</v>
      </c>
      <c r="N24" s="92" t="s">
        <v>202</v>
      </c>
      <c r="O24" s="41">
        <v>0.16300000000000001</v>
      </c>
      <c r="P24" s="41">
        <v>6.8000000000000005E-2</v>
      </c>
      <c r="Q24" s="41">
        <v>7.0999999999999994E-2</v>
      </c>
      <c r="R24" s="42">
        <f t="shared" si="1"/>
        <v>4.3165467625899116E-2</v>
      </c>
      <c r="S24" s="41">
        <v>0.26</v>
      </c>
      <c r="T24" s="45" t="s">
        <v>203</v>
      </c>
      <c r="U24" s="41">
        <v>0.41399999999999998</v>
      </c>
      <c r="V24" s="41">
        <v>6.7000000000000004E-2</v>
      </c>
      <c r="W24" s="41">
        <v>0.747</v>
      </c>
      <c r="X24" s="41">
        <v>3.3000000000000002E-2</v>
      </c>
      <c r="Y24" s="45" t="s">
        <v>203</v>
      </c>
      <c r="Z24" s="45" t="s">
        <v>203</v>
      </c>
      <c r="AA24" s="41">
        <v>0.13700000000000001</v>
      </c>
      <c r="AB24" s="41" t="s">
        <v>193</v>
      </c>
      <c r="AC24" s="41" t="s">
        <v>193</v>
      </c>
    </row>
    <row r="25" spans="1:29" x14ac:dyDescent="0.3">
      <c r="A25" s="30" t="s">
        <v>204</v>
      </c>
      <c r="B25" s="33" t="s">
        <v>176</v>
      </c>
      <c r="C25" s="33">
        <v>0.06</v>
      </c>
      <c r="D25" s="33" t="s">
        <v>153</v>
      </c>
      <c r="E25" s="33">
        <v>1E-3</v>
      </c>
      <c r="F25" s="41" t="s">
        <v>205</v>
      </c>
      <c r="G25" s="41" t="s">
        <v>205</v>
      </c>
      <c r="H25" s="41" t="s">
        <v>205</v>
      </c>
      <c r="I25" s="91" t="s">
        <v>205</v>
      </c>
      <c r="J25" s="41" t="s">
        <v>205</v>
      </c>
      <c r="K25" s="42" t="str">
        <f t="shared" si="0"/>
        <v>&lt;DL</v>
      </c>
      <c r="L25" s="41" t="s">
        <v>205</v>
      </c>
      <c r="M25" s="41" t="s">
        <v>205</v>
      </c>
      <c r="N25" s="92" t="s">
        <v>206</v>
      </c>
      <c r="O25" s="45" t="s">
        <v>193</v>
      </c>
      <c r="P25" s="41">
        <v>2.0999999999999999E-3</v>
      </c>
      <c r="Q25" s="41">
        <v>3.0000000000000001E-3</v>
      </c>
      <c r="R25" s="42" t="str">
        <f t="shared" si="1"/>
        <v>&lt;2xDL</v>
      </c>
      <c r="S25" s="45">
        <v>1.5800000000000002E-2</v>
      </c>
      <c r="T25" s="45" t="s">
        <v>193</v>
      </c>
      <c r="U25" s="41">
        <v>1.4800000000000001E-2</v>
      </c>
      <c r="V25" s="45" t="s">
        <v>206</v>
      </c>
      <c r="W25" s="41">
        <v>2.4199999999999999E-2</v>
      </c>
      <c r="X25" s="45" t="s">
        <v>206</v>
      </c>
      <c r="Y25" s="45" t="s">
        <v>193</v>
      </c>
      <c r="Z25" s="45" t="s">
        <v>193</v>
      </c>
      <c r="AA25" s="41" t="s">
        <v>205</v>
      </c>
      <c r="AB25" s="41" t="s">
        <v>205</v>
      </c>
      <c r="AC25" s="41" t="s">
        <v>205</v>
      </c>
    </row>
    <row r="26" spans="1:29" x14ac:dyDescent="0.3">
      <c r="A26" s="30" t="s">
        <v>207</v>
      </c>
      <c r="B26" s="33" t="s">
        <v>176</v>
      </c>
      <c r="C26" s="33" t="s">
        <v>153</v>
      </c>
      <c r="D26" s="33" t="s">
        <v>153</v>
      </c>
      <c r="E26" s="33">
        <v>0.3</v>
      </c>
      <c r="F26" s="41">
        <v>17.600000000000001</v>
      </c>
      <c r="G26" s="41">
        <v>19.7</v>
      </c>
      <c r="H26" s="41">
        <v>20</v>
      </c>
      <c r="I26" s="91">
        <v>55.9</v>
      </c>
      <c r="J26" s="41">
        <v>55.7</v>
      </c>
      <c r="K26" s="42">
        <f t="shared" si="0"/>
        <v>3.5842293906809273E-3</v>
      </c>
      <c r="L26" s="41">
        <v>51.6</v>
      </c>
      <c r="M26" s="41">
        <v>186</v>
      </c>
      <c r="N26" s="91">
        <v>480</v>
      </c>
      <c r="O26" s="41">
        <v>720</v>
      </c>
      <c r="P26" s="41">
        <v>650</v>
      </c>
      <c r="Q26" s="41">
        <v>682</v>
      </c>
      <c r="R26" s="42">
        <f t="shared" si="1"/>
        <v>4.8048048048048048E-2</v>
      </c>
      <c r="S26" s="41">
        <v>783</v>
      </c>
      <c r="T26" s="41">
        <v>761</v>
      </c>
      <c r="U26" s="41">
        <v>688</v>
      </c>
      <c r="V26" s="41">
        <v>1070</v>
      </c>
      <c r="W26" s="41">
        <v>556</v>
      </c>
      <c r="X26" s="41">
        <v>801</v>
      </c>
      <c r="Y26" s="41">
        <v>831</v>
      </c>
      <c r="Z26" s="41">
        <v>842</v>
      </c>
      <c r="AA26" s="41">
        <v>32.200000000000003</v>
      </c>
      <c r="AB26" s="41" t="s">
        <v>208</v>
      </c>
      <c r="AC26" s="41" t="s">
        <v>208</v>
      </c>
    </row>
    <row r="27" spans="1:29" x14ac:dyDescent="0.3">
      <c r="A27" s="30" t="s">
        <v>209</v>
      </c>
      <c r="B27" s="33" t="s">
        <v>176</v>
      </c>
      <c r="C27" s="33" t="s">
        <v>153</v>
      </c>
      <c r="D27" s="33">
        <v>0.1</v>
      </c>
      <c r="E27" s="33">
        <v>5.0000000000000001E-3</v>
      </c>
      <c r="F27" s="41" t="s">
        <v>193</v>
      </c>
      <c r="G27" s="41" t="s">
        <v>193</v>
      </c>
      <c r="H27" s="41" t="s">
        <v>193</v>
      </c>
      <c r="I27" s="91" t="s">
        <v>193</v>
      </c>
      <c r="J27" s="41" t="s">
        <v>193</v>
      </c>
      <c r="K27" s="42" t="str">
        <f t="shared" si="0"/>
        <v>&lt;DL</v>
      </c>
      <c r="L27" s="41" t="s">
        <v>193</v>
      </c>
      <c r="M27" s="41" t="s">
        <v>193</v>
      </c>
      <c r="N27" s="91" t="s">
        <v>193</v>
      </c>
      <c r="O27" s="41" t="s">
        <v>193</v>
      </c>
      <c r="P27" s="41" t="s">
        <v>193</v>
      </c>
      <c r="Q27" s="41" t="s">
        <v>193</v>
      </c>
      <c r="R27" s="42" t="str">
        <f t="shared" si="1"/>
        <v>&lt;DL</v>
      </c>
      <c r="S27" s="41">
        <v>2.6100000000000002E-2</v>
      </c>
      <c r="T27" s="41" t="s">
        <v>193</v>
      </c>
      <c r="U27" s="41" t="s">
        <v>193</v>
      </c>
      <c r="V27" s="41" t="s">
        <v>193</v>
      </c>
      <c r="W27" s="41" t="s">
        <v>193</v>
      </c>
      <c r="X27" s="41" t="s">
        <v>153</v>
      </c>
      <c r="Y27" s="41" t="s">
        <v>153</v>
      </c>
      <c r="Z27" s="41" t="s">
        <v>153</v>
      </c>
      <c r="AA27" s="41" t="s">
        <v>153</v>
      </c>
      <c r="AB27" s="41" t="s">
        <v>193</v>
      </c>
      <c r="AC27" s="41" t="s">
        <v>193</v>
      </c>
    </row>
    <row r="28" spans="1:29" x14ac:dyDescent="0.3">
      <c r="A28" s="30" t="s">
        <v>210</v>
      </c>
      <c r="B28" s="33" t="s">
        <v>176</v>
      </c>
      <c r="C28" s="33" t="s">
        <v>153</v>
      </c>
      <c r="D28" s="33">
        <v>0.3</v>
      </c>
      <c r="E28" s="33">
        <v>5.0000000000000001E-3</v>
      </c>
      <c r="F28" s="41" t="s">
        <v>193</v>
      </c>
      <c r="G28" s="41" t="s">
        <v>193</v>
      </c>
      <c r="H28" s="41" t="s">
        <v>193</v>
      </c>
      <c r="I28" s="91" t="s">
        <v>193</v>
      </c>
      <c r="J28" s="41" t="s">
        <v>193</v>
      </c>
      <c r="K28" s="42" t="str">
        <f t="shared" si="0"/>
        <v>&lt;DL</v>
      </c>
      <c r="L28" s="41" t="s">
        <v>193</v>
      </c>
      <c r="M28" s="41" t="s">
        <v>193</v>
      </c>
      <c r="N28" s="91" t="s">
        <v>193</v>
      </c>
      <c r="O28" s="41" t="s">
        <v>193</v>
      </c>
      <c r="P28" s="41" t="s">
        <v>193</v>
      </c>
      <c r="Q28" s="41" t="s">
        <v>193</v>
      </c>
      <c r="R28" s="42" t="str">
        <f t="shared" si="1"/>
        <v>&lt;DL</v>
      </c>
      <c r="S28" s="41">
        <v>0.157</v>
      </c>
      <c r="T28" s="41" t="s">
        <v>193</v>
      </c>
      <c r="U28" s="41" t="s">
        <v>193</v>
      </c>
      <c r="V28" s="41" t="s">
        <v>193</v>
      </c>
      <c r="W28" s="41" t="s">
        <v>193</v>
      </c>
      <c r="X28" s="41" t="s">
        <v>153</v>
      </c>
      <c r="Y28" s="41" t="s">
        <v>153</v>
      </c>
      <c r="Z28" s="41" t="s">
        <v>153</v>
      </c>
      <c r="AA28" s="41" t="s">
        <v>153</v>
      </c>
      <c r="AB28" s="41" t="s">
        <v>193</v>
      </c>
      <c r="AC28" s="41" t="s">
        <v>193</v>
      </c>
    </row>
    <row r="29" spans="1:29" x14ac:dyDescent="0.3">
      <c r="A29" s="30" t="s">
        <v>211</v>
      </c>
      <c r="B29" s="33" t="s">
        <v>176</v>
      </c>
      <c r="C29" s="33" t="s">
        <v>153</v>
      </c>
      <c r="D29" s="40" t="s">
        <v>153</v>
      </c>
      <c r="E29" s="40">
        <v>0.2</v>
      </c>
      <c r="F29" s="41" t="s">
        <v>199</v>
      </c>
      <c r="G29" s="41" t="s">
        <v>199</v>
      </c>
      <c r="H29" s="80" t="s">
        <v>199</v>
      </c>
      <c r="I29" s="91">
        <v>0.22</v>
      </c>
      <c r="J29" s="41">
        <v>0.26</v>
      </c>
      <c r="K29" s="42" t="str">
        <f t="shared" si="0"/>
        <v>&lt;2xDL</v>
      </c>
      <c r="L29" s="41">
        <v>0.2</v>
      </c>
      <c r="M29" s="41">
        <v>0.2</v>
      </c>
      <c r="N29" s="91" t="s">
        <v>199</v>
      </c>
      <c r="O29" s="41">
        <v>0.32</v>
      </c>
      <c r="P29" s="41" t="s">
        <v>199</v>
      </c>
      <c r="Q29" s="41" t="s">
        <v>199</v>
      </c>
      <c r="R29" s="42" t="str">
        <f t="shared" si="1"/>
        <v>&lt;DL</v>
      </c>
      <c r="S29" s="45">
        <v>0.72</v>
      </c>
      <c r="T29" s="41">
        <v>0.25</v>
      </c>
      <c r="U29" s="41" t="s">
        <v>199</v>
      </c>
      <c r="V29" s="41" t="s">
        <v>199</v>
      </c>
      <c r="W29" s="41">
        <v>0.53</v>
      </c>
      <c r="X29" s="41" t="s">
        <v>153</v>
      </c>
      <c r="Y29" s="41" t="s">
        <v>153</v>
      </c>
      <c r="Z29" s="41" t="s">
        <v>153</v>
      </c>
      <c r="AA29" s="41" t="s">
        <v>153</v>
      </c>
      <c r="AB29" s="41" t="s">
        <v>199</v>
      </c>
      <c r="AC29" s="41" t="s">
        <v>199</v>
      </c>
    </row>
    <row r="30" spans="1:29" x14ac:dyDescent="0.3">
      <c r="A30" s="30" t="s">
        <v>212</v>
      </c>
      <c r="B30" s="33" t="s">
        <v>176</v>
      </c>
      <c r="C30" s="33" t="s">
        <v>153</v>
      </c>
      <c r="D30" s="40" t="s">
        <v>153</v>
      </c>
      <c r="E30" s="40">
        <v>0.5</v>
      </c>
      <c r="F30" s="41" t="s">
        <v>182</v>
      </c>
      <c r="G30" s="41" t="s">
        <v>182</v>
      </c>
      <c r="H30" s="41" t="s">
        <v>182</v>
      </c>
      <c r="I30" s="91" t="s">
        <v>182</v>
      </c>
      <c r="J30" s="41" t="s">
        <v>182</v>
      </c>
      <c r="K30" s="42" t="str">
        <f t="shared" si="0"/>
        <v>&lt;DL</v>
      </c>
      <c r="L30" s="41" t="s">
        <v>182</v>
      </c>
      <c r="M30" s="41" t="s">
        <v>182</v>
      </c>
      <c r="N30" s="91" t="s">
        <v>182</v>
      </c>
      <c r="O30" s="41" t="s">
        <v>182</v>
      </c>
      <c r="P30" s="41" t="s">
        <v>182</v>
      </c>
      <c r="Q30" s="41" t="s">
        <v>182</v>
      </c>
      <c r="R30" s="42" t="str">
        <f t="shared" si="1"/>
        <v>&lt;DL</v>
      </c>
      <c r="S30" s="41">
        <v>4.41</v>
      </c>
      <c r="T30" s="41" t="s">
        <v>182</v>
      </c>
      <c r="U30" s="41" t="s">
        <v>182</v>
      </c>
      <c r="V30" s="41" t="s">
        <v>182</v>
      </c>
      <c r="W30" s="41" t="s">
        <v>182</v>
      </c>
      <c r="X30" s="41" t="s">
        <v>153</v>
      </c>
      <c r="Y30" s="41" t="s">
        <v>153</v>
      </c>
      <c r="Z30" s="41" t="s">
        <v>153</v>
      </c>
      <c r="AA30" s="41" t="s">
        <v>153</v>
      </c>
      <c r="AB30" s="41" t="s">
        <v>182</v>
      </c>
      <c r="AC30" s="41" t="s">
        <v>182</v>
      </c>
    </row>
    <row r="31" spans="1:29" x14ac:dyDescent="0.3">
      <c r="A31" s="30" t="s">
        <v>213</v>
      </c>
      <c r="B31" s="33" t="s">
        <v>176</v>
      </c>
      <c r="C31" s="33">
        <v>0.1</v>
      </c>
      <c r="D31" s="40" t="s">
        <v>153</v>
      </c>
      <c r="E31" s="40">
        <v>3.0000000000000001E-3</v>
      </c>
      <c r="F31" s="41">
        <v>1.09E-2</v>
      </c>
      <c r="G31" s="41">
        <v>1.0500000000000001E-2</v>
      </c>
      <c r="H31" s="41">
        <v>1.2500000000000001E-2</v>
      </c>
      <c r="I31" s="91">
        <v>1.8499999999999999E-2</v>
      </c>
      <c r="J31" s="41">
        <v>1.7299999999999999E-2</v>
      </c>
      <c r="K31" s="42">
        <f t="shared" si="0"/>
        <v>6.7039106145251381E-2</v>
      </c>
      <c r="L31" s="41">
        <v>3.0099999999999998E-2</v>
      </c>
      <c r="M31" s="41">
        <v>3.6999999999999998E-2</v>
      </c>
      <c r="N31" s="91">
        <v>7.4399999999999994E-2</v>
      </c>
      <c r="O31" s="41">
        <v>3.3799999999999997E-2</v>
      </c>
      <c r="P31" s="41">
        <v>3.32E-2</v>
      </c>
      <c r="Q31" s="41">
        <v>3.2899999999999999E-2</v>
      </c>
      <c r="R31" s="42">
        <f t="shared" si="1"/>
        <v>9.0771558245083712E-3</v>
      </c>
      <c r="S31" s="41">
        <v>1.83E-2</v>
      </c>
      <c r="T31" s="41">
        <v>2.5899999999999999E-2</v>
      </c>
      <c r="U31" s="41">
        <v>2.6499999999999999E-2</v>
      </c>
      <c r="V31" s="41">
        <v>0.255</v>
      </c>
      <c r="W31" s="41">
        <v>2.2800000000000001E-2</v>
      </c>
      <c r="X31" s="41">
        <v>1.3599999999999999E-2</v>
      </c>
      <c r="Y31" s="41">
        <v>1.3299999999999999E-2</v>
      </c>
      <c r="Z31" s="41">
        <v>1.0999999999999999E-2</v>
      </c>
      <c r="AA31" s="41" t="s">
        <v>202</v>
      </c>
      <c r="AB31" s="41" t="s">
        <v>214</v>
      </c>
      <c r="AC31" s="41" t="s">
        <v>214</v>
      </c>
    </row>
    <row r="32" spans="1:29" x14ac:dyDescent="0.3">
      <c r="A32" s="30" t="s">
        <v>215</v>
      </c>
      <c r="B32" s="33" t="s">
        <v>176</v>
      </c>
      <c r="C32" s="33" t="s">
        <v>153</v>
      </c>
      <c r="D32" s="33">
        <v>0.15</v>
      </c>
      <c r="E32" s="33">
        <v>1E-4</v>
      </c>
      <c r="F32" s="41">
        <v>1E-4</v>
      </c>
      <c r="G32" s="41" t="s">
        <v>216</v>
      </c>
      <c r="H32" s="41">
        <v>1E-4</v>
      </c>
      <c r="I32" s="91">
        <v>4.0999999999999999E-4</v>
      </c>
      <c r="J32" s="41">
        <v>4.0000000000000002E-4</v>
      </c>
      <c r="K32" s="42" t="str">
        <f t="shared" si="0"/>
        <v>&lt;2xDL</v>
      </c>
      <c r="L32" s="41">
        <v>3.8000000000000002E-4</v>
      </c>
      <c r="M32" s="41">
        <v>4.2999999999999999E-4</v>
      </c>
      <c r="N32" s="91">
        <v>1.6500000000000001E-2</v>
      </c>
      <c r="O32" s="41">
        <v>5.0200000000000002E-3</v>
      </c>
      <c r="P32" s="41">
        <v>1.3699999999999999E-3</v>
      </c>
      <c r="Q32" s="41">
        <v>1.3799999999999999E-3</v>
      </c>
      <c r="R32" s="42">
        <f t="shared" si="1"/>
        <v>7.2727272727272918E-3</v>
      </c>
      <c r="S32" s="41">
        <v>4.8999999999999998E-4</v>
      </c>
      <c r="T32" s="41">
        <v>4.0099999999999997E-2</v>
      </c>
      <c r="U32" s="41">
        <v>7.5000000000000002E-4</v>
      </c>
      <c r="V32" s="41">
        <v>1.2999999999999999E-4</v>
      </c>
      <c r="W32" s="41">
        <v>8.8000000000000003E-4</v>
      </c>
      <c r="X32" s="41">
        <v>3.3E-3</v>
      </c>
      <c r="Y32" s="41">
        <v>3.2200000000000002E-3</v>
      </c>
      <c r="Z32" s="41">
        <v>3.3300000000000001E-3</v>
      </c>
      <c r="AA32" s="41" t="s">
        <v>232</v>
      </c>
      <c r="AB32" s="41" t="s">
        <v>216</v>
      </c>
      <c r="AC32" s="41" t="s">
        <v>216</v>
      </c>
    </row>
    <row r="33" spans="1:29" x14ac:dyDescent="0.3">
      <c r="A33" s="30" t="s">
        <v>217</v>
      </c>
      <c r="B33" s="33" t="s">
        <v>176</v>
      </c>
      <c r="C33" s="33">
        <v>5.0000000000000001E-3</v>
      </c>
      <c r="D33" s="40" t="s">
        <v>153</v>
      </c>
      <c r="E33" s="40">
        <v>1E-4</v>
      </c>
      <c r="F33" s="41">
        <v>2.9999999999999997E-4</v>
      </c>
      <c r="G33" s="41">
        <v>3.2000000000000003E-4</v>
      </c>
      <c r="H33" s="41">
        <v>3.3E-4</v>
      </c>
      <c r="I33" s="91">
        <v>2.0600000000000002E-3</v>
      </c>
      <c r="J33" s="41">
        <v>2.1199999999999999E-3</v>
      </c>
      <c r="K33" s="42">
        <f t="shared" si="0"/>
        <v>2.8708133971291735E-2</v>
      </c>
      <c r="L33" s="41">
        <v>2E-3</v>
      </c>
      <c r="M33" s="41">
        <v>1.26E-2</v>
      </c>
      <c r="N33" s="41">
        <v>0.112</v>
      </c>
      <c r="O33" s="41">
        <v>2.7799999999999998E-2</v>
      </c>
      <c r="P33" s="41">
        <v>6.9899999999999997E-3</v>
      </c>
      <c r="Q33" s="41">
        <v>7.3000000000000001E-3</v>
      </c>
      <c r="R33" s="42">
        <f t="shared" si="1"/>
        <v>4.3386983904828605E-2</v>
      </c>
      <c r="S33" s="41">
        <v>5.8000000000000003E-2</v>
      </c>
      <c r="T33" s="41">
        <v>0.113</v>
      </c>
      <c r="U33" s="41">
        <v>2.7099999999999999E-2</v>
      </c>
      <c r="V33" s="41">
        <v>5.9999999999999995E-4</v>
      </c>
      <c r="W33" s="41">
        <v>1.9E-2</v>
      </c>
      <c r="X33" s="41">
        <v>1.0500000000000001E-2</v>
      </c>
      <c r="Y33" s="41">
        <v>9.9399999999999992E-3</v>
      </c>
      <c r="Z33" s="41">
        <v>1.0699999999999999E-2</v>
      </c>
      <c r="AA33" s="41">
        <v>4.0000000000000002E-4</v>
      </c>
      <c r="AB33" s="41" t="s">
        <v>216</v>
      </c>
      <c r="AC33" s="41" t="s">
        <v>216</v>
      </c>
    </row>
    <row r="34" spans="1:29" x14ac:dyDescent="0.3">
      <c r="A34" s="30" t="s">
        <v>218</v>
      </c>
      <c r="B34" s="33" t="s">
        <v>176</v>
      </c>
      <c r="C34" s="33" t="s">
        <v>153</v>
      </c>
      <c r="D34" s="32">
        <v>1</v>
      </c>
      <c r="E34" s="33">
        <v>5.0000000000000002E-5</v>
      </c>
      <c r="F34" s="41">
        <v>7.0300000000000001E-2</v>
      </c>
      <c r="G34" s="41">
        <v>7.9399999999999998E-2</v>
      </c>
      <c r="H34" s="41">
        <v>8.0500000000000002E-2</v>
      </c>
      <c r="I34" s="91">
        <v>7.6899999999999996E-2</v>
      </c>
      <c r="J34" s="41">
        <v>7.7499999999999999E-2</v>
      </c>
      <c r="K34" s="42">
        <f t="shared" si="0"/>
        <v>7.7720207253886451E-3</v>
      </c>
      <c r="L34" s="41">
        <v>7.5800000000000006E-2</v>
      </c>
      <c r="M34" s="41">
        <v>6.6000000000000003E-2</v>
      </c>
      <c r="N34" s="91">
        <v>1.5299999999999999E-2</v>
      </c>
      <c r="O34" s="41">
        <v>3.1399999999999997E-2</v>
      </c>
      <c r="P34" s="41">
        <v>4.2200000000000001E-2</v>
      </c>
      <c r="Q34" s="41">
        <v>4.4200000000000003E-2</v>
      </c>
      <c r="R34" s="42">
        <f t="shared" si="1"/>
        <v>4.6296296296296335E-2</v>
      </c>
      <c r="S34" s="41">
        <v>6.7500000000000004E-2</v>
      </c>
      <c r="T34" s="41">
        <v>1.0800000000000001E-2</v>
      </c>
      <c r="U34" s="41">
        <v>5.4699999999999999E-2</v>
      </c>
      <c r="V34" s="41">
        <v>1.61E-2</v>
      </c>
      <c r="W34" s="41">
        <v>6.3299999999999995E-2</v>
      </c>
      <c r="X34" s="41">
        <v>1.55E-2</v>
      </c>
      <c r="Y34" s="41">
        <v>1.5299999999999999E-2</v>
      </c>
      <c r="Z34" s="41">
        <v>1.5599999999999999E-2</v>
      </c>
      <c r="AA34" s="41">
        <v>8.4000000000000005E-2</v>
      </c>
      <c r="AB34" s="41" t="s">
        <v>219</v>
      </c>
      <c r="AC34" s="41" t="s">
        <v>219</v>
      </c>
    </row>
    <row r="35" spans="1:29" x14ac:dyDescent="0.3">
      <c r="A35" s="30" t="s">
        <v>220</v>
      </c>
      <c r="B35" s="33" t="s">
        <v>176</v>
      </c>
      <c r="C35" s="33" t="s">
        <v>153</v>
      </c>
      <c r="D35" s="40" t="s">
        <v>153</v>
      </c>
      <c r="E35" s="33">
        <v>2.0000000000000002E-5</v>
      </c>
      <c r="F35" s="41" t="s">
        <v>221</v>
      </c>
      <c r="G35" s="41" t="s">
        <v>221</v>
      </c>
      <c r="H35" s="41" t="s">
        <v>221</v>
      </c>
      <c r="I35" s="91" t="s">
        <v>221</v>
      </c>
      <c r="J35" s="41" t="s">
        <v>221</v>
      </c>
      <c r="K35" s="42" t="str">
        <f t="shared" si="0"/>
        <v>&lt;DL</v>
      </c>
      <c r="L35" s="41" t="s">
        <v>221</v>
      </c>
      <c r="M35" s="41" t="s">
        <v>221</v>
      </c>
      <c r="N35" s="91" t="s">
        <v>221</v>
      </c>
      <c r="O35" s="41" t="s">
        <v>221</v>
      </c>
      <c r="P35" s="41" t="s">
        <v>221</v>
      </c>
      <c r="Q35" s="41" t="s">
        <v>221</v>
      </c>
      <c r="R35" s="42" t="str">
        <f t="shared" si="1"/>
        <v>&lt;DL</v>
      </c>
      <c r="S35" s="41" t="s">
        <v>221</v>
      </c>
      <c r="T35" s="41" t="s">
        <v>221</v>
      </c>
      <c r="U35" s="41" t="s">
        <v>221</v>
      </c>
      <c r="V35" s="41">
        <v>5.7000000000000003E-5</v>
      </c>
      <c r="W35" s="41" t="s">
        <v>221</v>
      </c>
      <c r="X35" s="41" t="s">
        <v>221</v>
      </c>
      <c r="Y35" s="41" t="s">
        <v>221</v>
      </c>
      <c r="Z35" s="41" t="s">
        <v>221</v>
      </c>
      <c r="AA35" s="41" t="s">
        <v>153</v>
      </c>
      <c r="AB35" s="41" t="s">
        <v>221</v>
      </c>
      <c r="AC35" s="41" t="s">
        <v>221</v>
      </c>
    </row>
    <row r="36" spans="1:29" x14ac:dyDescent="0.3">
      <c r="A36" s="30" t="s">
        <v>222</v>
      </c>
      <c r="B36" s="33" t="s">
        <v>176</v>
      </c>
      <c r="C36" s="33" t="s">
        <v>153</v>
      </c>
      <c r="D36" s="40" t="s">
        <v>153</v>
      </c>
      <c r="E36" s="40">
        <v>5.0000000000000002E-5</v>
      </c>
      <c r="F36" s="41" t="s">
        <v>219</v>
      </c>
      <c r="G36" s="41" t="s">
        <v>219</v>
      </c>
      <c r="H36" s="41" t="s">
        <v>219</v>
      </c>
      <c r="I36" s="91" t="s">
        <v>219</v>
      </c>
      <c r="J36" s="41" t="s">
        <v>219</v>
      </c>
      <c r="K36" s="42" t="str">
        <f t="shared" si="0"/>
        <v>&lt;DL</v>
      </c>
      <c r="L36" s="41" t="s">
        <v>219</v>
      </c>
      <c r="M36" s="41" t="s">
        <v>219</v>
      </c>
      <c r="N36" s="91" t="s">
        <v>219</v>
      </c>
      <c r="O36" s="41" t="s">
        <v>219</v>
      </c>
      <c r="P36" s="41" t="s">
        <v>219</v>
      </c>
      <c r="Q36" s="41" t="s">
        <v>219</v>
      </c>
      <c r="R36" s="42" t="str">
        <f t="shared" si="1"/>
        <v>&lt;DL</v>
      </c>
      <c r="S36" s="41" t="s">
        <v>219</v>
      </c>
      <c r="T36" s="41">
        <v>1.27E-4</v>
      </c>
      <c r="U36" s="41" t="s">
        <v>219</v>
      </c>
      <c r="V36" s="41" t="s">
        <v>219</v>
      </c>
      <c r="W36" s="41" t="s">
        <v>219</v>
      </c>
      <c r="X36" s="41" t="s">
        <v>219</v>
      </c>
      <c r="Y36" s="41" t="s">
        <v>219</v>
      </c>
      <c r="Z36" s="41" t="s">
        <v>219</v>
      </c>
      <c r="AA36" s="41" t="s">
        <v>153</v>
      </c>
      <c r="AB36" s="41" t="s">
        <v>219</v>
      </c>
      <c r="AC36" s="41" t="s">
        <v>219</v>
      </c>
    </row>
    <row r="37" spans="1:29" x14ac:dyDescent="0.3">
      <c r="A37" s="30" t="s">
        <v>223</v>
      </c>
      <c r="B37" s="33" t="s">
        <v>176</v>
      </c>
      <c r="C37" s="33" t="s">
        <v>153</v>
      </c>
      <c r="D37" s="40" t="s">
        <v>153</v>
      </c>
      <c r="E37" s="40">
        <v>0.01</v>
      </c>
      <c r="F37" s="41" t="s">
        <v>202</v>
      </c>
      <c r="G37" s="41" t="s">
        <v>202</v>
      </c>
      <c r="H37" s="41" t="s">
        <v>202</v>
      </c>
      <c r="I37" s="91" t="s">
        <v>202</v>
      </c>
      <c r="J37" s="41" t="s">
        <v>202</v>
      </c>
      <c r="K37" s="42" t="str">
        <f t="shared" si="0"/>
        <v>&lt;DL</v>
      </c>
      <c r="L37" s="41" t="s">
        <v>202</v>
      </c>
      <c r="M37" s="41" t="s">
        <v>202</v>
      </c>
      <c r="N37" s="91" t="s">
        <v>202</v>
      </c>
      <c r="O37" s="41">
        <v>5.0999999999999997E-2</v>
      </c>
      <c r="P37" s="41">
        <v>0.02</v>
      </c>
      <c r="Q37" s="41">
        <v>1.9E-2</v>
      </c>
      <c r="R37" s="42" t="str">
        <f t="shared" si="1"/>
        <v>&lt;2xDL</v>
      </c>
      <c r="S37" s="41">
        <v>7.0999999999999994E-2</v>
      </c>
      <c r="T37" s="41">
        <v>9.0999999999999998E-2</v>
      </c>
      <c r="U37" s="41">
        <v>3.4000000000000002E-2</v>
      </c>
      <c r="V37" s="41" t="s">
        <v>202</v>
      </c>
      <c r="W37" s="41">
        <v>0.03</v>
      </c>
      <c r="X37" s="41" t="s">
        <v>202</v>
      </c>
      <c r="Y37" s="41" t="s">
        <v>202</v>
      </c>
      <c r="Z37" s="41" t="s">
        <v>202</v>
      </c>
      <c r="AA37" s="41" t="s">
        <v>198</v>
      </c>
      <c r="AB37" s="41" t="s">
        <v>202</v>
      </c>
      <c r="AC37" s="41" t="s">
        <v>202</v>
      </c>
    </row>
    <row r="38" spans="1:29" x14ac:dyDescent="0.3">
      <c r="A38" s="46" t="s">
        <v>320</v>
      </c>
      <c r="B38" s="33" t="s">
        <v>176</v>
      </c>
      <c r="C38" s="33">
        <v>9.0000000000000006E-5</v>
      </c>
      <c r="D38" s="33">
        <v>0.02</v>
      </c>
      <c r="E38" s="33">
        <v>5.0000000000000004E-6</v>
      </c>
      <c r="F38" s="41">
        <v>1.2999999999999999E-5</v>
      </c>
      <c r="G38" s="41">
        <v>1.38E-5</v>
      </c>
      <c r="H38" s="41">
        <v>1.34E-5</v>
      </c>
      <c r="I38" s="91">
        <v>1.5E-5</v>
      </c>
      <c r="J38" s="41">
        <v>1.95E-5</v>
      </c>
      <c r="K38" s="42" t="str">
        <f t="shared" si="0"/>
        <v>&lt;2xDL</v>
      </c>
      <c r="L38" s="41">
        <v>1.91E-5</v>
      </c>
      <c r="M38" s="41">
        <v>1.4800000000000001E-5</v>
      </c>
      <c r="N38" s="41">
        <v>2.5100000000000001E-3</v>
      </c>
      <c r="O38" s="41">
        <v>3.1399999999999999E-4</v>
      </c>
      <c r="P38" s="41">
        <v>1.6900000000000001E-5</v>
      </c>
      <c r="Q38" s="41">
        <v>2.0599999999999999E-5</v>
      </c>
      <c r="R38" s="42" t="str">
        <f t="shared" si="1"/>
        <v>&lt;2xDL</v>
      </c>
      <c r="S38" s="41">
        <v>4.1100000000000002E-4</v>
      </c>
      <c r="T38" s="41">
        <v>4.55E-4</v>
      </c>
      <c r="U38" s="41">
        <v>4.9299999999999999E-5</v>
      </c>
      <c r="V38" s="41">
        <v>1.5699999999999999E-2</v>
      </c>
      <c r="W38" s="41">
        <v>4.9799999999999998E-5</v>
      </c>
      <c r="X38" s="41">
        <v>1.56E-3</v>
      </c>
      <c r="Y38" s="41">
        <v>1.49E-3</v>
      </c>
      <c r="Z38" s="41">
        <v>1.58E-3</v>
      </c>
      <c r="AA38" s="41" t="s">
        <v>230</v>
      </c>
      <c r="AB38" s="41" t="s">
        <v>224</v>
      </c>
      <c r="AC38" s="41" t="s">
        <v>224</v>
      </c>
    </row>
    <row r="39" spans="1:29" x14ac:dyDescent="0.3">
      <c r="A39" s="47" t="s">
        <v>225</v>
      </c>
      <c r="B39" s="48" t="s">
        <v>176</v>
      </c>
      <c r="C39" s="48" t="s">
        <v>226</v>
      </c>
      <c r="D39" s="49" t="s">
        <v>153</v>
      </c>
      <c r="E39" s="50" t="s">
        <v>153</v>
      </c>
      <c r="F39" s="51">
        <f>IF(F$13&lt;17,0.00004,(IF(F$13&gt;280,0.00037,((10^(0.83*(LOG(F$13))-2.46))/1000))))</f>
        <v>1.5848931924611131E-4</v>
      </c>
      <c r="G39" s="51">
        <f t="shared" ref="G39:AC39" si="2">IF(G$13&lt;17,0.00004,(IF(G$13&gt;280,0.00037,((10^(0.83*(LOG(G$13))-2.46))/1000))))</f>
        <v>1.7798328061625082E-4</v>
      </c>
      <c r="H39" s="51">
        <f t="shared" si="2"/>
        <v>1.7926690933445507E-4</v>
      </c>
      <c r="I39" s="51">
        <f t="shared" si="2"/>
        <v>2.2802124336320127E-4</v>
      </c>
      <c r="J39" s="51">
        <f t="shared" si="2"/>
        <v>2.2802124336320127E-4</v>
      </c>
      <c r="K39" s="51" t="s">
        <v>153</v>
      </c>
      <c r="L39" s="51">
        <f t="shared" si="2"/>
        <v>2.1574236829422736E-4</v>
      </c>
      <c r="M39" s="51">
        <f t="shared" si="2"/>
        <v>3.6999999999999999E-4</v>
      </c>
      <c r="N39" s="51">
        <f t="shared" si="2"/>
        <v>3.6999999999999999E-4</v>
      </c>
      <c r="O39" s="51">
        <f t="shared" si="2"/>
        <v>3.6999999999999999E-4</v>
      </c>
      <c r="P39" s="51">
        <f t="shared" si="2"/>
        <v>3.6999999999999999E-4</v>
      </c>
      <c r="Q39" s="51">
        <f t="shared" si="2"/>
        <v>3.6999999999999999E-4</v>
      </c>
      <c r="R39" s="52" t="s">
        <v>153</v>
      </c>
      <c r="S39" s="51">
        <f t="shared" si="2"/>
        <v>3.6999999999999999E-4</v>
      </c>
      <c r="T39" s="51">
        <f t="shared" si="2"/>
        <v>3.6999999999999999E-4</v>
      </c>
      <c r="U39" s="51">
        <f t="shared" si="2"/>
        <v>3.6999999999999999E-4</v>
      </c>
      <c r="V39" s="51">
        <f t="shared" si="2"/>
        <v>3.6999999999999999E-4</v>
      </c>
      <c r="W39" s="51">
        <f t="shared" si="2"/>
        <v>3.6999999999999999E-4</v>
      </c>
      <c r="X39" s="51">
        <f t="shared" si="2"/>
        <v>3.6999999999999999E-4</v>
      </c>
      <c r="Y39" s="51">
        <f t="shared" si="2"/>
        <v>3.6999999999999999E-4</v>
      </c>
      <c r="Z39" s="51">
        <f t="shared" si="2"/>
        <v>3.6999999999999999E-4</v>
      </c>
      <c r="AA39" s="41" t="s">
        <v>153</v>
      </c>
      <c r="AB39" s="51">
        <f t="shared" si="2"/>
        <v>3.6999999999999999E-4</v>
      </c>
      <c r="AC39" s="51">
        <f t="shared" si="2"/>
        <v>3.6999999999999999E-4</v>
      </c>
    </row>
    <row r="40" spans="1:29" x14ac:dyDescent="0.3">
      <c r="A40" s="30" t="s">
        <v>227</v>
      </c>
      <c r="B40" s="33" t="s">
        <v>176</v>
      </c>
      <c r="C40" s="33" t="s">
        <v>153</v>
      </c>
      <c r="D40" s="40" t="s">
        <v>153</v>
      </c>
      <c r="E40" s="40">
        <v>0.05</v>
      </c>
      <c r="F40" s="41">
        <v>25.8</v>
      </c>
      <c r="G40" s="41">
        <v>29.1</v>
      </c>
      <c r="H40" s="41">
        <v>30.1</v>
      </c>
      <c r="I40" s="91">
        <v>40.6</v>
      </c>
      <c r="J40" s="41">
        <v>41</v>
      </c>
      <c r="K40" s="42">
        <f t="shared" si="0"/>
        <v>9.8039215686274161E-3</v>
      </c>
      <c r="L40" s="41">
        <v>37.9</v>
      </c>
      <c r="M40" s="41">
        <v>91.9</v>
      </c>
      <c r="N40" s="91">
        <v>195</v>
      </c>
      <c r="O40" s="41">
        <v>220</v>
      </c>
      <c r="P40" s="41">
        <v>197</v>
      </c>
      <c r="Q40" s="41">
        <v>205</v>
      </c>
      <c r="R40" s="42">
        <f t="shared" si="1"/>
        <v>3.9800995024875621E-2</v>
      </c>
      <c r="S40" s="41">
        <v>279</v>
      </c>
      <c r="T40" s="41">
        <v>229</v>
      </c>
      <c r="U40" s="41">
        <v>222</v>
      </c>
      <c r="V40" s="41">
        <v>280</v>
      </c>
      <c r="W40" s="41">
        <v>188</v>
      </c>
      <c r="X40" s="41">
        <v>268</v>
      </c>
      <c r="Y40" s="41">
        <v>261</v>
      </c>
      <c r="Z40" s="41">
        <v>267</v>
      </c>
      <c r="AA40" s="41">
        <v>42.6</v>
      </c>
      <c r="AB40" s="41" t="s">
        <v>228</v>
      </c>
      <c r="AC40" s="41" t="s">
        <v>228</v>
      </c>
    </row>
    <row r="41" spans="1:29" x14ac:dyDescent="0.3">
      <c r="A41" s="30" t="s">
        <v>229</v>
      </c>
      <c r="B41" s="33" t="s">
        <v>176</v>
      </c>
      <c r="C41" s="33">
        <v>8.8999999999999999E-3</v>
      </c>
      <c r="D41" s="33">
        <v>0.04</v>
      </c>
      <c r="E41" s="33">
        <v>1E-4</v>
      </c>
      <c r="F41" s="41">
        <v>1.2999999999999999E-4</v>
      </c>
      <c r="G41" s="41" t="s">
        <v>216</v>
      </c>
      <c r="H41" s="41">
        <v>1E-4</v>
      </c>
      <c r="I41" s="91">
        <v>1.2E-4</v>
      </c>
      <c r="J41" s="41">
        <v>1.1E-4</v>
      </c>
      <c r="K41" s="42" t="str">
        <f t="shared" si="0"/>
        <v>&lt;2xDL</v>
      </c>
      <c r="L41" s="41">
        <v>1.7000000000000001E-4</v>
      </c>
      <c r="M41" s="41">
        <v>1.6000000000000001E-4</v>
      </c>
      <c r="N41" s="91">
        <v>1.3999999999999999E-4</v>
      </c>
      <c r="O41" s="41">
        <v>1.2999999999999999E-4</v>
      </c>
      <c r="P41" s="41">
        <v>1.4999999999999999E-4</v>
      </c>
      <c r="Q41" s="41">
        <v>1.6000000000000001E-4</v>
      </c>
      <c r="R41" s="42" t="str">
        <f t="shared" si="1"/>
        <v>&lt;2xDL</v>
      </c>
      <c r="S41" s="41">
        <v>4.6000000000000001E-4</v>
      </c>
      <c r="T41" s="41">
        <v>1.6000000000000001E-4</v>
      </c>
      <c r="U41" s="41">
        <v>2.2000000000000001E-4</v>
      </c>
      <c r="V41" s="41">
        <v>1.9000000000000001E-4</v>
      </c>
      <c r="W41" s="41">
        <v>2.7999999999999998E-4</v>
      </c>
      <c r="X41" s="41" t="s">
        <v>216</v>
      </c>
      <c r="Y41" s="41" t="s">
        <v>216</v>
      </c>
      <c r="Z41" s="41" t="s">
        <v>216</v>
      </c>
      <c r="AA41" s="41" t="s">
        <v>206</v>
      </c>
      <c r="AB41" s="41" t="s">
        <v>216</v>
      </c>
      <c r="AC41" s="41" t="s">
        <v>216</v>
      </c>
    </row>
    <row r="42" spans="1:29" x14ac:dyDescent="0.3">
      <c r="A42" s="30" t="s">
        <v>231</v>
      </c>
      <c r="B42" s="33" t="s">
        <v>176</v>
      </c>
      <c r="C42" s="33" t="s">
        <v>153</v>
      </c>
      <c r="D42" s="40" t="s">
        <v>153</v>
      </c>
      <c r="E42" s="40">
        <v>1E-4</v>
      </c>
      <c r="F42" s="41" t="s">
        <v>216</v>
      </c>
      <c r="G42" s="41" t="s">
        <v>216</v>
      </c>
      <c r="H42" s="41" t="s">
        <v>216</v>
      </c>
      <c r="I42" s="91">
        <v>1.2E-4</v>
      </c>
      <c r="J42" s="41">
        <v>1.2E-4</v>
      </c>
      <c r="K42" s="42" t="str">
        <f t="shared" si="0"/>
        <v>&lt;2xDL</v>
      </c>
      <c r="L42" s="41">
        <v>1.2999999999999999E-4</v>
      </c>
      <c r="M42" s="41">
        <v>4.8999999999999998E-3</v>
      </c>
      <c r="N42" s="91">
        <v>1.1299999999999999E-3</v>
      </c>
      <c r="O42" s="41">
        <v>4.4999999999999999E-4</v>
      </c>
      <c r="P42" s="41">
        <v>5.0000000000000001E-4</v>
      </c>
      <c r="Q42" s="41">
        <v>5.1999999999999995E-4</v>
      </c>
      <c r="R42" s="42">
        <f t="shared" si="1"/>
        <v>3.9215686274509692E-2</v>
      </c>
      <c r="S42" s="41">
        <v>9.3500000000000007E-3</v>
      </c>
      <c r="T42" s="41">
        <v>4.0000000000000002E-4</v>
      </c>
      <c r="U42" s="41">
        <v>2.6800000000000001E-3</v>
      </c>
      <c r="V42" s="41">
        <v>2.5000000000000001E-4</v>
      </c>
      <c r="W42" s="41">
        <v>2.3500000000000001E-3</v>
      </c>
      <c r="X42" s="41" t="s">
        <v>216</v>
      </c>
      <c r="Y42" s="41" t="s">
        <v>216</v>
      </c>
      <c r="Z42" s="41" t="s">
        <v>216</v>
      </c>
      <c r="AA42" s="41" t="s">
        <v>153</v>
      </c>
      <c r="AB42" s="41" t="s">
        <v>216</v>
      </c>
      <c r="AC42" s="41" t="s">
        <v>216</v>
      </c>
    </row>
    <row r="43" spans="1:29" x14ac:dyDescent="0.3">
      <c r="A43" s="46" t="s">
        <v>321</v>
      </c>
      <c r="B43" s="33" t="s">
        <v>176</v>
      </c>
      <c r="C43" s="33">
        <v>2E-3</v>
      </c>
      <c r="D43" s="33">
        <v>0.2</v>
      </c>
      <c r="E43" s="33">
        <v>5.0000000000000001E-4</v>
      </c>
      <c r="F43" s="41">
        <v>1.0300000000000001E-3</v>
      </c>
      <c r="G43" s="41">
        <v>1.0200000000000001E-3</v>
      </c>
      <c r="H43" s="41">
        <v>1.0399999999999999E-3</v>
      </c>
      <c r="I43" s="91">
        <v>1.1000000000000001E-3</v>
      </c>
      <c r="J43" s="41">
        <v>1.1000000000000001E-3</v>
      </c>
      <c r="K43" s="42" t="str">
        <f t="shared" si="0"/>
        <v>&lt;2xDL</v>
      </c>
      <c r="L43" s="41">
        <v>1.1800000000000001E-3</v>
      </c>
      <c r="M43" s="41">
        <v>5.6999999999999998E-4</v>
      </c>
      <c r="N43" s="91">
        <v>1.4499999999999999E-3</v>
      </c>
      <c r="O43" s="41">
        <v>8.9999999999999998E-4</v>
      </c>
      <c r="P43" s="41" t="s">
        <v>232</v>
      </c>
      <c r="Q43" s="41">
        <v>5.1999999999999995E-4</v>
      </c>
      <c r="R43" s="42" t="str">
        <f t="shared" si="1"/>
        <v>&lt;DL</v>
      </c>
      <c r="S43" s="41">
        <v>2.5400000000000002E-3</v>
      </c>
      <c r="T43" s="41">
        <v>2.2100000000000002E-2</v>
      </c>
      <c r="U43" s="41">
        <v>9.7000000000000005E-4</v>
      </c>
      <c r="V43" s="41">
        <v>1.24E-3</v>
      </c>
      <c r="W43" s="41">
        <v>1.1000000000000001E-3</v>
      </c>
      <c r="X43" s="41">
        <v>1.67E-3</v>
      </c>
      <c r="Y43" s="41">
        <v>1.6199999999999999E-3</v>
      </c>
      <c r="Z43" s="41">
        <v>1.81E-3</v>
      </c>
      <c r="AA43" s="41" t="s">
        <v>205</v>
      </c>
      <c r="AB43" s="41" t="s">
        <v>232</v>
      </c>
      <c r="AC43" s="41" t="s">
        <v>232</v>
      </c>
    </row>
    <row r="44" spans="1:29" x14ac:dyDescent="0.3">
      <c r="A44" s="47" t="s">
        <v>233</v>
      </c>
      <c r="B44" s="48" t="s">
        <v>176</v>
      </c>
      <c r="C44" s="48" t="s">
        <v>226</v>
      </c>
      <c r="D44" s="49" t="s">
        <v>153</v>
      </c>
      <c r="E44" s="50" t="s">
        <v>153</v>
      </c>
      <c r="F44" s="52">
        <f t="shared" ref="F44:AC44" si="3">IF(F$13&lt;82,0.002,(IF(F$13&gt;180,0.004,((EXP(0.8545*(LN(F$13))-1.465))*0.2)/1000)))</f>
        <v>2.3647682166417603E-3</v>
      </c>
      <c r="G44" s="52">
        <f t="shared" si="3"/>
        <v>2.6647402647938427E-3</v>
      </c>
      <c r="H44" s="52">
        <f t="shared" si="3"/>
        <v>2.6845279591749802E-3</v>
      </c>
      <c r="I44" s="52">
        <f t="shared" si="3"/>
        <v>3.4389591398442561E-3</v>
      </c>
      <c r="J44" s="52">
        <f t="shared" si="3"/>
        <v>3.4389591398442561E-3</v>
      </c>
      <c r="K44" s="51" t="s">
        <v>153</v>
      </c>
      <c r="L44" s="52">
        <f t="shared" si="3"/>
        <v>3.2484601058252326E-3</v>
      </c>
      <c r="M44" s="52">
        <f t="shared" si="3"/>
        <v>4.0000000000000001E-3</v>
      </c>
      <c r="N44" s="52">
        <f t="shared" si="3"/>
        <v>4.0000000000000001E-3</v>
      </c>
      <c r="O44" s="52">
        <f t="shared" si="3"/>
        <v>4.0000000000000001E-3</v>
      </c>
      <c r="P44" s="52">
        <f t="shared" si="3"/>
        <v>4.0000000000000001E-3</v>
      </c>
      <c r="Q44" s="52">
        <f t="shared" si="3"/>
        <v>4.0000000000000001E-3</v>
      </c>
      <c r="R44" s="52" t="s">
        <v>153</v>
      </c>
      <c r="S44" s="52">
        <f t="shared" si="3"/>
        <v>4.0000000000000001E-3</v>
      </c>
      <c r="T44" s="52">
        <f t="shared" si="3"/>
        <v>4.0000000000000001E-3</v>
      </c>
      <c r="U44" s="52">
        <f t="shared" si="3"/>
        <v>4.0000000000000001E-3</v>
      </c>
      <c r="V44" s="52">
        <f t="shared" si="3"/>
        <v>4.0000000000000001E-3</v>
      </c>
      <c r="W44" s="52">
        <f t="shared" si="3"/>
        <v>4.0000000000000001E-3</v>
      </c>
      <c r="X44" s="52">
        <f t="shared" si="3"/>
        <v>4.0000000000000001E-3</v>
      </c>
      <c r="Y44" s="52">
        <f t="shared" si="3"/>
        <v>4.0000000000000001E-3</v>
      </c>
      <c r="Z44" s="52">
        <f t="shared" si="3"/>
        <v>4.0000000000000001E-3</v>
      </c>
      <c r="AA44" s="52">
        <f t="shared" si="3"/>
        <v>4.0000000000000001E-3</v>
      </c>
      <c r="AB44" s="52">
        <f t="shared" si="3"/>
        <v>4.0000000000000001E-3</v>
      </c>
      <c r="AC44" s="52">
        <f t="shared" si="3"/>
        <v>4.0000000000000001E-3</v>
      </c>
    </row>
    <row r="45" spans="1:29" x14ac:dyDescent="0.3">
      <c r="A45" s="30" t="s">
        <v>234</v>
      </c>
      <c r="B45" s="33" t="s">
        <v>176</v>
      </c>
      <c r="C45" s="33">
        <v>0.3</v>
      </c>
      <c r="D45" s="32">
        <v>1</v>
      </c>
      <c r="E45" s="33">
        <v>0.01</v>
      </c>
      <c r="F45" s="82">
        <v>2.7E-2</v>
      </c>
      <c r="G45" s="41">
        <v>1.6E-2</v>
      </c>
      <c r="H45" s="41">
        <v>1.7999999999999999E-2</v>
      </c>
      <c r="I45" s="91">
        <v>5.2999999999999999E-2</v>
      </c>
      <c r="J45" s="41">
        <v>5.0999999999999997E-2</v>
      </c>
      <c r="K45" s="42">
        <f t="shared" si="0"/>
        <v>3.8461538461538498E-2</v>
      </c>
      <c r="L45" s="41">
        <v>0.13900000000000001</v>
      </c>
      <c r="M45" s="41">
        <v>1.76</v>
      </c>
      <c r="N45" s="41">
        <v>2.16</v>
      </c>
      <c r="O45" s="41">
        <v>1.18</v>
      </c>
      <c r="P45" s="41">
        <v>1.95</v>
      </c>
      <c r="Q45" s="41">
        <v>2.0099999999999998</v>
      </c>
      <c r="R45" s="42">
        <f t="shared" si="1"/>
        <v>3.0303030303030217E-2</v>
      </c>
      <c r="S45" s="41">
        <v>9.1300000000000008</v>
      </c>
      <c r="T45" s="41">
        <v>0.17</v>
      </c>
      <c r="U45" s="41">
        <v>2.5499999999999998</v>
      </c>
      <c r="V45" s="41">
        <v>6.5000000000000002E-2</v>
      </c>
      <c r="W45" s="41">
        <v>3.59</v>
      </c>
      <c r="X45" s="41">
        <v>2.3E-2</v>
      </c>
      <c r="Y45" s="41">
        <v>2.1999999999999999E-2</v>
      </c>
      <c r="Z45" s="41">
        <v>2.4E-2</v>
      </c>
      <c r="AA45" s="41" t="s">
        <v>334</v>
      </c>
      <c r="AB45" s="41" t="s">
        <v>202</v>
      </c>
      <c r="AC45" s="41" t="s">
        <v>202</v>
      </c>
    </row>
    <row r="46" spans="1:29" x14ac:dyDescent="0.3">
      <c r="A46" s="46" t="s">
        <v>322</v>
      </c>
      <c r="B46" s="33" t="s">
        <v>176</v>
      </c>
      <c r="C46" s="33">
        <v>1E-3</v>
      </c>
      <c r="D46" s="33">
        <v>0.1</v>
      </c>
      <c r="E46" s="33">
        <v>5.0000000000000002E-5</v>
      </c>
      <c r="F46" s="41" t="s">
        <v>219</v>
      </c>
      <c r="G46" s="41" t="s">
        <v>219</v>
      </c>
      <c r="H46" s="41" t="s">
        <v>219</v>
      </c>
      <c r="I46" s="91">
        <v>7.7000000000000001E-5</v>
      </c>
      <c r="J46" s="41">
        <v>9.0000000000000006E-5</v>
      </c>
      <c r="K46" s="42" t="str">
        <f t="shared" si="0"/>
        <v>&lt;2xDL</v>
      </c>
      <c r="L46" s="41">
        <v>9.2999999999999997E-5</v>
      </c>
      <c r="M46" s="41">
        <v>7.8999999999999996E-5</v>
      </c>
      <c r="N46" s="91">
        <v>4.9199999999999999E-3</v>
      </c>
      <c r="O46" s="41">
        <v>1.85E-4</v>
      </c>
      <c r="P46" s="41" t="s">
        <v>219</v>
      </c>
      <c r="Q46" s="41">
        <v>5.1E-5</v>
      </c>
      <c r="R46" s="42" t="str">
        <f t="shared" si="1"/>
        <v>&lt;DL</v>
      </c>
      <c r="S46" s="41">
        <v>7.7999999999999999E-5</v>
      </c>
      <c r="T46" s="93">
        <v>9.2999999999999992E-3</v>
      </c>
      <c r="U46" s="41" t="s">
        <v>219</v>
      </c>
      <c r="V46" s="41">
        <v>7.3999999999999996E-5</v>
      </c>
      <c r="W46" s="41">
        <v>1.6799999999999999E-4</v>
      </c>
      <c r="X46" s="41">
        <v>3.8400000000000001E-4</v>
      </c>
      <c r="Y46" s="41">
        <v>3.4000000000000002E-4</v>
      </c>
      <c r="Z46" s="41">
        <v>3.9599999999999998E-4</v>
      </c>
      <c r="AA46" s="41">
        <v>5.8E-4</v>
      </c>
      <c r="AB46" s="41" t="s">
        <v>219</v>
      </c>
      <c r="AC46" s="41" t="s">
        <v>219</v>
      </c>
    </row>
    <row r="47" spans="1:29" x14ac:dyDescent="0.3">
      <c r="A47" s="47" t="s">
        <v>235</v>
      </c>
      <c r="B47" s="48" t="s">
        <v>176</v>
      </c>
      <c r="C47" s="48" t="s">
        <v>226</v>
      </c>
      <c r="D47" s="49" t="s">
        <v>153</v>
      </c>
      <c r="E47" s="50" t="s">
        <v>153</v>
      </c>
      <c r="F47" s="52">
        <f t="shared" ref="F47:AC47" si="4">IF(F$13&lt;61,0.001,(IF(F$13&gt;180,0.007,(EXP(1.273*(LN(F$13))-4.705))/1000)))</f>
        <v>3.1815918291892144E-3</v>
      </c>
      <c r="G47" s="52">
        <f t="shared" si="4"/>
        <v>3.8011307923769893E-3</v>
      </c>
      <c r="H47" s="52">
        <f t="shared" si="4"/>
        <v>3.8432574961427984E-3</v>
      </c>
      <c r="I47" s="52">
        <f t="shared" si="4"/>
        <v>5.5582325655799559E-3</v>
      </c>
      <c r="J47" s="52">
        <f t="shared" si="4"/>
        <v>5.5582325655799559E-3</v>
      </c>
      <c r="K47" s="51" t="s">
        <v>153</v>
      </c>
      <c r="L47" s="52">
        <f t="shared" si="4"/>
        <v>5.1058250473477607E-3</v>
      </c>
      <c r="M47" s="52">
        <f t="shared" si="4"/>
        <v>7.0000000000000001E-3</v>
      </c>
      <c r="N47" s="52">
        <f t="shared" si="4"/>
        <v>7.0000000000000001E-3</v>
      </c>
      <c r="O47" s="52">
        <f t="shared" si="4"/>
        <v>7.0000000000000001E-3</v>
      </c>
      <c r="P47" s="52">
        <f t="shared" si="4"/>
        <v>7.0000000000000001E-3</v>
      </c>
      <c r="Q47" s="52">
        <f t="shared" si="4"/>
        <v>7.0000000000000001E-3</v>
      </c>
      <c r="R47" s="52" t="s">
        <v>153</v>
      </c>
      <c r="S47" s="52">
        <f t="shared" si="4"/>
        <v>7.0000000000000001E-3</v>
      </c>
      <c r="T47" s="52">
        <f t="shared" si="4"/>
        <v>7.0000000000000001E-3</v>
      </c>
      <c r="U47" s="52">
        <f t="shared" si="4"/>
        <v>7.0000000000000001E-3</v>
      </c>
      <c r="V47" s="52">
        <f t="shared" si="4"/>
        <v>7.0000000000000001E-3</v>
      </c>
      <c r="W47" s="52">
        <f t="shared" si="4"/>
        <v>7.0000000000000001E-3</v>
      </c>
      <c r="X47" s="52">
        <f t="shared" si="4"/>
        <v>7.0000000000000001E-3</v>
      </c>
      <c r="Y47" s="52">
        <f t="shared" si="4"/>
        <v>7.0000000000000001E-3</v>
      </c>
      <c r="Z47" s="52">
        <f t="shared" si="4"/>
        <v>7.0000000000000001E-3</v>
      </c>
      <c r="AA47" s="41" t="s">
        <v>153</v>
      </c>
      <c r="AB47" s="52">
        <f t="shared" si="4"/>
        <v>7.0000000000000001E-3</v>
      </c>
      <c r="AC47" s="52">
        <f t="shared" si="4"/>
        <v>7.0000000000000001E-3</v>
      </c>
    </row>
    <row r="48" spans="1:29" x14ac:dyDescent="0.3">
      <c r="A48" s="30" t="s">
        <v>236</v>
      </c>
      <c r="B48" s="33" t="s">
        <v>176</v>
      </c>
      <c r="C48" s="33" t="s">
        <v>153</v>
      </c>
      <c r="D48" s="40" t="s">
        <v>153</v>
      </c>
      <c r="E48" s="40">
        <v>1E-3</v>
      </c>
      <c r="F48" s="41" t="s">
        <v>205</v>
      </c>
      <c r="G48" s="41" t="s">
        <v>205</v>
      </c>
      <c r="H48" s="41" t="s">
        <v>205</v>
      </c>
      <c r="I48" s="91" t="s">
        <v>205</v>
      </c>
      <c r="J48" s="41" t="s">
        <v>205</v>
      </c>
      <c r="K48" s="42" t="str">
        <f t="shared" si="0"/>
        <v>&lt;DL</v>
      </c>
      <c r="L48" s="41" t="s">
        <v>205</v>
      </c>
      <c r="M48" s="41" t="s">
        <v>205</v>
      </c>
      <c r="N48" s="91">
        <v>1.0699999999999999E-2</v>
      </c>
      <c r="O48" s="41">
        <v>7.4000000000000003E-3</v>
      </c>
      <c r="P48" s="41">
        <v>3.3999999999999998E-3</v>
      </c>
      <c r="Q48" s="41">
        <v>3.2000000000000002E-3</v>
      </c>
      <c r="R48" s="42" t="str">
        <f t="shared" si="1"/>
        <v>&lt;2xDL</v>
      </c>
      <c r="S48" s="41">
        <v>1.2999999999999999E-3</v>
      </c>
      <c r="T48" s="41">
        <v>9.1999999999999998E-3</v>
      </c>
      <c r="U48" s="41">
        <v>2.0999999999999999E-3</v>
      </c>
      <c r="V48" s="41">
        <v>2.2000000000000001E-3</v>
      </c>
      <c r="W48" s="41">
        <v>1.6999999999999999E-3</v>
      </c>
      <c r="X48" s="41">
        <v>7.9000000000000008E-3</v>
      </c>
      <c r="Y48" s="41">
        <v>7.4999999999999997E-3</v>
      </c>
      <c r="Z48" s="41">
        <v>6.7999999999999996E-3</v>
      </c>
      <c r="AA48" s="41" t="s">
        <v>153</v>
      </c>
      <c r="AB48" s="41" t="s">
        <v>205</v>
      </c>
      <c r="AC48" s="41" t="s">
        <v>205</v>
      </c>
    </row>
    <row r="49" spans="1:29" x14ac:dyDescent="0.3">
      <c r="A49" s="30" t="s">
        <v>237</v>
      </c>
      <c r="B49" s="33" t="s">
        <v>176</v>
      </c>
      <c r="C49" s="33" t="s">
        <v>153</v>
      </c>
      <c r="D49" s="40" t="s">
        <v>153</v>
      </c>
      <c r="E49" s="40">
        <v>0.1</v>
      </c>
      <c r="F49" s="41">
        <v>8.64</v>
      </c>
      <c r="G49" s="41">
        <v>9.2799999999999994</v>
      </c>
      <c r="H49" s="41">
        <v>9.5299999999999994</v>
      </c>
      <c r="I49" s="91">
        <v>12.5</v>
      </c>
      <c r="J49" s="41">
        <v>12.8</v>
      </c>
      <c r="K49" s="42">
        <f t="shared" si="0"/>
        <v>2.37154150197629E-2</v>
      </c>
      <c r="L49" s="41">
        <v>11.7</v>
      </c>
      <c r="M49" s="41">
        <v>23.4</v>
      </c>
      <c r="N49" s="91">
        <v>65.900000000000006</v>
      </c>
      <c r="O49" s="41">
        <v>104</v>
      </c>
      <c r="P49" s="41">
        <v>89.4</v>
      </c>
      <c r="Q49" s="41">
        <v>90.3</v>
      </c>
      <c r="R49" s="42">
        <f t="shared" si="1"/>
        <v>1.0016694490817936E-2</v>
      </c>
      <c r="S49" s="41">
        <v>58.8</v>
      </c>
      <c r="T49" s="41">
        <v>48.5</v>
      </c>
      <c r="U49" s="41">
        <v>72.3</v>
      </c>
      <c r="V49" s="41">
        <v>107</v>
      </c>
      <c r="W49" s="41">
        <v>60</v>
      </c>
      <c r="X49" s="41">
        <v>74.400000000000006</v>
      </c>
      <c r="Y49" s="41">
        <v>72.8</v>
      </c>
      <c r="Z49" s="41">
        <v>75.8</v>
      </c>
      <c r="AA49" s="41">
        <v>18.899999999999999</v>
      </c>
      <c r="AB49" s="41" t="s">
        <v>198</v>
      </c>
      <c r="AC49" s="41" t="s">
        <v>198</v>
      </c>
    </row>
    <row r="50" spans="1:29" x14ac:dyDescent="0.3">
      <c r="A50" s="30" t="s">
        <v>238</v>
      </c>
      <c r="B50" s="33" t="s">
        <v>176</v>
      </c>
      <c r="C50" s="33" t="s">
        <v>153</v>
      </c>
      <c r="D50" s="33">
        <v>0.5</v>
      </c>
      <c r="E50" s="33">
        <v>1E-4</v>
      </c>
      <c r="F50" s="41">
        <v>3.9699999999999999E-2</v>
      </c>
      <c r="G50" s="41">
        <v>4.1099999999999998E-2</v>
      </c>
      <c r="H50" s="41">
        <v>4.1599999999999998E-2</v>
      </c>
      <c r="I50" s="91">
        <v>3.7699999999999997E-2</v>
      </c>
      <c r="J50" s="41">
        <v>3.6600000000000001E-2</v>
      </c>
      <c r="K50" s="42">
        <f t="shared" si="0"/>
        <v>2.960969044414527E-2</v>
      </c>
      <c r="L50" s="41">
        <v>2.6800000000000001E-2</v>
      </c>
      <c r="M50" s="41">
        <v>4.5</v>
      </c>
      <c r="N50" s="41">
        <v>1.39</v>
      </c>
      <c r="O50" s="41">
        <v>1.43</v>
      </c>
      <c r="P50" s="41">
        <v>0.68799999999999994</v>
      </c>
      <c r="Q50" s="41">
        <v>0.71699999999999997</v>
      </c>
      <c r="R50" s="42">
        <f t="shared" si="1"/>
        <v>4.1281138790035629E-2</v>
      </c>
      <c r="S50" s="41">
        <v>7.14</v>
      </c>
      <c r="T50" s="41">
        <v>5.4199999999999998E-2</v>
      </c>
      <c r="U50" s="41">
        <v>2.68</v>
      </c>
      <c r="V50" s="41">
        <v>0.73799999999999999</v>
      </c>
      <c r="W50" s="41">
        <v>1.98</v>
      </c>
      <c r="X50" s="41">
        <v>2.1600000000000001E-2</v>
      </c>
      <c r="Y50" s="41">
        <v>2.1899999999999999E-2</v>
      </c>
      <c r="Z50" s="41">
        <v>2.7900000000000001E-2</v>
      </c>
      <c r="AA50" s="41" t="s">
        <v>206</v>
      </c>
      <c r="AB50" s="41">
        <v>1.3999999999999999E-4</v>
      </c>
      <c r="AC50" s="41" t="s">
        <v>216</v>
      </c>
    </row>
    <row r="51" spans="1:29" x14ac:dyDescent="0.3">
      <c r="A51" s="30" t="s">
        <v>239</v>
      </c>
      <c r="B51" s="33" t="s">
        <v>176</v>
      </c>
      <c r="C51" s="33">
        <v>2.5999999999999998E-5</v>
      </c>
      <c r="D51" s="33">
        <v>5.0000000000000001E-3</v>
      </c>
      <c r="E51" s="33">
        <v>5.0000000000000004E-6</v>
      </c>
      <c r="F51" s="41" t="s">
        <v>224</v>
      </c>
      <c r="G51" s="41" t="s">
        <v>224</v>
      </c>
      <c r="H51" s="41" t="s">
        <v>224</v>
      </c>
      <c r="I51" s="91" t="s">
        <v>224</v>
      </c>
      <c r="J51" s="41" t="s">
        <v>224</v>
      </c>
      <c r="K51" s="42" t="str">
        <f t="shared" si="0"/>
        <v>&lt;DL</v>
      </c>
      <c r="L51" s="41" t="s">
        <v>224</v>
      </c>
      <c r="M51" s="41" t="s">
        <v>224</v>
      </c>
      <c r="N51" s="91" t="s">
        <v>224</v>
      </c>
      <c r="O51" s="41" t="s">
        <v>224</v>
      </c>
      <c r="P51" s="41" t="s">
        <v>224</v>
      </c>
      <c r="Q51" s="41" t="s">
        <v>224</v>
      </c>
      <c r="R51" s="42" t="str">
        <f t="shared" si="1"/>
        <v>&lt;DL</v>
      </c>
      <c r="S51" s="41" t="s">
        <v>224</v>
      </c>
      <c r="T51" s="41">
        <v>7.4000000000000003E-6</v>
      </c>
      <c r="U51" s="41" t="s">
        <v>224</v>
      </c>
      <c r="V51" s="41" t="s">
        <v>224</v>
      </c>
      <c r="W51" s="41" t="s">
        <v>224</v>
      </c>
      <c r="X51" s="41" t="s">
        <v>224</v>
      </c>
      <c r="Y51" s="41" t="s">
        <v>224</v>
      </c>
      <c r="Z51" s="41" t="s">
        <v>224</v>
      </c>
      <c r="AA51" s="41" t="s">
        <v>230</v>
      </c>
      <c r="AB51" s="41" t="s">
        <v>224</v>
      </c>
      <c r="AC51" s="41" t="s">
        <v>224</v>
      </c>
    </row>
    <row r="52" spans="1:29" x14ac:dyDescent="0.3">
      <c r="A52" s="30" t="s">
        <v>240</v>
      </c>
      <c r="B52" s="33" t="s">
        <v>176</v>
      </c>
      <c r="C52" s="33">
        <v>7.3000000000000001E-3</v>
      </c>
      <c r="D52" s="40" t="s">
        <v>153</v>
      </c>
      <c r="E52" s="40">
        <v>5.0000000000000002E-5</v>
      </c>
      <c r="F52" s="41">
        <v>4.2900000000000002E-4</v>
      </c>
      <c r="G52" s="41">
        <v>4.5800000000000002E-4</v>
      </c>
      <c r="H52" s="41">
        <v>4.84E-4</v>
      </c>
      <c r="I52" s="91">
        <v>4.6799999999999999E-4</v>
      </c>
      <c r="J52" s="41">
        <v>4.4499999999999997E-4</v>
      </c>
      <c r="K52" s="42">
        <f t="shared" si="0"/>
        <v>5.0383351588170908E-2</v>
      </c>
      <c r="L52" s="41">
        <v>4.2999999999999999E-4</v>
      </c>
      <c r="M52" s="41">
        <v>2.3599999999999999E-4</v>
      </c>
      <c r="N52" s="91">
        <v>3.48E-4</v>
      </c>
      <c r="O52" s="41">
        <v>2.5500000000000002E-4</v>
      </c>
      <c r="P52" s="41">
        <v>3.7800000000000003E-4</v>
      </c>
      <c r="Q52" s="41">
        <v>3.6600000000000001E-4</v>
      </c>
      <c r="R52" s="42">
        <f t="shared" si="1"/>
        <v>3.2258064516129087E-2</v>
      </c>
      <c r="S52" s="41">
        <v>9.4200000000000002E-4</v>
      </c>
      <c r="T52" s="41">
        <v>1.66E-3</v>
      </c>
      <c r="U52" s="41">
        <v>5.5199999999999997E-4</v>
      </c>
      <c r="V52" s="41" t="s">
        <v>219</v>
      </c>
      <c r="W52" s="41">
        <v>4.3600000000000003E-4</v>
      </c>
      <c r="X52" s="41">
        <v>1.92E-4</v>
      </c>
      <c r="Y52" s="41">
        <v>1.76E-4</v>
      </c>
      <c r="Z52" s="41">
        <v>1.66E-4</v>
      </c>
      <c r="AA52" s="41" t="s">
        <v>153</v>
      </c>
      <c r="AB52" s="41" t="s">
        <v>219</v>
      </c>
      <c r="AC52" s="41" t="s">
        <v>219</v>
      </c>
    </row>
    <row r="53" spans="1:29" x14ac:dyDescent="0.3">
      <c r="A53" s="46" t="s">
        <v>323</v>
      </c>
      <c r="B53" s="33" t="s">
        <v>176</v>
      </c>
      <c r="C53" s="33">
        <v>2.5000000000000001E-2</v>
      </c>
      <c r="D53" s="33">
        <v>0.3</v>
      </c>
      <c r="E53" s="33">
        <v>5.0000000000000001E-4</v>
      </c>
      <c r="F53" s="41" t="s">
        <v>232</v>
      </c>
      <c r="G53" s="41" t="s">
        <v>232</v>
      </c>
      <c r="H53" s="41" t="s">
        <v>232</v>
      </c>
      <c r="I53" s="91" t="s">
        <v>232</v>
      </c>
      <c r="J53" s="41" t="s">
        <v>232</v>
      </c>
      <c r="K53" s="42" t="str">
        <f t="shared" si="0"/>
        <v>&lt;DL</v>
      </c>
      <c r="L53" s="41" t="s">
        <v>232</v>
      </c>
      <c r="M53" s="41">
        <v>1.17E-3</v>
      </c>
      <c r="N53" s="91">
        <v>2.2699999999999999E-3</v>
      </c>
      <c r="O53" s="41">
        <v>8.3000000000000001E-4</v>
      </c>
      <c r="P53" s="41">
        <v>8.9999999999999998E-4</v>
      </c>
      <c r="Q53" s="41">
        <v>9.2000000000000003E-4</v>
      </c>
      <c r="R53" s="42" t="str">
        <f t="shared" si="1"/>
        <v>&lt;2xDL</v>
      </c>
      <c r="S53" s="41">
        <v>3.5599999999999998E-3</v>
      </c>
      <c r="T53" s="41">
        <v>6.0999999999999997E-4</v>
      </c>
      <c r="U53" s="41">
        <v>1.4300000000000001E-3</v>
      </c>
      <c r="V53" s="41">
        <v>1.17E-2</v>
      </c>
      <c r="W53" s="41">
        <v>1.3699999999999999E-3</v>
      </c>
      <c r="X53" s="41" t="s">
        <v>232</v>
      </c>
      <c r="Y53" s="41" t="s">
        <v>232</v>
      </c>
      <c r="Z53" s="41" t="s">
        <v>232</v>
      </c>
      <c r="AA53" s="41" t="s">
        <v>153</v>
      </c>
      <c r="AB53" s="41" t="s">
        <v>232</v>
      </c>
      <c r="AC53" s="41" t="s">
        <v>232</v>
      </c>
    </row>
    <row r="54" spans="1:29" x14ac:dyDescent="0.3">
      <c r="A54" s="53" t="s">
        <v>241</v>
      </c>
      <c r="B54" s="48" t="s">
        <v>176</v>
      </c>
      <c r="C54" s="48" t="s">
        <v>226</v>
      </c>
      <c r="D54" s="49" t="s">
        <v>153</v>
      </c>
      <c r="E54" s="50" t="s">
        <v>153</v>
      </c>
      <c r="F54" s="52">
        <f t="shared" ref="F54:AC54" si="5">IF(F$13&lt;61,0.025,(IF(F$13&gt;180,0.15,(EXP(0.76*(LN(F$13))+1.06))/1000)))</f>
        <v>9.5576726269111498E-2</v>
      </c>
      <c r="G54" s="52">
        <f t="shared" si="5"/>
        <v>0.10628757767962697</v>
      </c>
      <c r="H54" s="52">
        <f t="shared" si="5"/>
        <v>0.10698926959142672</v>
      </c>
      <c r="I54" s="52">
        <f t="shared" si="5"/>
        <v>0.13335344557256459</v>
      </c>
      <c r="J54" s="52">
        <f t="shared" si="5"/>
        <v>0.13335344557256459</v>
      </c>
      <c r="K54" s="51" t="s">
        <v>153</v>
      </c>
      <c r="L54" s="52">
        <f t="shared" si="5"/>
        <v>0.12676280262067036</v>
      </c>
      <c r="M54" s="52">
        <f t="shared" si="5"/>
        <v>0.15</v>
      </c>
      <c r="N54" s="52">
        <f t="shared" si="5"/>
        <v>0.15</v>
      </c>
      <c r="O54" s="52">
        <f t="shared" si="5"/>
        <v>0.15</v>
      </c>
      <c r="P54" s="52">
        <f t="shared" si="5"/>
        <v>0.15</v>
      </c>
      <c r="Q54" s="52">
        <f t="shared" si="5"/>
        <v>0.15</v>
      </c>
      <c r="R54" s="52" t="s">
        <v>153</v>
      </c>
      <c r="S54" s="52">
        <f t="shared" si="5"/>
        <v>0.15</v>
      </c>
      <c r="T54" s="52">
        <f t="shared" si="5"/>
        <v>0.15</v>
      </c>
      <c r="U54" s="52">
        <f t="shared" si="5"/>
        <v>0.15</v>
      </c>
      <c r="V54" s="52">
        <f t="shared" si="5"/>
        <v>0.15</v>
      </c>
      <c r="W54" s="52">
        <f t="shared" si="5"/>
        <v>0.15</v>
      </c>
      <c r="X54" s="52">
        <f t="shared" si="5"/>
        <v>0.15</v>
      </c>
      <c r="Y54" s="52">
        <f t="shared" si="5"/>
        <v>0.15</v>
      </c>
      <c r="Z54" s="52">
        <f t="shared" si="5"/>
        <v>0.15</v>
      </c>
      <c r="AA54" s="41" t="s">
        <v>153</v>
      </c>
      <c r="AB54" s="52">
        <f t="shared" si="5"/>
        <v>0.15</v>
      </c>
      <c r="AC54" s="52">
        <f t="shared" si="5"/>
        <v>0.15</v>
      </c>
    </row>
    <row r="55" spans="1:29" x14ac:dyDescent="0.3">
      <c r="A55" s="30" t="s">
        <v>242</v>
      </c>
      <c r="B55" s="33" t="s">
        <v>176</v>
      </c>
      <c r="C55" s="33" t="s">
        <v>153</v>
      </c>
      <c r="D55" s="40" t="s">
        <v>153</v>
      </c>
      <c r="E55" s="40">
        <v>0.05</v>
      </c>
      <c r="F55" s="41" t="s">
        <v>228</v>
      </c>
      <c r="G55" s="41" t="s">
        <v>228</v>
      </c>
      <c r="H55" s="41" t="s">
        <v>228</v>
      </c>
      <c r="I55" s="91" t="s">
        <v>228</v>
      </c>
      <c r="J55" s="41" t="s">
        <v>228</v>
      </c>
      <c r="K55" s="42" t="str">
        <f t="shared" si="0"/>
        <v>&lt;DL</v>
      </c>
      <c r="L55" s="41" t="s">
        <v>228</v>
      </c>
      <c r="M55" s="41" t="s">
        <v>228</v>
      </c>
      <c r="N55" s="91" t="s">
        <v>228</v>
      </c>
      <c r="O55" s="41" t="s">
        <v>228</v>
      </c>
      <c r="P55" s="41" t="s">
        <v>228</v>
      </c>
      <c r="Q55" s="41" t="s">
        <v>228</v>
      </c>
      <c r="R55" s="42" t="str">
        <f t="shared" si="1"/>
        <v>&lt;DL</v>
      </c>
      <c r="S55" s="41" t="s">
        <v>228</v>
      </c>
      <c r="T55" s="41" t="s">
        <v>228</v>
      </c>
      <c r="U55" s="41" t="s">
        <v>228</v>
      </c>
      <c r="V55" s="41" t="s">
        <v>228</v>
      </c>
      <c r="W55" s="41" t="s">
        <v>228</v>
      </c>
      <c r="X55" s="41" t="s">
        <v>228</v>
      </c>
      <c r="Y55" s="41" t="s">
        <v>228</v>
      </c>
      <c r="Z55" s="41" t="s">
        <v>228</v>
      </c>
      <c r="AA55" s="41" t="s">
        <v>153</v>
      </c>
      <c r="AB55" s="41" t="s">
        <v>228</v>
      </c>
      <c r="AC55" s="41" t="s">
        <v>228</v>
      </c>
    </row>
    <row r="56" spans="1:29" x14ac:dyDescent="0.3">
      <c r="A56" s="30" t="s">
        <v>243</v>
      </c>
      <c r="B56" s="33" t="s">
        <v>176</v>
      </c>
      <c r="C56" s="33" t="s">
        <v>153</v>
      </c>
      <c r="D56" s="40" t="s">
        <v>153</v>
      </c>
      <c r="E56" s="40">
        <v>0.1</v>
      </c>
      <c r="F56" s="41">
        <v>0.66</v>
      </c>
      <c r="G56" s="41">
        <v>0.74</v>
      </c>
      <c r="H56" s="41">
        <v>0.75</v>
      </c>
      <c r="I56" s="91">
        <v>0.96</v>
      </c>
      <c r="J56" s="41">
        <v>0.99</v>
      </c>
      <c r="K56" s="42">
        <f t="shared" si="0"/>
        <v>3.0769230769230799E-2</v>
      </c>
      <c r="L56" s="41">
        <v>0.94</v>
      </c>
      <c r="M56" s="41">
        <v>4.84</v>
      </c>
      <c r="N56" s="91">
        <v>3.56</v>
      </c>
      <c r="O56" s="41">
        <v>4.33</v>
      </c>
      <c r="P56" s="41">
        <v>3.08</v>
      </c>
      <c r="Q56" s="41">
        <v>2.98</v>
      </c>
      <c r="R56" s="42">
        <f t="shared" si="1"/>
        <v>3.3003300330033028E-2</v>
      </c>
      <c r="S56" s="41">
        <v>6.61</v>
      </c>
      <c r="T56" s="41">
        <v>15.1</v>
      </c>
      <c r="U56" s="41">
        <v>3.83</v>
      </c>
      <c r="V56" s="41">
        <v>0.3</v>
      </c>
      <c r="W56" s="41">
        <v>3.47</v>
      </c>
      <c r="X56" s="41">
        <v>3.36</v>
      </c>
      <c r="Y56" s="41">
        <v>3.24</v>
      </c>
      <c r="Z56" s="41">
        <v>3.37</v>
      </c>
      <c r="AA56" s="41">
        <v>0.89</v>
      </c>
      <c r="AB56" s="41" t="s">
        <v>198</v>
      </c>
      <c r="AC56" s="41" t="s">
        <v>198</v>
      </c>
    </row>
    <row r="57" spans="1:29" x14ac:dyDescent="0.3">
      <c r="A57" s="30" t="s">
        <v>244</v>
      </c>
      <c r="B57" s="33" t="s">
        <v>176</v>
      </c>
      <c r="C57" s="33">
        <v>1E-3</v>
      </c>
      <c r="D57" s="40" t="s">
        <v>153</v>
      </c>
      <c r="E57" s="40">
        <v>5.0000000000000002E-5</v>
      </c>
      <c r="F57" s="41" t="s">
        <v>219</v>
      </c>
      <c r="G57" s="41" t="s">
        <v>219</v>
      </c>
      <c r="H57" s="41">
        <v>5.1999999999999997E-5</v>
      </c>
      <c r="I57" s="91" t="s">
        <v>219</v>
      </c>
      <c r="J57" s="41" t="s">
        <v>219</v>
      </c>
      <c r="K57" s="42" t="str">
        <f t="shared" si="0"/>
        <v>&lt;DL</v>
      </c>
      <c r="L57" s="41" t="s">
        <v>219</v>
      </c>
      <c r="M57" s="41">
        <v>6.0999999999999999E-5</v>
      </c>
      <c r="N57" s="91" t="s">
        <v>219</v>
      </c>
      <c r="O57" s="41">
        <v>6.3999999999999997E-5</v>
      </c>
      <c r="P57" s="41">
        <v>6.0999999999999999E-5</v>
      </c>
      <c r="Q57" s="41">
        <v>6.0999999999999999E-5</v>
      </c>
      <c r="R57" s="42" t="str">
        <f t="shared" si="1"/>
        <v>&lt;2xDL</v>
      </c>
      <c r="S57" s="41">
        <v>2.05E-4</v>
      </c>
      <c r="T57" s="41">
        <v>6.3999999999999997E-5</v>
      </c>
      <c r="U57" s="41">
        <v>9.0000000000000006E-5</v>
      </c>
      <c r="V57" s="41" t="s">
        <v>219</v>
      </c>
      <c r="W57" s="41">
        <v>1.06E-4</v>
      </c>
      <c r="X57" s="41" t="s">
        <v>219</v>
      </c>
      <c r="Y57" s="41" t="s">
        <v>219</v>
      </c>
      <c r="Z57" s="41" t="s">
        <v>219</v>
      </c>
      <c r="AA57" s="41" t="s">
        <v>205</v>
      </c>
      <c r="AB57" s="41" t="s">
        <v>219</v>
      </c>
      <c r="AC57" s="41" t="s">
        <v>219</v>
      </c>
    </row>
    <row r="58" spans="1:29" x14ac:dyDescent="0.3">
      <c r="A58" s="30" t="s">
        <v>245</v>
      </c>
      <c r="B58" s="33" t="s">
        <v>176</v>
      </c>
      <c r="C58" s="33" t="s">
        <v>153</v>
      </c>
      <c r="D58" s="40" t="s">
        <v>153</v>
      </c>
      <c r="E58" s="40">
        <v>0.05</v>
      </c>
      <c r="F58" s="41">
        <v>5.51</v>
      </c>
      <c r="G58" s="41">
        <v>5.85</v>
      </c>
      <c r="H58" s="41">
        <v>5.93</v>
      </c>
      <c r="I58" s="91">
        <v>5.95</v>
      </c>
      <c r="J58" s="41">
        <v>6.04</v>
      </c>
      <c r="K58" s="42">
        <f t="shared" si="0"/>
        <v>1.5012510425354439E-2</v>
      </c>
      <c r="L58" s="41">
        <v>6.03</v>
      </c>
      <c r="M58" s="41">
        <v>5.37</v>
      </c>
      <c r="N58" s="91">
        <v>6.51</v>
      </c>
      <c r="O58" s="41">
        <v>5.97</v>
      </c>
      <c r="P58" s="41">
        <v>5.53</v>
      </c>
      <c r="Q58" s="41">
        <v>5.51</v>
      </c>
      <c r="R58" s="42">
        <f t="shared" si="1"/>
        <v>3.6231884057971852E-3</v>
      </c>
      <c r="S58" s="41">
        <v>7.53</v>
      </c>
      <c r="T58" s="41">
        <v>1.64</v>
      </c>
      <c r="U58" s="41">
        <v>5.7</v>
      </c>
      <c r="V58" s="41">
        <v>6.11</v>
      </c>
      <c r="W58" s="41">
        <v>5.81</v>
      </c>
      <c r="X58" s="41">
        <v>2.99</v>
      </c>
      <c r="Y58" s="41">
        <v>2.91</v>
      </c>
      <c r="Z58" s="41">
        <v>2.98</v>
      </c>
      <c r="AA58" s="41" t="s">
        <v>153</v>
      </c>
      <c r="AB58" s="41" t="s">
        <v>228</v>
      </c>
      <c r="AC58" s="41" t="s">
        <v>228</v>
      </c>
    </row>
    <row r="59" spans="1:29" x14ac:dyDescent="0.3">
      <c r="A59" s="30" t="s">
        <v>246</v>
      </c>
      <c r="B59" s="33" t="s">
        <v>176</v>
      </c>
      <c r="C59" s="54">
        <v>1E-4</v>
      </c>
      <c r="D59" s="33">
        <v>0.1</v>
      </c>
      <c r="E59" s="33">
        <v>1.0000000000000001E-5</v>
      </c>
      <c r="F59" s="41" t="s">
        <v>247</v>
      </c>
      <c r="G59" s="41" t="s">
        <v>247</v>
      </c>
      <c r="H59" s="41" t="s">
        <v>247</v>
      </c>
      <c r="I59" s="91" t="s">
        <v>247</v>
      </c>
      <c r="J59" s="41" t="s">
        <v>247</v>
      </c>
      <c r="K59" s="42" t="str">
        <f t="shared" si="0"/>
        <v>&lt;DL</v>
      </c>
      <c r="L59" s="41" t="s">
        <v>247</v>
      </c>
      <c r="M59" s="41" t="s">
        <v>247</v>
      </c>
      <c r="N59" s="91">
        <v>8.2999999999999998E-5</v>
      </c>
      <c r="O59" s="41" t="s">
        <v>247</v>
      </c>
      <c r="P59" s="41" t="s">
        <v>247</v>
      </c>
      <c r="Q59" s="41" t="s">
        <v>247</v>
      </c>
      <c r="R59" s="42" t="str">
        <f t="shared" si="1"/>
        <v>&lt;DL</v>
      </c>
      <c r="S59" s="41">
        <v>3.0000000000000001E-5</v>
      </c>
      <c r="T59" s="41">
        <v>2.2599999999999999E-4</v>
      </c>
      <c r="U59" s="41" t="s">
        <v>247</v>
      </c>
      <c r="V59" s="41" t="s">
        <v>247</v>
      </c>
      <c r="W59" s="41" t="s">
        <v>247</v>
      </c>
      <c r="X59" s="41">
        <v>1.2E-5</v>
      </c>
      <c r="Y59" s="41">
        <v>1.2E-5</v>
      </c>
      <c r="Z59" s="41">
        <v>1.2999999999999999E-5</v>
      </c>
      <c r="AA59" s="41" t="s">
        <v>153</v>
      </c>
      <c r="AB59" s="41" t="s">
        <v>247</v>
      </c>
      <c r="AC59" s="41" t="s">
        <v>247</v>
      </c>
    </row>
    <row r="60" spans="1:29" x14ac:dyDescent="0.3">
      <c r="A60" s="30" t="s">
        <v>248</v>
      </c>
      <c r="B60" s="33" t="s">
        <v>176</v>
      </c>
      <c r="C60" s="33" t="s">
        <v>153</v>
      </c>
      <c r="D60" s="33" t="s">
        <v>153</v>
      </c>
      <c r="E60" s="33">
        <v>0.05</v>
      </c>
      <c r="F60" s="41">
        <v>2.5499999999999998</v>
      </c>
      <c r="G60" s="41">
        <v>2.8</v>
      </c>
      <c r="H60" s="41">
        <v>2.85</v>
      </c>
      <c r="I60" s="91">
        <v>4.1399999999999997</v>
      </c>
      <c r="J60" s="41">
        <v>4.13</v>
      </c>
      <c r="K60" s="42">
        <f t="shared" si="0"/>
        <v>2.4183796856105896E-3</v>
      </c>
      <c r="L60" s="41">
        <v>3.93</v>
      </c>
      <c r="M60" s="41">
        <v>4.53</v>
      </c>
      <c r="N60" s="91">
        <v>4.9800000000000004</v>
      </c>
      <c r="O60" s="41">
        <v>7.98</v>
      </c>
      <c r="P60" s="41">
        <v>9.82</v>
      </c>
      <c r="Q60" s="41">
        <v>10.1</v>
      </c>
      <c r="R60" s="42">
        <f t="shared" si="1"/>
        <v>2.811244979919672E-2</v>
      </c>
      <c r="S60" s="41">
        <v>41</v>
      </c>
      <c r="T60" s="41">
        <v>19</v>
      </c>
      <c r="U60" s="41">
        <v>19.399999999999999</v>
      </c>
      <c r="V60" s="41">
        <v>6.86</v>
      </c>
      <c r="W60" s="41">
        <v>18.5</v>
      </c>
      <c r="X60" s="41">
        <v>10.7</v>
      </c>
      <c r="Y60" s="41">
        <v>10.6</v>
      </c>
      <c r="Z60" s="41">
        <v>10.199999999999999</v>
      </c>
      <c r="AA60" s="41">
        <v>4.8</v>
      </c>
      <c r="AB60" s="41" t="s">
        <v>228</v>
      </c>
      <c r="AC60" s="41" t="s">
        <v>228</v>
      </c>
    </row>
    <row r="61" spans="1:29" x14ac:dyDescent="0.3">
      <c r="A61" s="30" t="s">
        <v>249</v>
      </c>
      <c r="B61" s="33" t="s">
        <v>176</v>
      </c>
      <c r="C61" s="33" t="s">
        <v>153</v>
      </c>
      <c r="D61" s="33" t="s">
        <v>153</v>
      </c>
      <c r="E61" s="33">
        <v>2.0000000000000001E-4</v>
      </c>
      <c r="F61" s="41">
        <v>0.28299999999999997</v>
      </c>
      <c r="G61" s="41">
        <v>0.318</v>
      </c>
      <c r="H61" s="41">
        <v>0.32300000000000001</v>
      </c>
      <c r="I61" s="91">
        <v>0.34399999999999997</v>
      </c>
      <c r="J61" s="41">
        <v>0.34200000000000003</v>
      </c>
      <c r="K61" s="42">
        <f t="shared" si="0"/>
        <v>5.8309037900873073E-3</v>
      </c>
      <c r="L61" s="41">
        <v>0.317</v>
      </c>
      <c r="M61" s="41">
        <v>0.26500000000000001</v>
      </c>
      <c r="N61" s="91">
        <v>0.46500000000000002</v>
      </c>
      <c r="O61" s="41">
        <v>0.61599999999999999</v>
      </c>
      <c r="P61" s="41">
        <v>0.66</v>
      </c>
      <c r="Q61" s="41">
        <v>0.68700000000000006</v>
      </c>
      <c r="R61" s="42">
        <f t="shared" si="1"/>
        <v>4.0089086859688233E-2</v>
      </c>
      <c r="S61" s="41">
        <v>0.81399999999999995</v>
      </c>
      <c r="T61" s="41">
        <v>0.60899999999999999</v>
      </c>
      <c r="U61" s="41">
        <v>0.71899999999999997</v>
      </c>
      <c r="V61" s="41">
        <v>0.67200000000000004</v>
      </c>
      <c r="W61" s="41">
        <v>0.61499999999999999</v>
      </c>
      <c r="X61" s="41">
        <v>0.93799999999999994</v>
      </c>
      <c r="Y61" s="41">
        <v>0.93700000000000006</v>
      </c>
      <c r="Z61" s="41">
        <v>0.93700000000000006</v>
      </c>
      <c r="AA61" s="41" t="s">
        <v>153</v>
      </c>
      <c r="AB61" s="41" t="s">
        <v>230</v>
      </c>
      <c r="AC61" s="41" t="s">
        <v>230</v>
      </c>
    </row>
    <row r="62" spans="1:29" x14ac:dyDescent="0.3">
      <c r="A62" s="30" t="s">
        <v>250</v>
      </c>
      <c r="B62" s="33" t="s">
        <v>176</v>
      </c>
      <c r="C62" s="33" t="s">
        <v>153</v>
      </c>
      <c r="D62" s="33" t="s">
        <v>153</v>
      </c>
      <c r="E62" s="33">
        <v>0.5</v>
      </c>
      <c r="F62" s="41">
        <v>5.85</v>
      </c>
      <c r="G62" s="41">
        <v>7</v>
      </c>
      <c r="H62" s="41">
        <v>7.08</v>
      </c>
      <c r="I62" s="91">
        <v>19.600000000000001</v>
      </c>
      <c r="J62" s="41">
        <v>19.7</v>
      </c>
      <c r="K62" s="42">
        <f t="shared" si="0"/>
        <v>5.0890585241729199E-3</v>
      </c>
      <c r="L62" s="41">
        <v>18.2</v>
      </c>
      <c r="M62" s="41">
        <v>68.2</v>
      </c>
      <c r="N62" s="91">
        <v>166</v>
      </c>
      <c r="O62" s="41">
        <v>244</v>
      </c>
      <c r="P62" s="41">
        <v>220</v>
      </c>
      <c r="Q62" s="41">
        <v>239</v>
      </c>
      <c r="R62" s="42">
        <f t="shared" si="1"/>
        <v>8.2788671023965144E-2</v>
      </c>
      <c r="S62" s="41">
        <v>270</v>
      </c>
      <c r="T62" s="41">
        <v>254</v>
      </c>
      <c r="U62" s="41">
        <v>233</v>
      </c>
      <c r="V62" s="41">
        <v>390</v>
      </c>
      <c r="W62" s="41">
        <v>193</v>
      </c>
      <c r="X62" s="41">
        <v>262</v>
      </c>
      <c r="Y62" s="41">
        <v>257</v>
      </c>
      <c r="Z62" s="41">
        <v>266</v>
      </c>
      <c r="AA62" s="41" t="s">
        <v>153</v>
      </c>
      <c r="AB62" s="41" t="s">
        <v>182</v>
      </c>
      <c r="AC62" s="41" t="s">
        <v>182</v>
      </c>
    </row>
    <row r="63" spans="1:29" x14ac:dyDescent="0.3">
      <c r="A63" s="30" t="s">
        <v>251</v>
      </c>
      <c r="B63" s="33" t="s">
        <v>176</v>
      </c>
      <c r="C63" s="33">
        <v>8.0000000000000004E-4</v>
      </c>
      <c r="D63" s="40" t="s">
        <v>153</v>
      </c>
      <c r="E63" s="40">
        <v>1.0000000000000001E-5</v>
      </c>
      <c r="F63" s="41" t="s">
        <v>247</v>
      </c>
      <c r="G63" s="41" t="s">
        <v>247</v>
      </c>
      <c r="H63" s="41" t="s">
        <v>247</v>
      </c>
      <c r="I63" s="91" t="s">
        <v>247</v>
      </c>
      <c r="J63" s="41" t="s">
        <v>247</v>
      </c>
      <c r="K63" s="42" t="str">
        <f t="shared" si="0"/>
        <v>&lt;DL</v>
      </c>
      <c r="L63" s="41" t="s">
        <v>247</v>
      </c>
      <c r="M63" s="41">
        <v>3.1999999999999999E-5</v>
      </c>
      <c r="N63" s="91">
        <v>1.07E-4</v>
      </c>
      <c r="O63" s="41">
        <v>2.5999999999999998E-5</v>
      </c>
      <c r="P63" s="41" t="s">
        <v>247</v>
      </c>
      <c r="Q63" s="41" t="s">
        <v>247</v>
      </c>
      <c r="R63" s="42" t="str">
        <f t="shared" si="1"/>
        <v>&lt;DL</v>
      </c>
      <c r="S63" s="41" t="s">
        <v>247</v>
      </c>
      <c r="T63" s="41">
        <v>2.6600000000000001E-4</v>
      </c>
      <c r="U63" s="41" t="s">
        <v>247</v>
      </c>
      <c r="V63" s="41" t="s">
        <v>247</v>
      </c>
      <c r="W63" s="41" t="s">
        <v>247</v>
      </c>
      <c r="X63" s="41">
        <v>7.2999999999999999E-5</v>
      </c>
      <c r="Y63" s="41">
        <v>6.9999999999999994E-5</v>
      </c>
      <c r="Z63" s="41">
        <v>7.2999999999999999E-5</v>
      </c>
      <c r="AA63" s="41" t="s">
        <v>153</v>
      </c>
      <c r="AB63" s="41" t="s">
        <v>247</v>
      </c>
      <c r="AC63" s="41" t="s">
        <v>247</v>
      </c>
    </row>
    <row r="64" spans="1:29" x14ac:dyDescent="0.3">
      <c r="A64" s="30" t="s">
        <v>252</v>
      </c>
      <c r="B64" s="33" t="s">
        <v>176</v>
      </c>
      <c r="C64" s="33" t="s">
        <v>153</v>
      </c>
      <c r="D64" s="33" t="s">
        <v>153</v>
      </c>
      <c r="E64" s="33">
        <v>1E-4</v>
      </c>
      <c r="F64" s="41" t="s">
        <v>216</v>
      </c>
      <c r="G64" s="41" t="s">
        <v>216</v>
      </c>
      <c r="H64" s="41" t="s">
        <v>216</v>
      </c>
      <c r="I64" s="91" t="s">
        <v>216</v>
      </c>
      <c r="J64" s="41" t="s">
        <v>216</v>
      </c>
      <c r="K64" s="42" t="str">
        <f t="shared" si="0"/>
        <v>&lt;DL</v>
      </c>
      <c r="L64" s="41" t="s">
        <v>216</v>
      </c>
      <c r="M64" s="41" t="s">
        <v>216</v>
      </c>
      <c r="N64" s="91" t="s">
        <v>216</v>
      </c>
      <c r="O64" s="41" t="s">
        <v>216</v>
      </c>
      <c r="P64" s="41" t="s">
        <v>216</v>
      </c>
      <c r="Q64" s="41" t="s">
        <v>216</v>
      </c>
      <c r="R64" s="42" t="str">
        <f t="shared" si="1"/>
        <v>&lt;DL</v>
      </c>
      <c r="S64" s="41" t="s">
        <v>216</v>
      </c>
      <c r="T64" s="41" t="s">
        <v>216</v>
      </c>
      <c r="U64" s="41" t="s">
        <v>216</v>
      </c>
      <c r="V64" s="41" t="s">
        <v>216</v>
      </c>
      <c r="W64" s="41" t="s">
        <v>216</v>
      </c>
      <c r="X64" s="41" t="s">
        <v>216</v>
      </c>
      <c r="Y64" s="41" t="s">
        <v>216</v>
      </c>
      <c r="Z64" s="41" t="s">
        <v>216</v>
      </c>
      <c r="AA64" s="41" t="s">
        <v>153</v>
      </c>
      <c r="AB64" s="41" t="s">
        <v>216</v>
      </c>
      <c r="AC64" s="41" t="s">
        <v>216</v>
      </c>
    </row>
    <row r="65" spans="1:29" x14ac:dyDescent="0.3">
      <c r="A65" s="30" t="s">
        <v>253</v>
      </c>
      <c r="B65" s="33" t="s">
        <v>176</v>
      </c>
      <c r="C65" s="33" t="s">
        <v>153</v>
      </c>
      <c r="D65" s="33" t="s">
        <v>153</v>
      </c>
      <c r="E65" s="33">
        <v>2.9999999999999997E-4</v>
      </c>
      <c r="F65" s="41" t="s">
        <v>254</v>
      </c>
      <c r="G65" s="41" t="s">
        <v>254</v>
      </c>
      <c r="H65" s="41">
        <v>2.9999999999999997E-4</v>
      </c>
      <c r="I65" s="91">
        <v>5.1999999999999995E-4</v>
      </c>
      <c r="J65" s="41">
        <v>4.8999999999999998E-4</v>
      </c>
      <c r="K65" s="42" t="str">
        <f t="shared" si="0"/>
        <v>&lt;2xDL</v>
      </c>
      <c r="L65" s="41">
        <v>8.0999999999999996E-4</v>
      </c>
      <c r="M65" s="41">
        <v>1.9E-3</v>
      </c>
      <c r="N65" s="91">
        <v>4.4400000000000004E-3</v>
      </c>
      <c r="O65" s="45" t="s">
        <v>214</v>
      </c>
      <c r="P65" s="45" t="s">
        <v>214</v>
      </c>
      <c r="Q65" s="45" t="s">
        <v>214</v>
      </c>
      <c r="R65" s="42" t="str">
        <f t="shared" si="1"/>
        <v>&lt;DL</v>
      </c>
      <c r="S65" s="45" t="s">
        <v>214</v>
      </c>
      <c r="T65" s="41" t="s">
        <v>254</v>
      </c>
      <c r="U65" s="45" t="s">
        <v>214</v>
      </c>
      <c r="V65" s="45" t="s">
        <v>387</v>
      </c>
      <c r="W65" s="45" t="s">
        <v>214</v>
      </c>
      <c r="X65" s="41" t="s">
        <v>254</v>
      </c>
      <c r="Y65" s="41" t="s">
        <v>254</v>
      </c>
      <c r="Z65" s="41" t="s">
        <v>254</v>
      </c>
      <c r="AA65" s="41" t="s">
        <v>153</v>
      </c>
      <c r="AB65" s="41" t="s">
        <v>254</v>
      </c>
      <c r="AC65" s="41" t="s">
        <v>254</v>
      </c>
    </row>
    <row r="66" spans="1:29" x14ac:dyDescent="0.3">
      <c r="A66" s="30" t="s">
        <v>255</v>
      </c>
      <c r="B66" s="33" t="s">
        <v>176</v>
      </c>
      <c r="C66" s="33">
        <v>1.4999999999999999E-2</v>
      </c>
      <c r="D66" s="33" t="s">
        <v>153</v>
      </c>
      <c r="E66" s="33">
        <v>1.0000000000000001E-5</v>
      </c>
      <c r="F66" s="41">
        <v>6.1700000000000004E-4</v>
      </c>
      <c r="G66" s="41">
        <v>6.7599999999999995E-4</v>
      </c>
      <c r="H66" s="41">
        <v>6.9099999999999999E-4</v>
      </c>
      <c r="I66" s="91">
        <v>7.7399999999999995E-4</v>
      </c>
      <c r="J66" s="41">
        <v>7.6300000000000001E-4</v>
      </c>
      <c r="K66" s="42">
        <f t="shared" si="0"/>
        <v>1.4313597918022046E-2</v>
      </c>
      <c r="L66" s="41">
        <v>7.0100000000000002E-4</v>
      </c>
      <c r="M66" s="41">
        <v>4.8899999999999996E-4</v>
      </c>
      <c r="N66" s="91">
        <v>4.4600000000000004E-3</v>
      </c>
      <c r="O66" s="41">
        <v>2.7699999999999999E-3</v>
      </c>
      <c r="P66" s="41">
        <v>2.8999999999999998E-3</v>
      </c>
      <c r="Q66" s="41">
        <v>3.0100000000000001E-3</v>
      </c>
      <c r="R66" s="42">
        <f t="shared" si="1"/>
        <v>3.7225042301184529E-2</v>
      </c>
      <c r="S66" s="41">
        <v>1.73E-3</v>
      </c>
      <c r="T66" s="41">
        <v>1.0200000000000001E-3</v>
      </c>
      <c r="U66" s="41">
        <v>2.1099999999999999E-3</v>
      </c>
      <c r="V66" s="41">
        <v>1.1E-5</v>
      </c>
      <c r="W66" s="41">
        <v>1.5499999999999999E-3</v>
      </c>
      <c r="X66" s="41">
        <v>3.8999999999999998E-3</v>
      </c>
      <c r="Y66" s="41">
        <v>3.8500000000000001E-3</v>
      </c>
      <c r="Z66" s="41">
        <v>3.98E-3</v>
      </c>
      <c r="AA66" s="41">
        <v>1.7799999999999999E-3</v>
      </c>
      <c r="AB66" s="41" t="s">
        <v>247</v>
      </c>
      <c r="AC66" s="41" t="s">
        <v>247</v>
      </c>
    </row>
    <row r="67" spans="1:29" x14ac:dyDescent="0.3">
      <c r="A67" s="30" t="s">
        <v>256</v>
      </c>
      <c r="B67" s="33" t="s">
        <v>176</v>
      </c>
      <c r="C67" s="33" t="s">
        <v>153</v>
      </c>
      <c r="D67" s="33" t="s">
        <v>153</v>
      </c>
      <c r="E67" s="33">
        <v>5.0000000000000001E-4</v>
      </c>
      <c r="F67" s="41" t="s">
        <v>232</v>
      </c>
      <c r="G67" s="41" t="s">
        <v>232</v>
      </c>
      <c r="H67" s="41" t="s">
        <v>232</v>
      </c>
      <c r="I67" s="91" t="s">
        <v>232</v>
      </c>
      <c r="J67" s="41" t="s">
        <v>232</v>
      </c>
      <c r="K67" s="42" t="str">
        <f t="shared" si="0"/>
        <v>&lt;DL</v>
      </c>
      <c r="L67" s="41" t="s">
        <v>232</v>
      </c>
      <c r="M67" s="41">
        <v>5.1999999999999995E-4</v>
      </c>
      <c r="N67" s="91" t="s">
        <v>232</v>
      </c>
      <c r="O67" s="41" t="s">
        <v>232</v>
      </c>
      <c r="P67" s="41">
        <v>5.1000000000000004E-4</v>
      </c>
      <c r="Q67" s="41">
        <v>5.4000000000000001E-4</v>
      </c>
      <c r="R67" s="42" t="str">
        <f t="shared" si="1"/>
        <v>&lt;2xDL</v>
      </c>
      <c r="S67" s="41">
        <v>1.89E-3</v>
      </c>
      <c r="T67" s="41" t="s">
        <v>232</v>
      </c>
      <c r="U67" s="41">
        <v>5.9999999999999995E-4</v>
      </c>
      <c r="V67" s="41" t="s">
        <v>232</v>
      </c>
      <c r="W67" s="41">
        <v>6.6E-4</v>
      </c>
      <c r="X67" s="41" t="s">
        <v>232</v>
      </c>
      <c r="Y67" s="41" t="s">
        <v>232</v>
      </c>
      <c r="Z67" s="41" t="s">
        <v>232</v>
      </c>
      <c r="AA67" s="41" t="s">
        <v>153</v>
      </c>
      <c r="AB67" s="41" t="s">
        <v>232</v>
      </c>
      <c r="AC67" s="41" t="s">
        <v>232</v>
      </c>
    </row>
    <row r="68" spans="1:29" x14ac:dyDescent="0.3">
      <c r="A68" s="30" t="s">
        <v>257</v>
      </c>
      <c r="B68" s="33" t="s">
        <v>176</v>
      </c>
      <c r="C68" s="33">
        <v>0.03</v>
      </c>
      <c r="D68" s="33">
        <v>0.3</v>
      </c>
      <c r="E68" s="33">
        <v>3.0000000000000001E-3</v>
      </c>
      <c r="F68" s="41" t="s">
        <v>214</v>
      </c>
      <c r="G68" s="41" t="s">
        <v>214</v>
      </c>
      <c r="H68" s="41" t="s">
        <v>214</v>
      </c>
      <c r="I68" s="91" t="s">
        <v>214</v>
      </c>
      <c r="J68" s="41" t="s">
        <v>214</v>
      </c>
      <c r="K68" s="42" t="str">
        <f t="shared" si="0"/>
        <v>&lt;DL</v>
      </c>
      <c r="L68" s="41" t="s">
        <v>214</v>
      </c>
      <c r="M68" s="41" t="s">
        <v>214</v>
      </c>
      <c r="N68" s="41">
        <v>0.97199999999999998</v>
      </c>
      <c r="O68" s="41">
        <v>0.13200000000000001</v>
      </c>
      <c r="P68" s="41">
        <v>5.5999999999999999E-3</v>
      </c>
      <c r="Q68" s="41">
        <v>6.0000000000000001E-3</v>
      </c>
      <c r="R68" s="42" t="str">
        <f t="shared" si="1"/>
        <v>&lt;2xDL</v>
      </c>
      <c r="S68" s="41">
        <v>1.7399999999999999E-2</v>
      </c>
      <c r="T68" s="41">
        <v>2.4799999999999999E-2</v>
      </c>
      <c r="U68" s="41">
        <v>3.3E-3</v>
      </c>
      <c r="V68" s="41">
        <v>5.63</v>
      </c>
      <c r="W68" s="41">
        <v>4.3E-3</v>
      </c>
      <c r="X68" s="41">
        <v>0.14899999999999999</v>
      </c>
      <c r="Y68" s="41">
        <v>0.14599999999999999</v>
      </c>
      <c r="Z68" s="41">
        <v>0.159</v>
      </c>
      <c r="AA68" s="41" t="s">
        <v>228</v>
      </c>
      <c r="AB68" s="41" t="s">
        <v>214</v>
      </c>
      <c r="AC68" s="41" t="s">
        <v>214</v>
      </c>
    </row>
    <row r="69" spans="1:29" x14ac:dyDescent="0.3">
      <c r="A69" s="30" t="s">
        <v>258</v>
      </c>
      <c r="B69" s="33" t="s">
        <v>153</v>
      </c>
      <c r="C69" s="33" t="s">
        <v>153</v>
      </c>
      <c r="D69" s="40" t="s">
        <v>153</v>
      </c>
      <c r="E69" s="40" t="s">
        <v>153</v>
      </c>
      <c r="F69" s="41" t="s">
        <v>260</v>
      </c>
      <c r="G69" s="41" t="s">
        <v>260</v>
      </c>
      <c r="H69" s="41" t="s">
        <v>260</v>
      </c>
      <c r="I69" s="91" t="s">
        <v>260</v>
      </c>
      <c r="J69" s="41" t="s">
        <v>260</v>
      </c>
      <c r="K69" s="42" t="s">
        <v>153</v>
      </c>
      <c r="L69" s="41" t="s">
        <v>260</v>
      </c>
      <c r="M69" s="41" t="s">
        <v>260</v>
      </c>
      <c r="N69" s="41" t="s">
        <v>260</v>
      </c>
      <c r="O69" s="41" t="s">
        <v>260</v>
      </c>
      <c r="P69" s="41" t="s">
        <v>260</v>
      </c>
      <c r="Q69" s="41" t="s">
        <v>260</v>
      </c>
      <c r="R69" s="42" t="s">
        <v>153</v>
      </c>
      <c r="S69" s="41" t="s">
        <v>260</v>
      </c>
      <c r="T69" s="41" t="s">
        <v>260</v>
      </c>
      <c r="U69" s="41" t="s">
        <v>260</v>
      </c>
      <c r="V69" s="41" t="s">
        <v>260</v>
      </c>
      <c r="W69" s="41" t="s">
        <v>260</v>
      </c>
      <c r="X69" s="41" t="s">
        <v>260</v>
      </c>
      <c r="Y69" s="41" t="s">
        <v>260</v>
      </c>
      <c r="Z69" s="41" t="s">
        <v>260</v>
      </c>
      <c r="AA69" s="41" t="s">
        <v>153</v>
      </c>
      <c r="AB69" s="41" t="s">
        <v>260</v>
      </c>
      <c r="AC69" s="41" t="s">
        <v>153</v>
      </c>
    </row>
    <row r="70" spans="1:29" x14ac:dyDescent="0.3">
      <c r="A70" s="30" t="s">
        <v>261</v>
      </c>
      <c r="B70" s="33" t="s">
        <v>176</v>
      </c>
      <c r="C70" s="33">
        <v>0.1</v>
      </c>
      <c r="D70" s="40" t="s">
        <v>153</v>
      </c>
      <c r="E70" s="40">
        <v>1E-3</v>
      </c>
      <c r="F70" s="41">
        <v>6.6E-3</v>
      </c>
      <c r="G70" s="41">
        <v>6.3E-3</v>
      </c>
      <c r="H70" s="41">
        <v>7.1000000000000004E-3</v>
      </c>
      <c r="I70" s="91">
        <v>5.0000000000000001E-3</v>
      </c>
      <c r="J70" s="41">
        <v>5.4999999999999997E-3</v>
      </c>
      <c r="K70" s="42">
        <f t="shared" si="0"/>
        <v>9.5238095238095163E-2</v>
      </c>
      <c r="L70" s="41">
        <v>9.1999999999999998E-3</v>
      </c>
      <c r="M70" s="41">
        <v>5.4999999999999997E-3</v>
      </c>
      <c r="N70" s="91">
        <v>1.1999999999999999E-3</v>
      </c>
      <c r="O70" s="41">
        <v>3.3999999999999998E-3</v>
      </c>
      <c r="P70" s="41">
        <v>5.5999999999999999E-3</v>
      </c>
      <c r="Q70" s="41">
        <v>5.5999999999999999E-3</v>
      </c>
      <c r="R70" s="42">
        <f t="shared" si="1"/>
        <v>0</v>
      </c>
      <c r="S70" s="41">
        <v>8.3999999999999995E-3</v>
      </c>
      <c r="T70" s="41">
        <v>5.4000000000000003E-3</v>
      </c>
      <c r="U70" s="41">
        <v>7.7999999999999996E-3</v>
      </c>
      <c r="V70" s="41">
        <v>0.249</v>
      </c>
      <c r="W70" s="41">
        <v>7.1999999999999998E-3</v>
      </c>
      <c r="X70" s="41">
        <v>2.0999999999999999E-3</v>
      </c>
      <c r="Y70" s="41">
        <v>2.0999999999999999E-3</v>
      </c>
      <c r="Z70" s="41">
        <v>2.2000000000000001E-3</v>
      </c>
      <c r="AA70" s="41" t="s">
        <v>153</v>
      </c>
      <c r="AB70" s="41" t="s">
        <v>205</v>
      </c>
      <c r="AC70" s="41" t="s">
        <v>153</v>
      </c>
    </row>
    <row r="71" spans="1:29" x14ac:dyDescent="0.3">
      <c r="A71" s="30" t="s">
        <v>262</v>
      </c>
      <c r="B71" s="33" t="s">
        <v>176</v>
      </c>
      <c r="C71" s="33" t="s">
        <v>153</v>
      </c>
      <c r="D71" s="40" t="s">
        <v>153</v>
      </c>
      <c r="E71" s="40">
        <v>1E-4</v>
      </c>
      <c r="F71" s="41" t="s">
        <v>216</v>
      </c>
      <c r="G71" s="41" t="s">
        <v>216</v>
      </c>
      <c r="H71" s="41">
        <v>1.1E-4</v>
      </c>
      <c r="I71" s="91">
        <v>3.8000000000000002E-4</v>
      </c>
      <c r="J71" s="41">
        <v>3.8999999999999999E-4</v>
      </c>
      <c r="K71" s="42" t="str">
        <f t="shared" si="0"/>
        <v>&lt;2xDL</v>
      </c>
      <c r="L71" s="41">
        <v>3.6999999999999999E-4</v>
      </c>
      <c r="M71" s="41">
        <v>3.1E-4</v>
      </c>
      <c r="N71" s="91">
        <v>1.55E-2</v>
      </c>
      <c r="O71" s="41">
        <v>4.9699999999999996E-3</v>
      </c>
      <c r="P71" s="41">
        <v>1.3500000000000001E-3</v>
      </c>
      <c r="Q71" s="41">
        <v>1.3500000000000001E-3</v>
      </c>
      <c r="R71" s="42">
        <f t="shared" si="1"/>
        <v>0</v>
      </c>
      <c r="S71" s="41">
        <v>4.0999999999999999E-4</v>
      </c>
      <c r="T71" s="41">
        <v>3.8800000000000001E-2</v>
      </c>
      <c r="U71" s="41">
        <v>7.2000000000000005E-4</v>
      </c>
      <c r="V71" s="41">
        <v>1.2E-4</v>
      </c>
      <c r="W71" s="41">
        <v>8.0000000000000004E-4</v>
      </c>
      <c r="X71" s="41">
        <v>3.1800000000000001E-3</v>
      </c>
      <c r="Y71" s="41">
        <v>3.1800000000000001E-3</v>
      </c>
      <c r="Z71" s="41">
        <v>3.3E-3</v>
      </c>
      <c r="AA71" s="41" t="s">
        <v>153</v>
      </c>
      <c r="AB71" s="41" t="s">
        <v>216</v>
      </c>
      <c r="AC71" s="41" t="s">
        <v>153</v>
      </c>
    </row>
    <row r="72" spans="1:29" x14ac:dyDescent="0.3">
      <c r="A72" s="30" t="s">
        <v>263</v>
      </c>
      <c r="B72" s="33" t="s">
        <v>176</v>
      </c>
      <c r="C72" s="33">
        <v>5.0000000000000001E-3</v>
      </c>
      <c r="D72" s="33">
        <v>0.15</v>
      </c>
      <c r="E72" s="33">
        <v>1E-4</v>
      </c>
      <c r="F72" s="41">
        <v>2.7999999999999998E-4</v>
      </c>
      <c r="G72" s="41">
        <v>3.2000000000000003E-4</v>
      </c>
      <c r="H72" s="41">
        <v>3.3E-4</v>
      </c>
      <c r="I72" s="91">
        <v>1.91E-3</v>
      </c>
      <c r="J72" s="41">
        <v>1.9E-3</v>
      </c>
      <c r="K72" s="42">
        <f t="shared" si="0"/>
        <v>5.2493438320210112E-3</v>
      </c>
      <c r="L72" s="41">
        <v>1.82E-3</v>
      </c>
      <c r="M72" s="41">
        <v>2.5799999999999998E-3</v>
      </c>
      <c r="N72" s="41">
        <v>6.6000000000000003E-2</v>
      </c>
      <c r="O72" s="41">
        <v>1.7999999999999999E-2</v>
      </c>
      <c r="P72" s="41">
        <v>4.4799999999999996E-3</v>
      </c>
      <c r="Q72" s="41">
        <v>4.45E-3</v>
      </c>
      <c r="R72" s="42">
        <f t="shared" si="1"/>
        <v>6.7189249720043991E-3</v>
      </c>
      <c r="S72" s="41">
        <v>3.95E-2</v>
      </c>
      <c r="T72" s="41">
        <v>0.09</v>
      </c>
      <c r="U72" s="41">
        <v>2.0500000000000001E-2</v>
      </c>
      <c r="V72" s="41">
        <v>5.5000000000000003E-4</v>
      </c>
      <c r="W72" s="41">
        <v>8.0599999999999995E-3</v>
      </c>
      <c r="X72" s="41">
        <v>9.8399999999999998E-3</v>
      </c>
      <c r="Y72" s="41">
        <v>1.01E-2</v>
      </c>
      <c r="Z72" s="41">
        <v>1.01E-2</v>
      </c>
      <c r="AA72" s="41" t="s">
        <v>153</v>
      </c>
      <c r="AB72" s="41" t="s">
        <v>216</v>
      </c>
      <c r="AC72" s="41" t="s">
        <v>153</v>
      </c>
    </row>
    <row r="73" spans="1:29" x14ac:dyDescent="0.3">
      <c r="A73" s="30" t="s">
        <v>264</v>
      </c>
      <c r="B73" s="33" t="s">
        <v>176</v>
      </c>
      <c r="C73" s="33" t="s">
        <v>153</v>
      </c>
      <c r="D73" s="40" t="s">
        <v>153</v>
      </c>
      <c r="E73" s="40">
        <v>5.0000000000000002E-5</v>
      </c>
      <c r="F73" s="41">
        <v>7.0800000000000002E-2</v>
      </c>
      <c r="G73" s="41">
        <v>8.0100000000000005E-2</v>
      </c>
      <c r="H73" s="41">
        <v>8.0199999999999994E-2</v>
      </c>
      <c r="I73" s="91">
        <v>7.7200000000000005E-2</v>
      </c>
      <c r="J73" s="41">
        <v>7.7100000000000002E-2</v>
      </c>
      <c r="K73" s="42">
        <f t="shared" si="0"/>
        <v>1.2961762799741136E-3</v>
      </c>
      <c r="L73" s="41">
        <v>7.5200000000000003E-2</v>
      </c>
      <c r="M73" s="41">
        <v>6.93E-2</v>
      </c>
      <c r="N73" s="91">
        <v>1.26E-2</v>
      </c>
      <c r="O73" s="41">
        <v>3.0099999999999998E-2</v>
      </c>
      <c r="P73" s="41">
        <v>4.1300000000000003E-2</v>
      </c>
      <c r="Q73" s="41">
        <v>4.2099999999999999E-2</v>
      </c>
      <c r="R73" s="42">
        <f t="shared" si="1"/>
        <v>1.9184652278177342E-2</v>
      </c>
      <c r="S73" s="41">
        <v>6.1800000000000001E-2</v>
      </c>
      <c r="T73" s="41">
        <v>1.06E-2</v>
      </c>
      <c r="U73" s="41">
        <v>5.2699999999999997E-2</v>
      </c>
      <c r="V73" s="41">
        <v>1.5599999999999999E-2</v>
      </c>
      <c r="W73" s="41">
        <v>5.9200000000000003E-2</v>
      </c>
      <c r="X73" s="41">
        <v>1.5100000000000001E-2</v>
      </c>
      <c r="Y73" s="41">
        <v>1.5699999999999999E-2</v>
      </c>
      <c r="Z73" s="41">
        <v>1.5599999999999999E-2</v>
      </c>
      <c r="AA73" s="41" t="s">
        <v>153</v>
      </c>
      <c r="AB73" s="41">
        <v>6.3999999999999997E-5</v>
      </c>
      <c r="AC73" s="41" t="s">
        <v>153</v>
      </c>
    </row>
    <row r="74" spans="1:29" x14ac:dyDescent="0.3">
      <c r="A74" s="30" t="s">
        <v>265</v>
      </c>
      <c r="B74" s="33" t="s">
        <v>176</v>
      </c>
      <c r="C74" s="33" t="s">
        <v>153</v>
      </c>
      <c r="D74" s="33" t="s">
        <v>153</v>
      </c>
      <c r="E74" s="33">
        <v>2.0000000000000002E-5</v>
      </c>
      <c r="F74" s="41" t="s">
        <v>221</v>
      </c>
      <c r="G74" s="41" t="s">
        <v>221</v>
      </c>
      <c r="H74" s="41" t="s">
        <v>221</v>
      </c>
      <c r="I74" s="91" t="s">
        <v>221</v>
      </c>
      <c r="J74" s="41" t="s">
        <v>221</v>
      </c>
      <c r="K74" s="42" t="str">
        <f t="shared" si="0"/>
        <v>&lt;DL</v>
      </c>
      <c r="L74" s="41" t="s">
        <v>221</v>
      </c>
      <c r="M74" s="41" t="s">
        <v>221</v>
      </c>
      <c r="N74" s="91" t="s">
        <v>221</v>
      </c>
      <c r="O74" s="41" t="s">
        <v>221</v>
      </c>
      <c r="P74" s="41" t="s">
        <v>221</v>
      </c>
      <c r="Q74" s="41" t="s">
        <v>221</v>
      </c>
      <c r="R74" s="42" t="str">
        <f t="shared" si="1"/>
        <v>&lt;DL</v>
      </c>
      <c r="S74" s="41" t="s">
        <v>221</v>
      </c>
      <c r="T74" s="41" t="s">
        <v>221</v>
      </c>
      <c r="U74" s="41" t="s">
        <v>221</v>
      </c>
      <c r="V74" s="41">
        <v>5.3999999999999998E-5</v>
      </c>
      <c r="W74" s="41" t="s">
        <v>221</v>
      </c>
      <c r="X74" s="41" t="s">
        <v>221</v>
      </c>
      <c r="Y74" s="41" t="s">
        <v>221</v>
      </c>
      <c r="Z74" s="41" t="s">
        <v>221</v>
      </c>
      <c r="AA74" s="41" t="s">
        <v>153</v>
      </c>
      <c r="AB74" s="41" t="s">
        <v>221</v>
      </c>
      <c r="AC74" s="41" t="s">
        <v>153</v>
      </c>
    </row>
    <row r="75" spans="1:29" x14ac:dyDescent="0.3">
      <c r="A75" s="30" t="s">
        <v>266</v>
      </c>
      <c r="B75" s="33" t="s">
        <v>176</v>
      </c>
      <c r="C75" s="33" t="s">
        <v>153</v>
      </c>
      <c r="D75" s="33" t="s">
        <v>153</v>
      </c>
      <c r="E75" s="33">
        <v>5.0000000000000002E-5</v>
      </c>
      <c r="F75" s="41" t="s">
        <v>219</v>
      </c>
      <c r="G75" s="41" t="s">
        <v>219</v>
      </c>
      <c r="H75" s="41" t="s">
        <v>219</v>
      </c>
      <c r="I75" s="91" t="s">
        <v>219</v>
      </c>
      <c r="J75" s="41" t="s">
        <v>219</v>
      </c>
      <c r="K75" s="42" t="str">
        <f t="shared" si="0"/>
        <v>&lt;DL</v>
      </c>
      <c r="L75" s="41" t="s">
        <v>219</v>
      </c>
      <c r="M75" s="41" t="s">
        <v>219</v>
      </c>
      <c r="N75" s="91" t="s">
        <v>219</v>
      </c>
      <c r="O75" s="41" t="s">
        <v>219</v>
      </c>
      <c r="P75" s="41" t="s">
        <v>219</v>
      </c>
      <c r="Q75" s="41" t="s">
        <v>219</v>
      </c>
      <c r="R75" s="42" t="str">
        <f t="shared" si="1"/>
        <v>&lt;DL</v>
      </c>
      <c r="S75" s="41" t="s">
        <v>219</v>
      </c>
      <c r="T75" s="41" t="s">
        <v>219</v>
      </c>
      <c r="U75" s="41" t="s">
        <v>219</v>
      </c>
      <c r="V75" s="41" t="s">
        <v>219</v>
      </c>
      <c r="W75" s="41" t="s">
        <v>219</v>
      </c>
      <c r="X75" s="41" t="s">
        <v>219</v>
      </c>
      <c r="Y75" s="41" t="s">
        <v>219</v>
      </c>
      <c r="Z75" s="41" t="s">
        <v>219</v>
      </c>
      <c r="AA75" s="41" t="s">
        <v>153</v>
      </c>
      <c r="AB75" s="41" t="s">
        <v>219</v>
      </c>
      <c r="AC75" s="41" t="s">
        <v>153</v>
      </c>
    </row>
    <row r="76" spans="1:29" x14ac:dyDescent="0.3">
      <c r="A76" s="30" t="s">
        <v>267</v>
      </c>
      <c r="B76" s="33" t="s">
        <v>176</v>
      </c>
      <c r="C76" s="33" t="s">
        <v>153</v>
      </c>
      <c r="D76" s="33" t="s">
        <v>153</v>
      </c>
      <c r="E76" s="33">
        <v>0.01</v>
      </c>
      <c r="F76" s="41" t="s">
        <v>202</v>
      </c>
      <c r="G76" s="41" t="s">
        <v>202</v>
      </c>
      <c r="H76" s="41" t="s">
        <v>202</v>
      </c>
      <c r="I76" s="91" t="s">
        <v>202</v>
      </c>
      <c r="J76" s="41" t="s">
        <v>202</v>
      </c>
      <c r="K76" s="42" t="str">
        <f t="shared" si="0"/>
        <v>&lt;DL</v>
      </c>
      <c r="L76" s="41" t="s">
        <v>202</v>
      </c>
      <c r="M76" s="41" t="s">
        <v>202</v>
      </c>
      <c r="N76" s="91" t="s">
        <v>202</v>
      </c>
      <c r="O76" s="41">
        <v>4.5999999999999999E-2</v>
      </c>
      <c r="P76" s="41">
        <v>1.6E-2</v>
      </c>
      <c r="Q76" s="41">
        <v>1.6E-2</v>
      </c>
      <c r="R76" s="42" t="str">
        <f t="shared" si="1"/>
        <v>&lt;2xDL</v>
      </c>
      <c r="S76" s="41">
        <v>5.8999999999999997E-2</v>
      </c>
      <c r="T76" s="41">
        <v>8.4000000000000005E-2</v>
      </c>
      <c r="U76" s="41">
        <v>2.8000000000000001E-2</v>
      </c>
      <c r="V76" s="41" t="s">
        <v>202</v>
      </c>
      <c r="W76" s="41">
        <v>2.5000000000000001E-2</v>
      </c>
      <c r="X76" s="41" t="s">
        <v>202</v>
      </c>
      <c r="Y76" s="41" t="s">
        <v>202</v>
      </c>
      <c r="Z76" s="41" t="s">
        <v>202</v>
      </c>
      <c r="AA76" s="41" t="s">
        <v>153</v>
      </c>
      <c r="AB76" s="41" t="s">
        <v>202</v>
      </c>
      <c r="AC76" s="41" t="s">
        <v>153</v>
      </c>
    </row>
    <row r="77" spans="1:29" x14ac:dyDescent="0.3">
      <c r="A77" s="46" t="s">
        <v>324</v>
      </c>
      <c r="B77" s="33" t="s">
        <v>176</v>
      </c>
      <c r="C77" s="33">
        <v>9.0000000000000006E-5</v>
      </c>
      <c r="D77" s="40" t="s">
        <v>153</v>
      </c>
      <c r="E77" s="40">
        <v>5.0000000000000004E-6</v>
      </c>
      <c r="F77" s="41">
        <v>1.4100000000000001E-5</v>
      </c>
      <c r="G77" s="41">
        <v>1.3499999999999999E-5</v>
      </c>
      <c r="H77" s="41">
        <v>1.2099999999999999E-5</v>
      </c>
      <c r="I77" s="91">
        <v>1.6399999999999999E-5</v>
      </c>
      <c r="J77" s="41">
        <v>1.59E-5</v>
      </c>
      <c r="K77" s="42" t="str">
        <f t="shared" ref="K77:K107" si="6">IFERROR(IF(MAX(I77:J77)&lt;(5*$E77),IF(ABS(I77-J77)&lt;(2*$E77),"&lt;2xDL",IFERROR(ABS(I77-J77)/AVERAGE(I77,J77),"&lt;DL")),IFERROR(ABS(I77-J77)/AVERAGE(I77,J77),"&lt;DL")),"&lt;DL")</f>
        <v>&lt;2xDL</v>
      </c>
      <c r="L77" s="41">
        <v>1.42E-5</v>
      </c>
      <c r="M77" s="41">
        <v>9.2E-6</v>
      </c>
      <c r="N77" s="41">
        <v>8.3799999999999999E-4</v>
      </c>
      <c r="O77" s="41">
        <v>1.3300000000000001E-4</v>
      </c>
      <c r="P77" s="41">
        <v>1.36E-5</v>
      </c>
      <c r="Q77" s="41">
        <v>1.26E-5</v>
      </c>
      <c r="R77" s="42" t="str">
        <f t="shared" ref="R77:R107" si="7">IFERROR(IF(MAX(P77:Q77)&lt;(5*$E77),IF(ABS(P77-Q77)&lt;(2*$E77),"&lt;2xDL",IFERROR(ABS(P77-Q77)/AVERAGE(P77,Q77),"&lt;DL")),IFERROR(ABS(P77-Q77)/AVERAGE(P77,Q77),"&lt;DL")),"&lt;DL")</f>
        <v>&lt;2xDL</v>
      </c>
      <c r="S77" s="41">
        <v>3.3300000000000002E-4</v>
      </c>
      <c r="T77" s="41">
        <v>2.4000000000000001E-4</v>
      </c>
      <c r="U77" s="41">
        <v>4.2799999999999997E-5</v>
      </c>
      <c r="V77" s="41">
        <v>1.61E-2</v>
      </c>
      <c r="W77" s="41">
        <v>3.1900000000000003E-5</v>
      </c>
      <c r="X77" s="41">
        <v>1.4499999999999999E-3</v>
      </c>
      <c r="Y77" s="41">
        <v>1.49E-3</v>
      </c>
      <c r="Z77" s="41">
        <v>1.5200000000000001E-3</v>
      </c>
      <c r="AA77" s="41" t="s">
        <v>153</v>
      </c>
      <c r="AB77" s="41" t="s">
        <v>224</v>
      </c>
      <c r="AC77" s="41" t="s">
        <v>153</v>
      </c>
    </row>
    <row r="78" spans="1:29" x14ac:dyDescent="0.3">
      <c r="A78" s="47" t="s">
        <v>268</v>
      </c>
      <c r="B78" s="48" t="s">
        <v>176</v>
      </c>
      <c r="C78" s="48" t="s">
        <v>226</v>
      </c>
      <c r="D78" s="49" t="s">
        <v>153</v>
      </c>
      <c r="E78" s="50" t="s">
        <v>153</v>
      </c>
      <c r="F78" s="51">
        <f t="shared" ref="F78:AB78" si="8">IF(F$13&lt;17,0.00004,(IF(F$13&gt;280,0.00037,((10^(0.83*(LOG(F$13))-2.46))/1000))))</f>
        <v>1.5848931924611131E-4</v>
      </c>
      <c r="G78" s="51">
        <f t="shared" si="8"/>
        <v>1.7798328061625082E-4</v>
      </c>
      <c r="H78" s="51">
        <f t="shared" si="8"/>
        <v>1.7926690933445507E-4</v>
      </c>
      <c r="I78" s="51">
        <f t="shared" si="8"/>
        <v>2.2802124336320127E-4</v>
      </c>
      <c r="J78" s="51">
        <f t="shared" si="8"/>
        <v>2.2802124336320127E-4</v>
      </c>
      <c r="K78" s="52" t="s">
        <v>153</v>
      </c>
      <c r="L78" s="51">
        <f t="shared" si="8"/>
        <v>2.1574236829422736E-4</v>
      </c>
      <c r="M78" s="51">
        <f t="shared" si="8"/>
        <v>3.6999999999999999E-4</v>
      </c>
      <c r="N78" s="51">
        <f t="shared" si="8"/>
        <v>3.6999999999999999E-4</v>
      </c>
      <c r="O78" s="51">
        <f t="shared" si="8"/>
        <v>3.6999999999999999E-4</v>
      </c>
      <c r="P78" s="51">
        <f t="shared" si="8"/>
        <v>3.6999999999999999E-4</v>
      </c>
      <c r="Q78" s="51">
        <f t="shared" si="8"/>
        <v>3.6999999999999999E-4</v>
      </c>
      <c r="R78" s="52" t="s">
        <v>153</v>
      </c>
      <c r="S78" s="51">
        <f t="shared" si="8"/>
        <v>3.6999999999999999E-4</v>
      </c>
      <c r="T78" s="51">
        <f t="shared" si="8"/>
        <v>3.6999999999999999E-4</v>
      </c>
      <c r="U78" s="51">
        <f t="shared" si="8"/>
        <v>3.6999999999999999E-4</v>
      </c>
      <c r="V78" s="51">
        <f t="shared" si="8"/>
        <v>3.6999999999999999E-4</v>
      </c>
      <c r="W78" s="51">
        <f t="shared" si="8"/>
        <v>3.6999999999999999E-4</v>
      </c>
      <c r="X78" s="51">
        <f t="shared" si="8"/>
        <v>3.6999999999999999E-4</v>
      </c>
      <c r="Y78" s="51">
        <f t="shared" si="8"/>
        <v>3.6999999999999999E-4</v>
      </c>
      <c r="Z78" s="51">
        <f t="shared" si="8"/>
        <v>3.6999999999999999E-4</v>
      </c>
      <c r="AA78" s="41" t="s">
        <v>153</v>
      </c>
      <c r="AB78" s="51">
        <f t="shared" si="8"/>
        <v>3.6999999999999999E-4</v>
      </c>
      <c r="AC78" s="41" t="s">
        <v>153</v>
      </c>
    </row>
    <row r="79" spans="1:29" x14ac:dyDescent="0.3">
      <c r="A79" s="30" t="s">
        <v>269</v>
      </c>
      <c r="B79" s="33" t="s">
        <v>176</v>
      </c>
      <c r="C79" s="33" t="s">
        <v>153</v>
      </c>
      <c r="D79" s="33" t="s">
        <v>153</v>
      </c>
      <c r="E79" s="33">
        <v>0.05</v>
      </c>
      <c r="F79" s="41">
        <v>25.8</v>
      </c>
      <c r="G79" s="41">
        <v>30.3</v>
      </c>
      <c r="H79" s="41">
        <v>30.7</v>
      </c>
      <c r="I79" s="91">
        <v>41.2</v>
      </c>
      <c r="J79" s="41">
        <v>41.2</v>
      </c>
      <c r="K79" s="42">
        <f t="shared" si="6"/>
        <v>0</v>
      </c>
      <c r="L79" s="41">
        <v>38.4</v>
      </c>
      <c r="M79" s="41">
        <v>94.1</v>
      </c>
      <c r="N79" s="91">
        <v>203</v>
      </c>
      <c r="O79" s="41">
        <v>226</v>
      </c>
      <c r="P79" s="41">
        <v>203</v>
      </c>
      <c r="Q79" s="41">
        <v>207</v>
      </c>
      <c r="R79" s="42">
        <f t="shared" si="7"/>
        <v>1.9512195121951219E-2</v>
      </c>
      <c r="S79" s="41">
        <v>279</v>
      </c>
      <c r="T79" s="41">
        <v>236</v>
      </c>
      <c r="U79" s="41">
        <v>223</v>
      </c>
      <c r="V79" s="41">
        <v>288</v>
      </c>
      <c r="W79" s="41">
        <v>193</v>
      </c>
      <c r="X79" s="41">
        <v>260</v>
      </c>
      <c r="Y79" s="41">
        <v>261</v>
      </c>
      <c r="Z79" s="41">
        <v>260</v>
      </c>
      <c r="AA79" s="41" t="s">
        <v>153</v>
      </c>
      <c r="AB79" s="41" t="s">
        <v>228</v>
      </c>
      <c r="AC79" s="41" t="s">
        <v>153</v>
      </c>
    </row>
    <row r="80" spans="1:29" x14ac:dyDescent="0.3">
      <c r="A80" s="30" t="s">
        <v>270</v>
      </c>
      <c r="B80" s="33" t="s">
        <v>176</v>
      </c>
      <c r="C80" s="33">
        <v>8.8999999999999999E-3</v>
      </c>
      <c r="D80" s="40" t="s">
        <v>153</v>
      </c>
      <c r="E80" s="40">
        <v>1E-4</v>
      </c>
      <c r="F80" s="41" t="s">
        <v>216</v>
      </c>
      <c r="G80" s="41" t="s">
        <v>216</v>
      </c>
      <c r="H80" s="41" t="s">
        <v>216</v>
      </c>
      <c r="I80" s="91" t="s">
        <v>216</v>
      </c>
      <c r="J80" s="41" t="s">
        <v>216</v>
      </c>
      <c r="K80" s="42" t="str">
        <f t="shared" si="6"/>
        <v>&lt;DL</v>
      </c>
      <c r="L80" s="41">
        <v>1.2E-4</v>
      </c>
      <c r="M80" s="41" t="s">
        <v>216</v>
      </c>
      <c r="N80" s="91" t="s">
        <v>216</v>
      </c>
      <c r="O80" s="41" t="s">
        <v>216</v>
      </c>
      <c r="P80" s="41" t="s">
        <v>216</v>
      </c>
      <c r="Q80" s="41" t="s">
        <v>216</v>
      </c>
      <c r="R80" s="42" t="str">
        <f t="shared" si="7"/>
        <v>&lt;DL</v>
      </c>
      <c r="S80" s="41">
        <v>3.1E-4</v>
      </c>
      <c r="T80" s="41" t="s">
        <v>216</v>
      </c>
      <c r="U80" s="41">
        <v>1.3999999999999999E-4</v>
      </c>
      <c r="V80" s="41" t="s">
        <v>216</v>
      </c>
      <c r="W80" s="41">
        <v>2.2000000000000001E-4</v>
      </c>
      <c r="X80" s="41" t="s">
        <v>216</v>
      </c>
      <c r="Y80" s="41" t="s">
        <v>216</v>
      </c>
      <c r="Z80" s="41" t="s">
        <v>216</v>
      </c>
      <c r="AA80" s="41" t="s">
        <v>153</v>
      </c>
      <c r="AB80" s="41" t="s">
        <v>216</v>
      </c>
      <c r="AC80" s="41" t="s">
        <v>153</v>
      </c>
    </row>
    <row r="81" spans="1:29" x14ac:dyDescent="0.3">
      <c r="A81" s="30" t="s">
        <v>271</v>
      </c>
      <c r="B81" s="33" t="s">
        <v>176</v>
      </c>
      <c r="C81" s="33" t="s">
        <v>153</v>
      </c>
      <c r="D81" s="33" t="s">
        <v>153</v>
      </c>
      <c r="E81" s="33">
        <v>1E-4</v>
      </c>
      <c r="F81" s="41" t="s">
        <v>216</v>
      </c>
      <c r="G81" s="41" t="s">
        <v>216</v>
      </c>
      <c r="H81" s="41" t="s">
        <v>216</v>
      </c>
      <c r="I81" s="91">
        <v>1.1E-4</v>
      </c>
      <c r="J81" s="41">
        <v>1.1E-4</v>
      </c>
      <c r="K81" s="42" t="str">
        <f t="shared" si="6"/>
        <v>&lt;2xDL</v>
      </c>
      <c r="L81" s="41">
        <v>1.2999999999999999E-4</v>
      </c>
      <c r="M81" s="41">
        <v>5.5399999999999998E-3</v>
      </c>
      <c r="N81" s="91">
        <v>9.8999999999999999E-4</v>
      </c>
      <c r="O81" s="41">
        <v>4.0999999999999999E-4</v>
      </c>
      <c r="P81" s="41">
        <v>4.8999999999999998E-4</v>
      </c>
      <c r="Q81" s="41">
        <v>4.8000000000000001E-4</v>
      </c>
      <c r="R81" s="42" t="str">
        <f t="shared" si="7"/>
        <v>&lt;2xDL</v>
      </c>
      <c r="S81" s="41">
        <v>8.3000000000000001E-3</v>
      </c>
      <c r="T81" s="41">
        <v>3.6000000000000002E-4</v>
      </c>
      <c r="U81" s="41">
        <v>2.5200000000000001E-3</v>
      </c>
      <c r="V81" s="41">
        <v>2.5999999999999998E-4</v>
      </c>
      <c r="W81" s="41">
        <v>2.2399999999999998E-3</v>
      </c>
      <c r="X81" s="41" t="s">
        <v>216</v>
      </c>
      <c r="Y81" s="41" t="s">
        <v>216</v>
      </c>
      <c r="Z81" s="41" t="s">
        <v>216</v>
      </c>
      <c r="AA81" s="41" t="s">
        <v>153</v>
      </c>
      <c r="AB81" s="41" t="s">
        <v>216</v>
      </c>
      <c r="AC81" s="41" t="s">
        <v>153</v>
      </c>
    </row>
    <row r="82" spans="1:29" x14ac:dyDescent="0.3">
      <c r="A82" s="46" t="s">
        <v>325</v>
      </c>
      <c r="B82" s="33" t="s">
        <v>176</v>
      </c>
      <c r="C82" s="33">
        <v>2E-3</v>
      </c>
      <c r="D82" s="40" t="s">
        <v>153</v>
      </c>
      <c r="E82" s="40">
        <v>2.0000000000000001E-4</v>
      </c>
      <c r="F82" s="41">
        <v>1.01E-3</v>
      </c>
      <c r="G82" s="41">
        <v>9.7000000000000005E-4</v>
      </c>
      <c r="H82" s="41">
        <v>9.8999999999999999E-4</v>
      </c>
      <c r="I82" s="91">
        <v>1.0200000000000001E-3</v>
      </c>
      <c r="J82" s="41">
        <v>9.8999999999999999E-4</v>
      </c>
      <c r="K82" s="42">
        <f t="shared" si="6"/>
        <v>2.9850746268656792E-2</v>
      </c>
      <c r="L82" s="41">
        <v>1.1900000000000001E-3</v>
      </c>
      <c r="M82" s="41">
        <v>3.3E-4</v>
      </c>
      <c r="N82" s="91" t="s">
        <v>230</v>
      </c>
      <c r="O82" s="41">
        <v>6.7000000000000002E-4</v>
      </c>
      <c r="P82" s="41">
        <v>3.6000000000000002E-4</v>
      </c>
      <c r="Q82" s="41">
        <v>3.6000000000000002E-4</v>
      </c>
      <c r="R82" s="42" t="str">
        <f t="shared" si="7"/>
        <v>&lt;2xDL</v>
      </c>
      <c r="S82" s="41">
        <v>1.74E-3</v>
      </c>
      <c r="T82" s="41">
        <v>1.6299999999999999E-2</v>
      </c>
      <c r="U82" s="41">
        <v>7.3999999999999999E-4</v>
      </c>
      <c r="V82" s="41">
        <v>1.2099999999999999E-3</v>
      </c>
      <c r="W82" s="41">
        <v>1.0300000000000001E-3</v>
      </c>
      <c r="X82" s="41">
        <v>1.39E-3</v>
      </c>
      <c r="Y82" s="41">
        <v>1.41E-3</v>
      </c>
      <c r="Z82" s="41">
        <v>1.3699999999999999E-3</v>
      </c>
      <c r="AA82" s="41" t="s">
        <v>153</v>
      </c>
      <c r="AB82" s="41" t="s">
        <v>230</v>
      </c>
      <c r="AC82" s="41" t="s">
        <v>153</v>
      </c>
    </row>
    <row r="83" spans="1:29" x14ac:dyDescent="0.3">
      <c r="A83" s="47" t="s">
        <v>272</v>
      </c>
      <c r="B83" s="48" t="s">
        <v>176</v>
      </c>
      <c r="C83" s="49" t="s">
        <v>153</v>
      </c>
      <c r="D83" s="48" t="s">
        <v>226</v>
      </c>
      <c r="E83" s="50" t="s">
        <v>153</v>
      </c>
      <c r="F83" s="52">
        <f t="shared" ref="F83:AB83" si="9">IF(F$13&lt;82,0.002,(IF(F$13&gt;180,0.004,((EXP(0.8545*(LN(F$13))-1.465))*0.2)/1000)))</f>
        <v>2.3647682166417603E-3</v>
      </c>
      <c r="G83" s="52">
        <f t="shared" si="9"/>
        <v>2.6647402647938427E-3</v>
      </c>
      <c r="H83" s="52">
        <f t="shared" si="9"/>
        <v>2.6845279591749802E-3</v>
      </c>
      <c r="I83" s="52">
        <f t="shared" si="9"/>
        <v>3.4389591398442561E-3</v>
      </c>
      <c r="J83" s="52">
        <f t="shared" si="9"/>
        <v>3.4389591398442561E-3</v>
      </c>
      <c r="K83" s="52" t="s">
        <v>153</v>
      </c>
      <c r="L83" s="52">
        <f t="shared" si="9"/>
        <v>3.2484601058252326E-3</v>
      </c>
      <c r="M83" s="52">
        <f t="shared" si="9"/>
        <v>4.0000000000000001E-3</v>
      </c>
      <c r="N83" s="52">
        <f t="shared" si="9"/>
        <v>4.0000000000000001E-3</v>
      </c>
      <c r="O83" s="52">
        <f t="shared" si="9"/>
        <v>4.0000000000000001E-3</v>
      </c>
      <c r="P83" s="52">
        <f t="shared" si="9"/>
        <v>4.0000000000000001E-3</v>
      </c>
      <c r="Q83" s="52">
        <f t="shared" si="9"/>
        <v>4.0000000000000001E-3</v>
      </c>
      <c r="R83" s="52" t="s">
        <v>153</v>
      </c>
      <c r="S83" s="52">
        <f t="shared" si="9"/>
        <v>4.0000000000000001E-3</v>
      </c>
      <c r="T83" s="52">
        <f t="shared" si="9"/>
        <v>4.0000000000000001E-3</v>
      </c>
      <c r="U83" s="52">
        <f t="shared" si="9"/>
        <v>4.0000000000000001E-3</v>
      </c>
      <c r="V83" s="52">
        <f t="shared" si="9"/>
        <v>4.0000000000000001E-3</v>
      </c>
      <c r="W83" s="52">
        <f t="shared" si="9"/>
        <v>4.0000000000000001E-3</v>
      </c>
      <c r="X83" s="52">
        <f t="shared" si="9"/>
        <v>4.0000000000000001E-3</v>
      </c>
      <c r="Y83" s="52">
        <f t="shared" si="9"/>
        <v>4.0000000000000001E-3</v>
      </c>
      <c r="Z83" s="52">
        <f t="shared" si="9"/>
        <v>4.0000000000000001E-3</v>
      </c>
      <c r="AA83" s="41" t="s">
        <v>153</v>
      </c>
      <c r="AB83" s="52">
        <f t="shared" si="9"/>
        <v>4.0000000000000001E-3</v>
      </c>
      <c r="AC83" s="41" t="s">
        <v>153</v>
      </c>
    </row>
    <row r="84" spans="1:29" x14ac:dyDescent="0.3">
      <c r="A84" s="30" t="s">
        <v>273</v>
      </c>
      <c r="B84" s="33" t="s">
        <v>176</v>
      </c>
      <c r="C84" s="33">
        <v>0.3</v>
      </c>
      <c r="D84" s="40" t="s">
        <v>153</v>
      </c>
      <c r="E84" s="40">
        <v>0.01</v>
      </c>
      <c r="F84" s="41">
        <v>1.7000000000000001E-2</v>
      </c>
      <c r="G84" s="41" t="s">
        <v>202</v>
      </c>
      <c r="H84" s="41" t="s">
        <v>202</v>
      </c>
      <c r="I84" s="91">
        <v>0.01</v>
      </c>
      <c r="J84" s="41" t="s">
        <v>202</v>
      </c>
      <c r="K84" s="42" t="str">
        <f t="shared" si="6"/>
        <v>&lt;DL</v>
      </c>
      <c r="L84" s="41">
        <v>7.9000000000000001E-2</v>
      </c>
      <c r="M84" s="41">
        <v>0.214</v>
      </c>
      <c r="N84" s="41">
        <v>1.06</v>
      </c>
      <c r="O84" s="41">
        <v>9.5000000000000001E-2</v>
      </c>
      <c r="P84" s="41">
        <v>0.42699999999999999</v>
      </c>
      <c r="Q84" s="41">
        <v>0.33900000000000002</v>
      </c>
      <c r="R84" s="42">
        <f t="shared" si="7"/>
        <v>0.22976501305483019</v>
      </c>
      <c r="S84" s="41">
        <v>6.53</v>
      </c>
      <c r="T84" s="41" t="s">
        <v>202</v>
      </c>
      <c r="U84" s="41">
        <v>1.23</v>
      </c>
      <c r="V84" s="41">
        <v>5.3999999999999999E-2</v>
      </c>
      <c r="W84" s="41">
        <v>0.94699999999999995</v>
      </c>
      <c r="X84" s="41" t="s">
        <v>202</v>
      </c>
      <c r="Y84" s="41" t="s">
        <v>202</v>
      </c>
      <c r="Z84" s="41" t="s">
        <v>202</v>
      </c>
      <c r="AA84" s="41" t="s">
        <v>153</v>
      </c>
      <c r="AB84" s="41" t="s">
        <v>202</v>
      </c>
      <c r="AC84" s="41" t="s">
        <v>153</v>
      </c>
    </row>
    <row r="85" spans="1:29" x14ac:dyDescent="0.3">
      <c r="A85" s="46" t="s">
        <v>326</v>
      </c>
      <c r="B85" s="33" t="s">
        <v>176</v>
      </c>
      <c r="C85" s="33">
        <v>1E-3</v>
      </c>
      <c r="D85" s="40" t="s">
        <v>153</v>
      </c>
      <c r="E85" s="40">
        <v>5.0000000000000002E-5</v>
      </c>
      <c r="F85" s="41" t="s">
        <v>219</v>
      </c>
      <c r="G85" s="41" t="s">
        <v>219</v>
      </c>
      <c r="H85" s="41" t="s">
        <v>219</v>
      </c>
      <c r="I85" s="91" t="s">
        <v>219</v>
      </c>
      <c r="J85" s="41" t="s">
        <v>219</v>
      </c>
      <c r="K85" s="42" t="str">
        <f t="shared" si="6"/>
        <v>&lt;DL</v>
      </c>
      <c r="L85" s="41" t="s">
        <v>219</v>
      </c>
      <c r="M85" s="41" t="s">
        <v>219</v>
      </c>
      <c r="N85" s="91">
        <v>9.5000000000000005E-5</v>
      </c>
      <c r="O85" s="41" t="s">
        <v>219</v>
      </c>
      <c r="P85" s="41" t="s">
        <v>219</v>
      </c>
      <c r="Q85" s="41" t="s">
        <v>219</v>
      </c>
      <c r="R85" s="42" t="str">
        <f t="shared" si="7"/>
        <v>&lt;DL</v>
      </c>
      <c r="S85" s="41" t="s">
        <v>219</v>
      </c>
      <c r="T85" s="41">
        <v>4.0400000000000001E-4</v>
      </c>
      <c r="U85" s="41" t="s">
        <v>219</v>
      </c>
      <c r="V85" s="41" t="s">
        <v>219</v>
      </c>
      <c r="W85" s="41" t="s">
        <v>219</v>
      </c>
      <c r="X85" s="41">
        <v>5.1999999999999997E-5</v>
      </c>
      <c r="Y85" s="41">
        <v>5.0000000000000002E-5</v>
      </c>
      <c r="Z85" s="41" t="s">
        <v>219</v>
      </c>
      <c r="AA85" s="41" t="s">
        <v>153</v>
      </c>
      <c r="AB85" s="41" t="s">
        <v>219</v>
      </c>
      <c r="AC85" s="41" t="s">
        <v>153</v>
      </c>
    </row>
    <row r="86" spans="1:29" x14ac:dyDescent="0.3">
      <c r="A86" s="47" t="s">
        <v>274</v>
      </c>
      <c r="B86" s="48" t="s">
        <v>176</v>
      </c>
      <c r="C86" s="40" t="s">
        <v>153</v>
      </c>
      <c r="D86" s="40" t="s">
        <v>153</v>
      </c>
      <c r="E86" s="50" t="s">
        <v>153</v>
      </c>
      <c r="F86" s="52">
        <f t="shared" ref="F86:AB86" si="10">IF(F$13&lt;61,0.001,(IF(F$13&gt;180,0.007,(EXP(1.273*(LN(F$13))-4.705))/1000)))</f>
        <v>3.1815918291892144E-3</v>
      </c>
      <c r="G86" s="52">
        <f t="shared" si="10"/>
        <v>3.8011307923769893E-3</v>
      </c>
      <c r="H86" s="52">
        <f t="shared" si="10"/>
        <v>3.8432574961427984E-3</v>
      </c>
      <c r="I86" s="52">
        <f t="shared" si="10"/>
        <v>5.5582325655799559E-3</v>
      </c>
      <c r="J86" s="52">
        <f t="shared" si="10"/>
        <v>5.5582325655799559E-3</v>
      </c>
      <c r="K86" s="52" t="s">
        <v>153</v>
      </c>
      <c r="L86" s="52">
        <f t="shared" si="10"/>
        <v>5.1058250473477607E-3</v>
      </c>
      <c r="M86" s="52">
        <f t="shared" si="10"/>
        <v>7.0000000000000001E-3</v>
      </c>
      <c r="N86" s="52">
        <f t="shared" si="10"/>
        <v>7.0000000000000001E-3</v>
      </c>
      <c r="O86" s="52">
        <f t="shared" si="10"/>
        <v>7.0000000000000001E-3</v>
      </c>
      <c r="P86" s="52">
        <f t="shared" si="10"/>
        <v>7.0000000000000001E-3</v>
      </c>
      <c r="Q86" s="52">
        <f t="shared" si="10"/>
        <v>7.0000000000000001E-3</v>
      </c>
      <c r="R86" s="52" t="s">
        <v>153</v>
      </c>
      <c r="S86" s="52">
        <f t="shared" si="10"/>
        <v>7.0000000000000001E-3</v>
      </c>
      <c r="T86" s="52">
        <f t="shared" si="10"/>
        <v>7.0000000000000001E-3</v>
      </c>
      <c r="U86" s="52">
        <f t="shared" si="10"/>
        <v>7.0000000000000001E-3</v>
      </c>
      <c r="V86" s="52">
        <f t="shared" si="10"/>
        <v>7.0000000000000001E-3</v>
      </c>
      <c r="W86" s="52">
        <f t="shared" si="10"/>
        <v>7.0000000000000001E-3</v>
      </c>
      <c r="X86" s="52">
        <f t="shared" si="10"/>
        <v>7.0000000000000001E-3</v>
      </c>
      <c r="Y86" s="52">
        <f t="shared" si="10"/>
        <v>7.0000000000000001E-3</v>
      </c>
      <c r="Z86" s="52">
        <f t="shared" si="10"/>
        <v>7.0000000000000001E-3</v>
      </c>
      <c r="AA86" s="41" t="s">
        <v>153</v>
      </c>
      <c r="AB86" s="52">
        <f t="shared" si="10"/>
        <v>7.0000000000000001E-3</v>
      </c>
      <c r="AC86" s="41" t="s">
        <v>153</v>
      </c>
    </row>
    <row r="87" spans="1:29" x14ac:dyDescent="0.3">
      <c r="A87" s="30" t="s">
        <v>275</v>
      </c>
      <c r="B87" s="33" t="s">
        <v>176</v>
      </c>
      <c r="C87" s="33" t="s">
        <v>153</v>
      </c>
      <c r="D87" s="33" t="s">
        <v>153</v>
      </c>
      <c r="E87" s="33">
        <v>1E-3</v>
      </c>
      <c r="F87" s="41" t="s">
        <v>205</v>
      </c>
      <c r="G87" s="41" t="s">
        <v>205</v>
      </c>
      <c r="H87" s="41" t="s">
        <v>205</v>
      </c>
      <c r="I87" s="91" t="s">
        <v>205</v>
      </c>
      <c r="J87" s="41" t="s">
        <v>205</v>
      </c>
      <c r="K87" s="42" t="str">
        <f t="shared" si="6"/>
        <v>&lt;DL</v>
      </c>
      <c r="L87" s="41" t="s">
        <v>205</v>
      </c>
      <c r="M87" s="41" t="s">
        <v>205</v>
      </c>
      <c r="N87" s="91">
        <v>1.0200000000000001E-2</v>
      </c>
      <c r="O87" s="41">
        <v>7.6E-3</v>
      </c>
      <c r="P87" s="41">
        <v>3.3E-3</v>
      </c>
      <c r="Q87" s="41">
        <v>2.8999999999999998E-3</v>
      </c>
      <c r="R87" s="42" t="str">
        <f t="shared" si="7"/>
        <v>&lt;2xDL</v>
      </c>
      <c r="S87" s="41">
        <v>1.1000000000000001E-3</v>
      </c>
      <c r="T87" s="41">
        <v>9.2999999999999992E-3</v>
      </c>
      <c r="U87" s="41">
        <v>1.8E-3</v>
      </c>
      <c r="V87" s="41">
        <v>2.0999999999999999E-3</v>
      </c>
      <c r="W87" s="41">
        <v>1.5E-3</v>
      </c>
      <c r="X87" s="41">
        <v>6.7000000000000002E-3</v>
      </c>
      <c r="Y87" s="41">
        <v>6.8999999999999999E-3</v>
      </c>
      <c r="Z87" s="41">
        <v>6.1000000000000004E-3</v>
      </c>
      <c r="AA87" s="41" t="s">
        <v>153</v>
      </c>
      <c r="AB87" s="41" t="s">
        <v>205</v>
      </c>
      <c r="AC87" s="41" t="s">
        <v>153</v>
      </c>
    </row>
    <row r="88" spans="1:29" x14ac:dyDescent="0.3">
      <c r="A88" s="30" t="s">
        <v>276</v>
      </c>
      <c r="B88" s="33" t="s">
        <v>176</v>
      </c>
      <c r="C88" s="33" t="s">
        <v>153</v>
      </c>
      <c r="D88" s="33" t="s">
        <v>153</v>
      </c>
      <c r="E88" s="33">
        <v>0.1</v>
      </c>
      <c r="F88" s="41">
        <v>8.67</v>
      </c>
      <c r="G88" s="41">
        <v>9.52</v>
      </c>
      <c r="H88" s="41">
        <v>9.58</v>
      </c>
      <c r="I88" s="91">
        <v>12.6</v>
      </c>
      <c r="J88" s="41">
        <v>12.8</v>
      </c>
      <c r="K88" s="42">
        <f t="shared" si="6"/>
        <v>1.5748031496063079E-2</v>
      </c>
      <c r="L88" s="41">
        <v>12</v>
      </c>
      <c r="M88" s="41">
        <v>23.9</v>
      </c>
      <c r="N88" s="91">
        <v>67.099999999999994</v>
      </c>
      <c r="O88" s="41">
        <v>103</v>
      </c>
      <c r="P88" s="41">
        <v>92</v>
      </c>
      <c r="Q88" s="41">
        <v>89.4</v>
      </c>
      <c r="R88" s="42">
        <f t="shared" si="7"/>
        <v>2.8665931642778326E-2</v>
      </c>
      <c r="S88" s="41">
        <v>57.6</v>
      </c>
      <c r="T88" s="41">
        <v>48.8</v>
      </c>
      <c r="U88" s="41">
        <v>72.8</v>
      </c>
      <c r="V88" s="41">
        <v>108</v>
      </c>
      <c r="W88" s="41">
        <v>60.5</v>
      </c>
      <c r="X88" s="41">
        <v>72.2</v>
      </c>
      <c r="Y88" s="41">
        <v>73.8</v>
      </c>
      <c r="Z88" s="41">
        <v>74.400000000000006</v>
      </c>
      <c r="AA88" s="41" t="s">
        <v>153</v>
      </c>
      <c r="AB88" s="41" t="s">
        <v>198</v>
      </c>
      <c r="AC88" s="41" t="s">
        <v>153</v>
      </c>
    </row>
    <row r="89" spans="1:29" x14ac:dyDescent="0.3">
      <c r="A89" s="30" t="s">
        <v>277</v>
      </c>
      <c r="B89" s="33" t="s">
        <v>176</v>
      </c>
      <c r="C89" s="33" t="s">
        <v>153</v>
      </c>
      <c r="D89" s="40" t="s">
        <v>153</v>
      </c>
      <c r="E89" s="40">
        <v>1E-4</v>
      </c>
      <c r="F89" s="41">
        <v>3.6900000000000002E-2</v>
      </c>
      <c r="G89" s="41">
        <v>3.8800000000000001E-2</v>
      </c>
      <c r="H89" s="41">
        <v>3.7199999999999997E-2</v>
      </c>
      <c r="I89" s="91">
        <v>3.3399999999999999E-2</v>
      </c>
      <c r="J89" s="41">
        <v>3.09E-2</v>
      </c>
      <c r="K89" s="42">
        <f t="shared" si="6"/>
        <v>7.7760497667185041E-2</v>
      </c>
      <c r="L89" s="41">
        <v>2.4500000000000001E-2</v>
      </c>
      <c r="M89" s="41">
        <v>4.96</v>
      </c>
      <c r="N89" s="91">
        <v>1.32</v>
      </c>
      <c r="O89" s="41">
        <v>1.37</v>
      </c>
      <c r="P89" s="41">
        <v>0.69099999999999995</v>
      </c>
      <c r="Q89" s="41">
        <v>0.69699999999999995</v>
      </c>
      <c r="R89" s="42">
        <f t="shared" si="7"/>
        <v>8.6455331412103823E-3</v>
      </c>
      <c r="S89" s="41">
        <v>6.54</v>
      </c>
      <c r="T89" s="41">
        <v>3.4500000000000003E-2</v>
      </c>
      <c r="U89" s="41">
        <v>2.58</v>
      </c>
      <c r="V89" s="41">
        <v>0.752</v>
      </c>
      <c r="W89" s="41">
        <v>1.91</v>
      </c>
      <c r="X89" s="41">
        <v>1.9800000000000002E-2</v>
      </c>
      <c r="Y89" s="41">
        <v>1.9300000000000001E-2</v>
      </c>
      <c r="Z89" s="41">
        <v>2.3099999999999999E-2</v>
      </c>
      <c r="AA89" s="41" t="s">
        <v>153</v>
      </c>
      <c r="AB89" s="41" t="s">
        <v>216</v>
      </c>
      <c r="AC89" s="41" t="s">
        <v>153</v>
      </c>
    </row>
    <row r="90" spans="1:29" x14ac:dyDescent="0.3">
      <c r="A90" s="30" t="s">
        <v>278</v>
      </c>
      <c r="B90" s="33" t="s">
        <v>176</v>
      </c>
      <c r="C90" s="33">
        <v>2.5999999999999998E-5</v>
      </c>
      <c r="D90" s="40" t="s">
        <v>153</v>
      </c>
      <c r="E90" s="40">
        <v>5.0000000000000004E-6</v>
      </c>
      <c r="F90" s="41" t="s">
        <v>224</v>
      </c>
      <c r="G90" s="41" t="s">
        <v>224</v>
      </c>
      <c r="H90" s="41" t="s">
        <v>224</v>
      </c>
      <c r="I90" s="91" t="s">
        <v>224</v>
      </c>
      <c r="J90" s="41" t="s">
        <v>224</v>
      </c>
      <c r="K90" s="42" t="str">
        <f t="shared" si="6"/>
        <v>&lt;DL</v>
      </c>
      <c r="L90" s="41" t="s">
        <v>224</v>
      </c>
      <c r="M90" s="41" t="s">
        <v>224</v>
      </c>
      <c r="N90" s="91" t="s">
        <v>224</v>
      </c>
      <c r="O90" s="41" t="s">
        <v>224</v>
      </c>
      <c r="P90" s="41" t="s">
        <v>224</v>
      </c>
      <c r="Q90" s="41" t="s">
        <v>224</v>
      </c>
      <c r="R90" s="42" t="str">
        <f t="shared" si="7"/>
        <v>&lt;DL</v>
      </c>
      <c r="S90" s="41" t="s">
        <v>224</v>
      </c>
      <c r="T90" s="41" t="s">
        <v>224</v>
      </c>
      <c r="U90" s="41" t="s">
        <v>224</v>
      </c>
      <c r="V90" s="41" t="s">
        <v>224</v>
      </c>
      <c r="W90" s="41" t="s">
        <v>224</v>
      </c>
      <c r="X90" s="41" t="s">
        <v>224</v>
      </c>
      <c r="Y90" s="41" t="s">
        <v>224</v>
      </c>
      <c r="Z90" s="41" t="s">
        <v>224</v>
      </c>
      <c r="AA90" s="41" t="s">
        <v>153</v>
      </c>
      <c r="AB90" s="41" t="s">
        <v>224</v>
      </c>
      <c r="AC90" s="41" t="s">
        <v>153</v>
      </c>
    </row>
    <row r="91" spans="1:29" x14ac:dyDescent="0.3">
      <c r="A91" s="30" t="s">
        <v>279</v>
      </c>
      <c r="B91" s="33" t="s">
        <v>176</v>
      </c>
      <c r="C91" s="33">
        <v>7.3000000000000001E-3</v>
      </c>
      <c r="D91" s="33" t="s">
        <v>153</v>
      </c>
      <c r="E91" s="33">
        <v>5.0000000000000002E-5</v>
      </c>
      <c r="F91" s="41">
        <v>4.0499999999999998E-4</v>
      </c>
      <c r="G91" s="41">
        <v>4.3399999999999998E-4</v>
      </c>
      <c r="H91" s="41">
        <v>4.26E-4</v>
      </c>
      <c r="I91" s="91">
        <v>3.9899999999999999E-4</v>
      </c>
      <c r="J91" s="41">
        <v>4.0999999999999999E-4</v>
      </c>
      <c r="K91" s="42">
        <f t="shared" si="6"/>
        <v>2.7194066749072918E-2</v>
      </c>
      <c r="L91" s="41">
        <v>4.0200000000000001E-4</v>
      </c>
      <c r="M91" s="41">
        <v>2.1499999999999999E-4</v>
      </c>
      <c r="N91" s="91">
        <v>3.1199999999999999E-4</v>
      </c>
      <c r="O91" s="41">
        <v>2.3000000000000001E-4</v>
      </c>
      <c r="P91" s="41">
        <v>3.4200000000000002E-4</v>
      </c>
      <c r="Q91" s="41">
        <v>3.5300000000000002E-4</v>
      </c>
      <c r="R91" s="42">
        <f t="shared" si="7"/>
        <v>3.1654676258992792E-2</v>
      </c>
      <c r="S91" s="41">
        <v>8.0599999999999997E-4</v>
      </c>
      <c r="T91" s="41">
        <v>1.5900000000000001E-3</v>
      </c>
      <c r="U91" s="41">
        <v>5.0000000000000001E-4</v>
      </c>
      <c r="V91" s="41" t="s">
        <v>219</v>
      </c>
      <c r="W91" s="41">
        <v>4.2000000000000002E-4</v>
      </c>
      <c r="X91" s="41">
        <v>1.54E-4</v>
      </c>
      <c r="Y91" s="41">
        <v>1.5200000000000001E-4</v>
      </c>
      <c r="Z91" s="41">
        <v>1.5100000000000001E-4</v>
      </c>
      <c r="AA91" s="41" t="s">
        <v>153</v>
      </c>
      <c r="AB91" s="41" t="s">
        <v>219</v>
      </c>
      <c r="AC91" s="41" t="s">
        <v>153</v>
      </c>
    </row>
    <row r="92" spans="1:29" x14ac:dyDescent="0.3">
      <c r="A92" s="46" t="s">
        <v>327</v>
      </c>
      <c r="B92" s="33" t="s">
        <v>176</v>
      </c>
      <c r="C92" s="33">
        <v>2.5000000000000001E-2</v>
      </c>
      <c r="D92" s="40" t="s">
        <v>153</v>
      </c>
      <c r="E92" s="40">
        <v>5.0000000000000001E-4</v>
      </c>
      <c r="F92" s="41" t="s">
        <v>232</v>
      </c>
      <c r="G92" s="41" t="s">
        <v>232</v>
      </c>
      <c r="H92" s="41" t="s">
        <v>232</v>
      </c>
      <c r="I92" s="91" t="s">
        <v>232</v>
      </c>
      <c r="J92" s="41" t="s">
        <v>232</v>
      </c>
      <c r="K92" s="42" t="str">
        <f t="shared" si="6"/>
        <v>&lt;DL</v>
      </c>
      <c r="L92" s="41">
        <v>6.7000000000000002E-4</v>
      </c>
      <c r="M92" s="41">
        <v>1.2099999999999999E-3</v>
      </c>
      <c r="N92" s="91">
        <v>2.0500000000000002E-3</v>
      </c>
      <c r="O92" s="41">
        <v>8.0000000000000004E-4</v>
      </c>
      <c r="P92" s="41">
        <v>7.6999999999999996E-4</v>
      </c>
      <c r="Q92" s="41">
        <v>9.6000000000000002E-4</v>
      </c>
      <c r="R92" s="42" t="str">
        <f t="shared" si="7"/>
        <v>&lt;2xDL</v>
      </c>
      <c r="S92" s="41">
        <v>3.0999999999999999E-3</v>
      </c>
      <c r="T92" s="41" t="s">
        <v>232</v>
      </c>
      <c r="U92" s="41">
        <v>1.2899999999999999E-3</v>
      </c>
      <c r="V92" s="41">
        <v>1.1599999999999999E-2</v>
      </c>
      <c r="W92" s="41">
        <v>1.81E-3</v>
      </c>
      <c r="X92" s="41" t="s">
        <v>232</v>
      </c>
      <c r="Y92" s="41" t="s">
        <v>232</v>
      </c>
      <c r="Z92" s="41" t="s">
        <v>232</v>
      </c>
      <c r="AA92" s="41" t="s">
        <v>153</v>
      </c>
      <c r="AB92" s="41" t="s">
        <v>232</v>
      </c>
      <c r="AC92" s="41" t="s">
        <v>153</v>
      </c>
    </row>
    <row r="93" spans="1:29" x14ac:dyDescent="0.3">
      <c r="A93" s="53" t="s">
        <v>280</v>
      </c>
      <c r="B93" s="48" t="s">
        <v>176</v>
      </c>
      <c r="C93" s="40" t="s">
        <v>153</v>
      </c>
      <c r="D93" s="40" t="s">
        <v>153</v>
      </c>
      <c r="E93" s="50" t="s">
        <v>153</v>
      </c>
      <c r="F93" s="52">
        <f t="shared" ref="F93:AB93" si="11">IF(F$13&lt;61,0.025,(IF(F$13&gt;180,0.15,(EXP(0.76*(LN(F$13))+1.06))/1000)))</f>
        <v>9.5576726269111498E-2</v>
      </c>
      <c r="G93" s="52">
        <f t="shared" si="11"/>
        <v>0.10628757767962697</v>
      </c>
      <c r="H93" s="52">
        <f t="shared" si="11"/>
        <v>0.10698926959142672</v>
      </c>
      <c r="I93" s="52">
        <f t="shared" si="11"/>
        <v>0.13335344557256459</v>
      </c>
      <c r="J93" s="52">
        <f t="shared" si="11"/>
        <v>0.13335344557256459</v>
      </c>
      <c r="K93" s="52" t="s">
        <v>153</v>
      </c>
      <c r="L93" s="52">
        <f t="shared" si="11"/>
        <v>0.12676280262067036</v>
      </c>
      <c r="M93" s="52">
        <f t="shared" si="11"/>
        <v>0.15</v>
      </c>
      <c r="N93" s="52">
        <f t="shared" si="11"/>
        <v>0.15</v>
      </c>
      <c r="O93" s="52">
        <f t="shared" si="11"/>
        <v>0.15</v>
      </c>
      <c r="P93" s="52">
        <f t="shared" si="11"/>
        <v>0.15</v>
      </c>
      <c r="Q93" s="52">
        <f t="shared" si="11"/>
        <v>0.15</v>
      </c>
      <c r="R93" s="52" t="s">
        <v>153</v>
      </c>
      <c r="S93" s="52">
        <f t="shared" si="11"/>
        <v>0.15</v>
      </c>
      <c r="T93" s="52">
        <f t="shared" si="11"/>
        <v>0.15</v>
      </c>
      <c r="U93" s="52">
        <f t="shared" si="11"/>
        <v>0.15</v>
      </c>
      <c r="V93" s="52">
        <f t="shared" si="11"/>
        <v>0.15</v>
      </c>
      <c r="W93" s="52">
        <f t="shared" si="11"/>
        <v>0.15</v>
      </c>
      <c r="X93" s="52">
        <f t="shared" si="11"/>
        <v>0.15</v>
      </c>
      <c r="Y93" s="52">
        <f t="shared" si="11"/>
        <v>0.15</v>
      </c>
      <c r="Z93" s="52">
        <f t="shared" si="11"/>
        <v>0.15</v>
      </c>
      <c r="AA93" s="41" t="s">
        <v>153</v>
      </c>
      <c r="AB93" s="52">
        <f t="shared" si="11"/>
        <v>0.15</v>
      </c>
      <c r="AC93" s="41" t="s">
        <v>153</v>
      </c>
    </row>
    <row r="94" spans="1:29" x14ac:dyDescent="0.3">
      <c r="A94" s="30" t="s">
        <v>281</v>
      </c>
      <c r="B94" s="33" t="s">
        <v>176</v>
      </c>
      <c r="C94" s="33" t="s">
        <v>153</v>
      </c>
      <c r="D94" s="33" t="s">
        <v>153</v>
      </c>
      <c r="E94" s="33">
        <v>0.05</v>
      </c>
      <c r="F94" s="41" t="s">
        <v>228</v>
      </c>
      <c r="G94" s="41" t="s">
        <v>228</v>
      </c>
      <c r="H94" s="41" t="s">
        <v>228</v>
      </c>
      <c r="I94" s="91" t="s">
        <v>228</v>
      </c>
      <c r="J94" s="41" t="s">
        <v>228</v>
      </c>
      <c r="K94" s="42" t="str">
        <f t="shared" si="6"/>
        <v>&lt;DL</v>
      </c>
      <c r="L94" s="41" t="s">
        <v>228</v>
      </c>
      <c r="M94" s="41" t="s">
        <v>228</v>
      </c>
      <c r="N94" s="91" t="s">
        <v>228</v>
      </c>
      <c r="O94" s="41" t="s">
        <v>228</v>
      </c>
      <c r="P94" s="41" t="s">
        <v>228</v>
      </c>
      <c r="Q94" s="41" t="s">
        <v>228</v>
      </c>
      <c r="R94" s="42" t="str">
        <f t="shared" si="7"/>
        <v>&lt;DL</v>
      </c>
      <c r="S94" s="41" t="s">
        <v>228</v>
      </c>
      <c r="T94" s="41" t="s">
        <v>228</v>
      </c>
      <c r="U94" s="41" t="s">
        <v>228</v>
      </c>
      <c r="V94" s="41" t="s">
        <v>228</v>
      </c>
      <c r="W94" s="41" t="s">
        <v>228</v>
      </c>
      <c r="X94" s="41" t="s">
        <v>228</v>
      </c>
      <c r="Y94" s="41" t="s">
        <v>228</v>
      </c>
      <c r="Z94" s="41" t="s">
        <v>228</v>
      </c>
      <c r="AA94" s="41" t="s">
        <v>153</v>
      </c>
      <c r="AB94" s="41" t="s">
        <v>228</v>
      </c>
      <c r="AC94" s="41" t="s">
        <v>153</v>
      </c>
    </row>
    <row r="95" spans="1:29" x14ac:dyDescent="0.3">
      <c r="A95" s="30" t="s">
        <v>282</v>
      </c>
      <c r="B95" s="33" t="s">
        <v>176</v>
      </c>
      <c r="C95" s="33" t="s">
        <v>153</v>
      </c>
      <c r="D95" s="33" t="s">
        <v>153</v>
      </c>
      <c r="E95" s="33">
        <v>0.1</v>
      </c>
      <c r="F95" s="41">
        <v>0.66</v>
      </c>
      <c r="G95" s="41">
        <v>0.76</v>
      </c>
      <c r="H95" s="41">
        <v>0.74</v>
      </c>
      <c r="I95" s="91">
        <v>0.96</v>
      </c>
      <c r="J95" s="41">
        <v>0.99</v>
      </c>
      <c r="K95" s="42">
        <f t="shared" si="6"/>
        <v>3.0769230769230799E-2</v>
      </c>
      <c r="L95" s="41">
        <v>0.96</v>
      </c>
      <c r="M95" s="41">
        <v>4.9400000000000004</v>
      </c>
      <c r="N95" s="91">
        <v>3.59</v>
      </c>
      <c r="O95" s="41">
        <v>4.45</v>
      </c>
      <c r="P95" s="41">
        <v>3.08</v>
      </c>
      <c r="Q95" s="41">
        <v>2.99</v>
      </c>
      <c r="R95" s="42">
        <f t="shared" si="7"/>
        <v>2.9654036243822027E-2</v>
      </c>
      <c r="S95" s="41">
        <v>6.6</v>
      </c>
      <c r="T95" s="41">
        <v>15.4</v>
      </c>
      <c r="U95" s="41">
        <v>3.89</v>
      </c>
      <c r="V95" s="41">
        <v>0.32</v>
      </c>
      <c r="W95" s="41">
        <v>3.61</v>
      </c>
      <c r="X95" s="41">
        <v>3.2</v>
      </c>
      <c r="Y95" s="41">
        <v>3.24</v>
      </c>
      <c r="Z95" s="41">
        <v>3.21</v>
      </c>
      <c r="AA95" s="41" t="s">
        <v>153</v>
      </c>
      <c r="AB95" s="41" t="s">
        <v>198</v>
      </c>
      <c r="AC95" s="41" t="s">
        <v>153</v>
      </c>
    </row>
    <row r="96" spans="1:29" x14ac:dyDescent="0.3">
      <c r="A96" s="30" t="s">
        <v>283</v>
      </c>
      <c r="B96" s="33" t="s">
        <v>176</v>
      </c>
      <c r="C96" s="33">
        <v>1E-3</v>
      </c>
      <c r="D96" s="33" t="s">
        <v>153</v>
      </c>
      <c r="E96" s="33">
        <v>5.0000000000000002E-5</v>
      </c>
      <c r="F96" s="41">
        <v>5.1E-5</v>
      </c>
      <c r="G96" s="41" t="s">
        <v>219</v>
      </c>
      <c r="H96" s="41" t="s">
        <v>219</v>
      </c>
      <c r="I96" s="91" t="s">
        <v>219</v>
      </c>
      <c r="J96" s="41">
        <v>5.5000000000000002E-5</v>
      </c>
      <c r="K96" s="42" t="str">
        <f t="shared" si="6"/>
        <v>&lt;DL</v>
      </c>
      <c r="L96" s="41">
        <v>5.1999999999999997E-5</v>
      </c>
      <c r="M96" s="41">
        <v>5.1999999999999997E-5</v>
      </c>
      <c r="N96" s="91" t="s">
        <v>219</v>
      </c>
      <c r="O96" s="41">
        <v>7.3999999999999996E-5</v>
      </c>
      <c r="P96" s="41">
        <v>6.0999999999999999E-5</v>
      </c>
      <c r="Q96" s="41">
        <v>5.3999999999999998E-5</v>
      </c>
      <c r="R96" s="42" t="str">
        <f t="shared" si="7"/>
        <v>&lt;2xDL</v>
      </c>
      <c r="S96" s="41">
        <v>2.1900000000000001E-4</v>
      </c>
      <c r="T96" s="41">
        <v>5.1E-5</v>
      </c>
      <c r="U96" s="41">
        <v>1.08E-4</v>
      </c>
      <c r="V96" s="41" t="s">
        <v>219</v>
      </c>
      <c r="W96" s="41">
        <v>1.01E-4</v>
      </c>
      <c r="X96" s="41" t="s">
        <v>219</v>
      </c>
      <c r="Y96" s="41" t="s">
        <v>219</v>
      </c>
      <c r="Z96" s="41" t="s">
        <v>219</v>
      </c>
      <c r="AA96" s="41" t="s">
        <v>153</v>
      </c>
      <c r="AB96" s="41" t="s">
        <v>219</v>
      </c>
      <c r="AC96" s="41" t="s">
        <v>153</v>
      </c>
    </row>
    <row r="97" spans="1:105" x14ac:dyDescent="0.3">
      <c r="A97" s="30" t="s">
        <v>284</v>
      </c>
      <c r="B97" s="33" t="s">
        <v>176</v>
      </c>
      <c r="C97" s="33" t="s">
        <v>153</v>
      </c>
      <c r="D97" s="40" t="s">
        <v>153</v>
      </c>
      <c r="E97" s="40">
        <v>0.05</v>
      </c>
      <c r="F97" s="41">
        <v>5.53</v>
      </c>
      <c r="G97" s="41">
        <v>5.87</v>
      </c>
      <c r="H97" s="41">
        <v>5.9</v>
      </c>
      <c r="I97" s="91">
        <v>5.8</v>
      </c>
      <c r="J97" s="41">
        <v>5.88</v>
      </c>
      <c r="K97" s="42">
        <f t="shared" si="6"/>
        <v>1.3698630136986314E-2</v>
      </c>
      <c r="L97" s="41">
        <v>6.04</v>
      </c>
      <c r="M97" s="41">
        <v>5.25</v>
      </c>
      <c r="N97" s="91">
        <v>6.41</v>
      </c>
      <c r="O97" s="41">
        <v>5.85</v>
      </c>
      <c r="P97" s="41">
        <v>5.61</v>
      </c>
      <c r="Q97" s="41">
        <v>5.34</v>
      </c>
      <c r="R97" s="42">
        <f t="shared" si="7"/>
        <v>4.9315068493150774E-2</v>
      </c>
      <c r="S97" s="41">
        <v>7.29</v>
      </c>
      <c r="T97" s="41">
        <v>1.63</v>
      </c>
      <c r="U97" s="41">
        <v>5.5</v>
      </c>
      <c r="V97" s="41">
        <v>6.26</v>
      </c>
      <c r="W97" s="41">
        <v>5.64</v>
      </c>
      <c r="X97" s="41">
        <v>2.86</v>
      </c>
      <c r="Y97" s="41">
        <v>2.92</v>
      </c>
      <c r="Z97" s="41">
        <v>2.83</v>
      </c>
      <c r="AA97" s="41" t="s">
        <v>153</v>
      </c>
      <c r="AB97" s="41" t="s">
        <v>228</v>
      </c>
      <c r="AC97" s="41" t="s">
        <v>153</v>
      </c>
    </row>
    <row r="98" spans="1:105" x14ac:dyDescent="0.3">
      <c r="A98" s="30" t="s">
        <v>285</v>
      </c>
      <c r="B98" s="33" t="s">
        <v>176</v>
      </c>
      <c r="C98" s="54">
        <v>1E-4</v>
      </c>
      <c r="D98" s="40" t="s">
        <v>153</v>
      </c>
      <c r="E98" s="40">
        <v>1.0000000000000001E-5</v>
      </c>
      <c r="F98" s="41" t="s">
        <v>247</v>
      </c>
      <c r="G98" s="41" t="s">
        <v>247</v>
      </c>
      <c r="H98" s="41" t="s">
        <v>247</v>
      </c>
      <c r="I98" s="91" t="s">
        <v>247</v>
      </c>
      <c r="J98" s="41" t="s">
        <v>247</v>
      </c>
      <c r="K98" s="42" t="str">
        <f t="shared" si="6"/>
        <v>&lt;DL</v>
      </c>
      <c r="L98" s="41" t="s">
        <v>247</v>
      </c>
      <c r="M98" s="41" t="s">
        <v>247</v>
      </c>
      <c r="N98" s="91" t="s">
        <v>247</v>
      </c>
      <c r="O98" s="41" t="s">
        <v>247</v>
      </c>
      <c r="P98" s="41" t="s">
        <v>247</v>
      </c>
      <c r="Q98" s="41" t="s">
        <v>247</v>
      </c>
      <c r="R98" s="42" t="str">
        <f t="shared" si="7"/>
        <v>&lt;DL</v>
      </c>
      <c r="S98" s="41" t="s">
        <v>247</v>
      </c>
      <c r="T98" s="41">
        <v>2.8E-5</v>
      </c>
      <c r="U98" s="41" t="s">
        <v>247</v>
      </c>
      <c r="V98" s="41" t="s">
        <v>247</v>
      </c>
      <c r="W98" s="41" t="s">
        <v>247</v>
      </c>
      <c r="X98" s="41" t="s">
        <v>247</v>
      </c>
      <c r="Y98" s="41" t="s">
        <v>247</v>
      </c>
      <c r="Z98" s="41" t="s">
        <v>247</v>
      </c>
      <c r="AA98" s="41" t="s">
        <v>153</v>
      </c>
      <c r="AB98" s="41" t="s">
        <v>247</v>
      </c>
      <c r="AC98" s="41" t="s">
        <v>153</v>
      </c>
    </row>
    <row r="99" spans="1:105" x14ac:dyDescent="0.3">
      <c r="A99" s="30" t="s">
        <v>286</v>
      </c>
      <c r="B99" s="33" t="s">
        <v>176</v>
      </c>
      <c r="C99" s="33" t="s">
        <v>153</v>
      </c>
      <c r="D99" s="33" t="s">
        <v>153</v>
      </c>
      <c r="E99" s="33">
        <v>0.05</v>
      </c>
      <c r="F99" s="41">
        <v>2.4900000000000002</v>
      </c>
      <c r="G99" s="41">
        <v>2.8</v>
      </c>
      <c r="H99" s="41">
        <v>2.81</v>
      </c>
      <c r="I99" s="91">
        <v>4.04</v>
      </c>
      <c r="J99" s="41">
        <v>4.03</v>
      </c>
      <c r="K99" s="42">
        <f t="shared" si="6"/>
        <v>2.4783147459726857E-3</v>
      </c>
      <c r="L99" s="41">
        <v>3.84</v>
      </c>
      <c r="M99" s="41">
        <v>4.29</v>
      </c>
      <c r="N99" s="91">
        <v>4.87</v>
      </c>
      <c r="O99" s="41">
        <v>7.71</v>
      </c>
      <c r="P99" s="41">
        <v>9.7899999999999991</v>
      </c>
      <c r="Q99" s="41">
        <v>9.76</v>
      </c>
      <c r="R99" s="42">
        <f t="shared" si="7"/>
        <v>3.0690537084398328E-3</v>
      </c>
      <c r="S99" s="41">
        <v>36.5</v>
      </c>
      <c r="T99" s="41">
        <v>18.5</v>
      </c>
      <c r="U99" s="41">
        <v>18.8</v>
      </c>
      <c r="V99" s="41">
        <v>6.71</v>
      </c>
      <c r="W99" s="41">
        <v>17.8</v>
      </c>
      <c r="X99" s="41">
        <v>10.3</v>
      </c>
      <c r="Y99" s="41">
        <v>9.49</v>
      </c>
      <c r="Z99" s="41">
        <v>9.57</v>
      </c>
      <c r="AA99" s="41" t="s">
        <v>153</v>
      </c>
      <c r="AB99" s="41" t="s">
        <v>228</v>
      </c>
      <c r="AC99" s="41" t="s">
        <v>153</v>
      </c>
    </row>
    <row r="100" spans="1:105" x14ac:dyDescent="0.3">
      <c r="A100" s="30" t="s">
        <v>287</v>
      </c>
      <c r="B100" s="33" t="s">
        <v>176</v>
      </c>
      <c r="C100" s="33" t="s">
        <v>153</v>
      </c>
      <c r="D100" s="33" t="s">
        <v>153</v>
      </c>
      <c r="E100" s="33">
        <v>2.0000000000000001E-4</v>
      </c>
      <c r="F100" s="41">
        <v>0.27500000000000002</v>
      </c>
      <c r="G100" s="41">
        <v>0.309</v>
      </c>
      <c r="H100" s="41">
        <v>0.313</v>
      </c>
      <c r="I100" s="91">
        <v>0.32900000000000001</v>
      </c>
      <c r="J100" s="41">
        <v>0.32800000000000001</v>
      </c>
      <c r="K100" s="42">
        <f t="shared" si="6"/>
        <v>3.0441400304414027E-3</v>
      </c>
      <c r="L100" s="41">
        <v>0.307</v>
      </c>
      <c r="M100" s="41">
        <v>0.255</v>
      </c>
      <c r="N100" s="91">
        <v>0.45200000000000001</v>
      </c>
      <c r="O100" s="41">
        <v>0.6</v>
      </c>
      <c r="P100" s="41">
        <v>0.66400000000000003</v>
      </c>
      <c r="Q100" s="41">
        <v>0.67200000000000004</v>
      </c>
      <c r="R100" s="42">
        <f t="shared" si="7"/>
        <v>1.1976047904191626E-2</v>
      </c>
      <c r="S100" s="41">
        <v>0.77600000000000002</v>
      </c>
      <c r="T100" s="41">
        <v>0.59499999999999997</v>
      </c>
      <c r="U100" s="41">
        <v>0.69099999999999995</v>
      </c>
      <c r="V100" s="41">
        <v>0.65900000000000003</v>
      </c>
      <c r="W100" s="41">
        <v>0.59099999999999997</v>
      </c>
      <c r="X100" s="41">
        <v>0.89800000000000002</v>
      </c>
      <c r="Y100" s="41">
        <v>0.91600000000000004</v>
      </c>
      <c r="Z100" s="41">
        <v>0.90200000000000002</v>
      </c>
      <c r="AA100" s="41" t="s">
        <v>153</v>
      </c>
      <c r="AB100" s="41" t="s">
        <v>230</v>
      </c>
      <c r="AC100" s="41" t="s">
        <v>153</v>
      </c>
    </row>
    <row r="101" spans="1:105" x14ac:dyDescent="0.3">
      <c r="A101" s="30" t="s">
        <v>288</v>
      </c>
      <c r="B101" s="33" t="s">
        <v>176</v>
      </c>
      <c r="C101" s="33" t="s">
        <v>153</v>
      </c>
      <c r="D101" s="33" t="s">
        <v>153</v>
      </c>
      <c r="E101" s="33">
        <v>0.5</v>
      </c>
      <c r="F101" s="41">
        <v>5.8</v>
      </c>
      <c r="G101" s="41">
        <v>6.91</v>
      </c>
      <c r="H101" s="41">
        <v>7</v>
      </c>
      <c r="I101" s="91">
        <v>19.5</v>
      </c>
      <c r="J101" s="41">
        <v>19.2</v>
      </c>
      <c r="K101" s="42">
        <f t="shared" si="6"/>
        <v>1.5503875968992284E-2</v>
      </c>
      <c r="L101" s="41">
        <v>17.899999999999999</v>
      </c>
      <c r="M101" s="41">
        <v>66.400000000000006</v>
      </c>
      <c r="N101" s="91">
        <v>165</v>
      </c>
      <c r="O101" s="41">
        <v>238</v>
      </c>
      <c r="P101" s="41">
        <v>223</v>
      </c>
      <c r="Q101" s="41">
        <v>230</v>
      </c>
      <c r="R101" s="42">
        <f t="shared" si="7"/>
        <v>3.0905077262693158E-2</v>
      </c>
      <c r="S101" s="41">
        <v>259</v>
      </c>
      <c r="T101" s="41">
        <v>253</v>
      </c>
      <c r="U101" s="41">
        <v>225</v>
      </c>
      <c r="V101" s="41">
        <v>384</v>
      </c>
      <c r="W101" s="41">
        <v>190</v>
      </c>
      <c r="X101" s="41">
        <v>253</v>
      </c>
      <c r="Y101" s="41">
        <v>256</v>
      </c>
      <c r="Z101" s="41">
        <v>254</v>
      </c>
      <c r="AA101" s="41" t="s">
        <v>153</v>
      </c>
      <c r="AB101" s="41" t="s">
        <v>182</v>
      </c>
      <c r="AC101" s="41" t="s">
        <v>153</v>
      </c>
    </row>
    <row r="102" spans="1:105" x14ac:dyDescent="0.3">
      <c r="A102" s="30" t="s">
        <v>289</v>
      </c>
      <c r="B102" s="33" t="s">
        <v>176</v>
      </c>
      <c r="C102" s="33">
        <v>8.0000000000000004E-4</v>
      </c>
      <c r="D102" s="33" t="s">
        <v>153</v>
      </c>
      <c r="E102" s="33">
        <v>1.0000000000000001E-5</v>
      </c>
      <c r="F102" s="41" t="s">
        <v>247</v>
      </c>
      <c r="G102" s="41" t="s">
        <v>247</v>
      </c>
      <c r="H102" s="41" t="s">
        <v>247</v>
      </c>
      <c r="I102" s="91" t="s">
        <v>247</v>
      </c>
      <c r="J102" s="41" t="s">
        <v>247</v>
      </c>
      <c r="K102" s="42" t="str">
        <f t="shared" si="6"/>
        <v>&lt;DL</v>
      </c>
      <c r="L102" s="41" t="s">
        <v>247</v>
      </c>
      <c r="M102" s="41">
        <v>3.4E-5</v>
      </c>
      <c r="N102" s="91">
        <v>9.5000000000000005E-5</v>
      </c>
      <c r="O102" s="41">
        <v>2.6999999999999999E-5</v>
      </c>
      <c r="P102" s="41" t="s">
        <v>247</v>
      </c>
      <c r="Q102" s="41" t="s">
        <v>247</v>
      </c>
      <c r="R102" s="42" t="str">
        <f t="shared" si="7"/>
        <v>&lt;DL</v>
      </c>
      <c r="S102" s="41" t="s">
        <v>247</v>
      </c>
      <c r="T102" s="41">
        <v>2.63E-4</v>
      </c>
      <c r="U102" s="41" t="s">
        <v>247</v>
      </c>
      <c r="V102" s="41" t="s">
        <v>247</v>
      </c>
      <c r="W102" s="41" t="s">
        <v>247</v>
      </c>
      <c r="X102" s="41">
        <v>6.7999999999999999E-5</v>
      </c>
      <c r="Y102" s="41">
        <v>6.9999999999999994E-5</v>
      </c>
      <c r="Z102" s="41">
        <v>7.2000000000000002E-5</v>
      </c>
      <c r="AA102" s="41" t="s">
        <v>153</v>
      </c>
      <c r="AB102" s="41" t="s">
        <v>247</v>
      </c>
      <c r="AC102" s="41" t="s">
        <v>153</v>
      </c>
    </row>
    <row r="103" spans="1:105" x14ac:dyDescent="0.3">
      <c r="A103" s="30" t="s">
        <v>290</v>
      </c>
      <c r="B103" s="33" t="s">
        <v>176</v>
      </c>
      <c r="C103" s="33" t="s">
        <v>153</v>
      </c>
      <c r="D103" s="33" t="s">
        <v>153</v>
      </c>
      <c r="E103" s="33">
        <v>1E-4</v>
      </c>
      <c r="F103" s="41" t="s">
        <v>216</v>
      </c>
      <c r="G103" s="41" t="s">
        <v>216</v>
      </c>
      <c r="H103" s="41" t="s">
        <v>216</v>
      </c>
      <c r="I103" s="91" t="s">
        <v>216</v>
      </c>
      <c r="J103" s="41" t="s">
        <v>216</v>
      </c>
      <c r="K103" s="42" t="str">
        <f t="shared" si="6"/>
        <v>&lt;DL</v>
      </c>
      <c r="L103" s="41" t="s">
        <v>216</v>
      </c>
      <c r="M103" s="41" t="s">
        <v>216</v>
      </c>
      <c r="N103" s="91" t="s">
        <v>216</v>
      </c>
      <c r="O103" s="41" t="s">
        <v>216</v>
      </c>
      <c r="P103" s="41" t="s">
        <v>216</v>
      </c>
      <c r="Q103" s="41" t="s">
        <v>216</v>
      </c>
      <c r="R103" s="42" t="str">
        <f t="shared" si="7"/>
        <v>&lt;DL</v>
      </c>
      <c r="S103" s="41" t="s">
        <v>216</v>
      </c>
      <c r="T103" s="41" t="s">
        <v>216</v>
      </c>
      <c r="U103" s="41" t="s">
        <v>216</v>
      </c>
      <c r="V103" s="41" t="s">
        <v>216</v>
      </c>
      <c r="W103" s="41" t="s">
        <v>216</v>
      </c>
      <c r="X103" s="41" t="s">
        <v>216</v>
      </c>
      <c r="Y103" s="41" t="s">
        <v>216</v>
      </c>
      <c r="Z103" s="41" t="s">
        <v>216</v>
      </c>
      <c r="AA103" s="41" t="s">
        <v>153</v>
      </c>
      <c r="AB103" s="41" t="s">
        <v>216</v>
      </c>
      <c r="AC103" s="41" t="s">
        <v>153</v>
      </c>
    </row>
    <row r="104" spans="1:105" x14ac:dyDescent="0.3">
      <c r="A104" s="30" t="s">
        <v>291</v>
      </c>
      <c r="B104" s="33" t="s">
        <v>176</v>
      </c>
      <c r="C104" s="33" t="s">
        <v>153</v>
      </c>
      <c r="D104" s="33" t="s">
        <v>153</v>
      </c>
      <c r="E104" s="33">
        <v>2.9999999999999997E-4</v>
      </c>
      <c r="F104" s="41" t="s">
        <v>254</v>
      </c>
      <c r="G104" s="41" t="s">
        <v>254</v>
      </c>
      <c r="H104" s="41" t="s">
        <v>254</v>
      </c>
      <c r="I104" s="91" t="s">
        <v>254</v>
      </c>
      <c r="J104" s="41" t="s">
        <v>254</v>
      </c>
      <c r="K104" s="42" t="str">
        <f t="shared" si="6"/>
        <v>&lt;DL</v>
      </c>
      <c r="L104" s="41" t="s">
        <v>254</v>
      </c>
      <c r="M104" s="41" t="s">
        <v>254</v>
      </c>
      <c r="N104" s="91" t="s">
        <v>254</v>
      </c>
      <c r="O104" s="41" t="s">
        <v>254</v>
      </c>
      <c r="P104" s="41">
        <v>3.3E-4</v>
      </c>
      <c r="Q104" s="41" t="s">
        <v>254</v>
      </c>
      <c r="R104" s="42" t="str">
        <f t="shared" si="7"/>
        <v>&lt;DL</v>
      </c>
      <c r="S104" s="41">
        <v>8.7000000000000001E-4</v>
      </c>
      <c r="T104" s="41" t="s">
        <v>254</v>
      </c>
      <c r="U104" s="41" t="s">
        <v>254</v>
      </c>
      <c r="V104" s="41" t="s">
        <v>254</v>
      </c>
      <c r="W104" s="41">
        <v>3.1E-4</v>
      </c>
      <c r="X104" s="41" t="s">
        <v>254</v>
      </c>
      <c r="Y104" s="41" t="s">
        <v>254</v>
      </c>
      <c r="Z104" s="41" t="s">
        <v>254</v>
      </c>
      <c r="AA104" s="41" t="s">
        <v>153</v>
      </c>
      <c r="AB104" s="41" t="s">
        <v>254</v>
      </c>
      <c r="AC104" s="41" t="s">
        <v>153</v>
      </c>
    </row>
    <row r="105" spans="1:105" x14ac:dyDescent="0.3">
      <c r="A105" s="30" t="s">
        <v>292</v>
      </c>
      <c r="B105" s="33" t="s">
        <v>176</v>
      </c>
      <c r="C105" s="33">
        <v>1.4999999999999999E-2</v>
      </c>
      <c r="D105" s="33" t="s">
        <v>153</v>
      </c>
      <c r="E105" s="33">
        <v>1.0000000000000001E-5</v>
      </c>
      <c r="F105" s="41">
        <v>6.11E-4</v>
      </c>
      <c r="G105" s="41">
        <v>6.3599999999999996E-4</v>
      </c>
      <c r="H105" s="41">
        <v>6.6799999999999997E-4</v>
      </c>
      <c r="I105" s="91">
        <v>7.1299999999999998E-4</v>
      </c>
      <c r="J105" s="41">
        <v>7.1400000000000001E-4</v>
      </c>
      <c r="K105" s="42">
        <f t="shared" si="6"/>
        <v>1.4015416958654862E-3</v>
      </c>
      <c r="L105" s="41">
        <v>6.6100000000000002E-4</v>
      </c>
      <c r="M105" s="41">
        <v>4.95E-4</v>
      </c>
      <c r="N105" s="91">
        <v>4.3699999999999998E-3</v>
      </c>
      <c r="O105" s="41">
        <v>2.63E-3</v>
      </c>
      <c r="P105" s="41">
        <v>2.8600000000000001E-3</v>
      </c>
      <c r="Q105" s="41">
        <v>2.9399999999999999E-3</v>
      </c>
      <c r="R105" s="42">
        <f t="shared" si="7"/>
        <v>2.7586206896551647E-2</v>
      </c>
      <c r="S105" s="41">
        <v>1.6199999999999999E-3</v>
      </c>
      <c r="T105" s="41">
        <v>9.6699999999999998E-4</v>
      </c>
      <c r="U105" s="41">
        <v>2.0400000000000001E-3</v>
      </c>
      <c r="V105" s="41" t="s">
        <v>247</v>
      </c>
      <c r="W105" s="41">
        <v>1.5E-3</v>
      </c>
      <c r="X105" s="41">
        <v>3.7299999999999998E-3</v>
      </c>
      <c r="Y105" s="41">
        <v>3.7599999999999999E-3</v>
      </c>
      <c r="Z105" s="41">
        <v>3.7499999999999999E-3</v>
      </c>
      <c r="AA105" s="41" t="s">
        <v>153</v>
      </c>
      <c r="AB105" s="41" t="s">
        <v>247</v>
      </c>
      <c r="AC105" s="41" t="s">
        <v>153</v>
      </c>
    </row>
    <row r="106" spans="1:105" x14ac:dyDescent="0.3">
      <c r="A106" s="30" t="s">
        <v>293</v>
      </c>
      <c r="B106" s="33" t="s">
        <v>176</v>
      </c>
      <c r="C106" s="33" t="s">
        <v>153</v>
      </c>
      <c r="D106" s="33" t="s">
        <v>153</v>
      </c>
      <c r="E106" s="33">
        <v>5.0000000000000001E-4</v>
      </c>
      <c r="F106" s="55" t="s">
        <v>232</v>
      </c>
      <c r="G106" s="55" t="s">
        <v>232</v>
      </c>
      <c r="H106" s="55" t="s">
        <v>232</v>
      </c>
      <c r="I106" s="91" t="s">
        <v>232</v>
      </c>
      <c r="J106" s="55" t="s">
        <v>232</v>
      </c>
      <c r="K106" s="42" t="str">
        <f t="shared" si="6"/>
        <v>&lt;DL</v>
      </c>
      <c r="L106" s="55" t="s">
        <v>232</v>
      </c>
      <c r="M106" s="55" t="s">
        <v>232</v>
      </c>
      <c r="N106" s="91" t="s">
        <v>232</v>
      </c>
      <c r="O106" s="55" t="s">
        <v>232</v>
      </c>
      <c r="P106" s="55" t="s">
        <v>232</v>
      </c>
      <c r="Q106" s="55" t="s">
        <v>232</v>
      </c>
      <c r="R106" s="42" t="str">
        <f t="shared" si="7"/>
        <v>&lt;DL</v>
      </c>
      <c r="S106" s="55">
        <v>1.1800000000000001E-3</v>
      </c>
      <c r="T106" s="55" t="s">
        <v>232</v>
      </c>
      <c r="U106" s="55" t="s">
        <v>232</v>
      </c>
      <c r="V106" s="55" t="s">
        <v>232</v>
      </c>
      <c r="W106" s="55" t="s">
        <v>232</v>
      </c>
      <c r="X106" s="55" t="s">
        <v>232</v>
      </c>
      <c r="Y106" s="55" t="s">
        <v>232</v>
      </c>
      <c r="Z106" s="55" t="s">
        <v>232</v>
      </c>
      <c r="AA106" s="55" t="s">
        <v>153</v>
      </c>
      <c r="AB106" s="55" t="s">
        <v>232</v>
      </c>
      <c r="AC106" s="55" t="s">
        <v>153</v>
      </c>
    </row>
    <row r="107" spans="1:105" x14ac:dyDescent="0.3">
      <c r="A107" s="56" t="s">
        <v>294</v>
      </c>
      <c r="B107" s="57" t="s">
        <v>176</v>
      </c>
      <c r="C107" s="33">
        <v>0.03</v>
      </c>
      <c r="D107" s="58" t="s">
        <v>153</v>
      </c>
      <c r="E107" s="58">
        <v>1E-3</v>
      </c>
      <c r="F107" s="59" t="s">
        <v>205</v>
      </c>
      <c r="G107" s="59" t="s">
        <v>205</v>
      </c>
      <c r="H107" s="59">
        <v>1.4E-3</v>
      </c>
      <c r="I107" s="91" t="s">
        <v>205</v>
      </c>
      <c r="J107" s="59">
        <v>1.1999999999999999E-3</v>
      </c>
      <c r="K107" s="42" t="str">
        <f t="shared" si="6"/>
        <v>&lt;DL</v>
      </c>
      <c r="L107" s="59">
        <v>1.2999999999999999E-3</v>
      </c>
      <c r="M107" s="59">
        <v>1.1000000000000001E-3</v>
      </c>
      <c r="N107" s="59">
        <v>0.95599999999999996</v>
      </c>
      <c r="O107" s="59">
        <v>0.107</v>
      </c>
      <c r="P107" s="59">
        <v>3.5999999999999999E-3</v>
      </c>
      <c r="Q107" s="59">
        <v>3.3999999999999998E-3</v>
      </c>
      <c r="R107" s="42" t="str">
        <f t="shared" si="7"/>
        <v>&lt;2xDL</v>
      </c>
      <c r="S107" s="59">
        <v>1.41E-2</v>
      </c>
      <c r="T107" s="59">
        <v>1.46E-2</v>
      </c>
      <c r="U107" s="59">
        <v>1.6000000000000001E-3</v>
      </c>
      <c r="V107" s="59">
        <v>5.89</v>
      </c>
      <c r="W107" s="59">
        <v>2.0999999999999999E-3</v>
      </c>
      <c r="X107" s="59">
        <v>0.14599999999999999</v>
      </c>
      <c r="Y107" s="59">
        <v>0.14599999999999999</v>
      </c>
      <c r="Z107" s="59">
        <v>0.153</v>
      </c>
      <c r="AA107" s="59" t="s">
        <v>153</v>
      </c>
      <c r="AB107" s="59" t="s">
        <v>205</v>
      </c>
      <c r="AC107" s="59" t="s">
        <v>153</v>
      </c>
    </row>
    <row r="108" spans="1:105" x14ac:dyDescent="0.3">
      <c r="A108" s="70"/>
      <c r="B108" s="71"/>
      <c r="C108" s="71"/>
      <c r="D108" s="72"/>
      <c r="E108" s="72"/>
      <c r="F108" s="83"/>
      <c r="G108" s="83"/>
      <c r="H108" s="83"/>
      <c r="I108" s="81"/>
      <c r="J108" s="83"/>
      <c r="K108" s="94"/>
      <c r="L108" s="83"/>
      <c r="M108" s="83"/>
      <c r="N108" s="81"/>
      <c r="O108" s="83"/>
      <c r="P108" s="83"/>
      <c r="Q108" s="83"/>
      <c r="R108" s="94"/>
      <c r="S108" s="83"/>
      <c r="T108" s="83"/>
      <c r="U108" s="83"/>
      <c r="V108" s="83"/>
      <c r="W108" s="83"/>
      <c r="X108" s="83"/>
      <c r="Y108" s="83"/>
      <c r="Z108" s="83"/>
      <c r="AA108" s="83"/>
      <c r="AB108" s="83"/>
      <c r="AC108" s="83"/>
    </row>
    <row r="109" spans="1:105" x14ac:dyDescent="0.3">
      <c r="A109" s="70"/>
      <c r="B109" s="71"/>
      <c r="C109" s="71"/>
      <c r="D109" s="72"/>
      <c r="E109" s="72"/>
      <c r="F109" s="83"/>
      <c r="G109" s="83"/>
      <c r="H109" s="83"/>
      <c r="I109" s="81"/>
      <c r="J109" s="83"/>
      <c r="K109" s="83"/>
      <c r="L109" s="83"/>
      <c r="M109" s="83"/>
      <c r="N109" s="81"/>
      <c r="O109" s="83"/>
      <c r="P109" s="83"/>
      <c r="Q109" s="83"/>
      <c r="R109" s="83"/>
      <c r="S109" s="83"/>
      <c r="T109" s="83"/>
      <c r="U109" s="83"/>
      <c r="V109" s="83"/>
      <c r="W109" s="83"/>
      <c r="X109" s="83"/>
      <c r="Y109" s="83"/>
      <c r="Z109" s="83"/>
      <c r="AA109" s="83"/>
      <c r="AB109" s="83"/>
      <c r="AC109" s="83"/>
    </row>
    <row r="110" spans="1:105" ht="15" customHeight="1" x14ac:dyDescent="0.3">
      <c r="A110" s="123" t="s">
        <v>391</v>
      </c>
      <c r="B110" s="123"/>
      <c r="C110" s="123"/>
      <c r="D110" s="123"/>
      <c r="E110" s="123"/>
      <c r="F110" s="60"/>
      <c r="G110" s="60"/>
      <c r="H110" s="60"/>
      <c r="I110" s="61"/>
      <c r="J110" s="61"/>
      <c r="K110" s="60"/>
      <c r="L110" s="60"/>
      <c r="M110" s="60"/>
      <c r="N110" s="61"/>
      <c r="O110" s="61"/>
      <c r="P110" s="60"/>
      <c r="Q110" s="60"/>
      <c r="R110" s="60"/>
      <c r="S110" s="60"/>
      <c r="T110" s="60"/>
      <c r="U110" s="60"/>
      <c r="V110" s="60"/>
      <c r="W110" s="60"/>
      <c r="Y110" s="60"/>
      <c r="Z110" s="60"/>
      <c r="AA110" s="60"/>
      <c r="AB110" s="60"/>
      <c r="AC110" s="60" t="s">
        <v>164</v>
      </c>
      <c r="AD110" s="60" t="s">
        <v>164</v>
      </c>
      <c r="AE110" s="60"/>
      <c r="AF110" s="61"/>
      <c r="AG110" s="60"/>
      <c r="AH110" s="60"/>
      <c r="AI110" s="60"/>
      <c r="AJ110" s="60"/>
      <c r="AK110" s="60"/>
      <c r="AL110" s="60"/>
      <c r="AM110" s="60"/>
      <c r="AN110" s="60"/>
      <c r="AO110" s="60"/>
      <c r="AP110" s="60"/>
      <c r="AQ110" s="60"/>
      <c r="AR110" s="60"/>
    </row>
    <row r="111" spans="1:105" ht="21" customHeight="1" x14ac:dyDescent="0.3">
      <c r="A111" s="123"/>
      <c r="B111" s="123"/>
      <c r="C111" s="123"/>
      <c r="D111" s="123"/>
      <c r="E111" s="123"/>
      <c r="G111" s="23" t="s">
        <v>295</v>
      </c>
    </row>
    <row r="112" spans="1:105" s="66" customFormat="1" ht="19.5" customHeight="1" x14ac:dyDescent="0.3">
      <c r="A112" s="62" t="s">
        <v>296</v>
      </c>
      <c r="B112" s="63"/>
      <c r="C112" s="64"/>
      <c r="D112" s="64"/>
      <c r="E112" s="65"/>
      <c r="F112" s="23"/>
      <c r="G112" s="23" t="s">
        <v>336</v>
      </c>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c r="BG112" s="23"/>
      <c r="BH112" s="23"/>
      <c r="BI112" s="23"/>
      <c r="BJ112" s="23"/>
      <c r="BK112" s="23"/>
      <c r="BL112" s="23"/>
      <c r="BM112" s="23"/>
      <c r="BN112" s="23"/>
      <c r="BO112" s="23"/>
      <c r="BP112" s="23"/>
      <c r="BQ112" s="23"/>
      <c r="BR112" s="23"/>
      <c r="BS112" s="23"/>
      <c r="BT112" s="23"/>
      <c r="BU112" s="23"/>
      <c r="BV112" s="23"/>
      <c r="BW112" s="23"/>
      <c r="BX112" s="23"/>
      <c r="BY112" s="23"/>
      <c r="BZ112" s="23"/>
      <c r="CA112" s="23"/>
      <c r="CB112" s="23"/>
      <c r="CC112" s="23"/>
      <c r="CD112" s="23"/>
      <c r="CE112" s="23"/>
      <c r="CF112" s="23"/>
      <c r="CG112" s="23"/>
      <c r="CH112" s="23"/>
      <c r="CI112" s="23"/>
      <c r="CJ112" s="23"/>
      <c r="CK112" s="23"/>
      <c r="CL112" s="23"/>
      <c r="CM112" s="23"/>
      <c r="CN112" s="23"/>
      <c r="CO112" s="23"/>
      <c r="CP112" s="23"/>
      <c r="CQ112" s="23"/>
      <c r="CR112" s="23"/>
      <c r="CS112" s="23"/>
      <c r="CT112" s="23"/>
      <c r="CU112" s="23"/>
      <c r="CV112" s="23"/>
      <c r="CW112" s="23"/>
      <c r="CX112" s="23"/>
      <c r="CY112" s="23"/>
      <c r="CZ112" s="23"/>
      <c r="DA112" s="23"/>
    </row>
    <row r="113" spans="1:105" s="66" customFormat="1" ht="15" customHeight="1" x14ac:dyDescent="0.3">
      <c r="A113" s="124" t="s">
        <v>297</v>
      </c>
      <c r="B113" s="125"/>
      <c r="C113" s="125"/>
      <c r="D113" s="125"/>
      <c r="E113" s="126"/>
      <c r="F113" s="23"/>
      <c r="G113" s="23" t="s">
        <v>390</v>
      </c>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c r="BG113" s="23"/>
      <c r="BH113" s="23"/>
      <c r="BI113" s="23"/>
      <c r="BJ113" s="23"/>
      <c r="BK113" s="23"/>
      <c r="BL113" s="23"/>
      <c r="BM113" s="23"/>
      <c r="BN113" s="23"/>
      <c r="BO113" s="23"/>
      <c r="BP113" s="23"/>
      <c r="BQ113" s="23"/>
      <c r="BR113" s="23"/>
      <c r="BS113" s="23"/>
      <c r="BT113" s="23"/>
      <c r="BU113" s="23"/>
      <c r="BV113" s="23"/>
      <c r="BW113" s="23"/>
      <c r="BX113" s="23"/>
      <c r="BY113" s="23"/>
      <c r="BZ113" s="23"/>
      <c r="CA113" s="23"/>
      <c r="CB113" s="23"/>
      <c r="CC113" s="23"/>
      <c r="CD113" s="23"/>
      <c r="CE113" s="23"/>
      <c r="CF113" s="23"/>
      <c r="CG113" s="23"/>
      <c r="CH113" s="23"/>
      <c r="CI113" s="23"/>
      <c r="CJ113" s="23"/>
      <c r="CK113" s="23"/>
      <c r="CL113" s="23"/>
      <c r="CM113" s="23"/>
      <c r="CN113" s="23"/>
      <c r="CO113" s="23"/>
      <c r="CP113" s="23"/>
      <c r="CQ113" s="23"/>
      <c r="CR113" s="23"/>
      <c r="CS113" s="23"/>
      <c r="CT113" s="23"/>
      <c r="CU113" s="23"/>
      <c r="CV113" s="23"/>
      <c r="CW113" s="23"/>
      <c r="CX113" s="23"/>
      <c r="CY113" s="23"/>
      <c r="CZ113" s="23"/>
      <c r="DA113" s="23"/>
    </row>
    <row r="114" spans="1:105" s="66" customFormat="1" x14ac:dyDescent="0.3">
      <c r="A114" s="106" t="s">
        <v>298</v>
      </c>
      <c r="B114" s="107"/>
      <c r="C114" s="107"/>
      <c r="D114" s="107"/>
      <c r="E114" s="108"/>
      <c r="F114" s="23"/>
      <c r="G114" s="23" t="s">
        <v>388</v>
      </c>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c r="BG114" s="23"/>
      <c r="BH114" s="23"/>
      <c r="BI114" s="23"/>
      <c r="BJ114" s="23"/>
      <c r="BK114" s="23"/>
      <c r="BL114" s="23"/>
      <c r="BM114" s="23"/>
      <c r="BN114" s="23"/>
      <c r="BO114" s="23"/>
      <c r="BP114" s="23"/>
      <c r="BQ114" s="23"/>
      <c r="BR114" s="23"/>
      <c r="BS114" s="23"/>
      <c r="BT114" s="23"/>
      <c r="BU114" s="23"/>
      <c r="BV114" s="23"/>
      <c r="BW114" s="23"/>
      <c r="BX114" s="23"/>
      <c r="BY114" s="23"/>
      <c r="BZ114" s="23"/>
      <c r="CA114" s="23"/>
      <c r="CB114" s="23"/>
      <c r="CC114" s="23"/>
      <c r="CD114" s="23"/>
      <c r="CE114" s="23"/>
      <c r="CF114" s="23"/>
      <c r="CG114" s="23"/>
      <c r="CH114" s="23"/>
      <c r="CI114" s="23"/>
      <c r="CJ114" s="23"/>
      <c r="CK114" s="23"/>
      <c r="CL114" s="23"/>
      <c r="CM114" s="23"/>
      <c r="CN114" s="23"/>
      <c r="CO114" s="23"/>
      <c r="CP114" s="23"/>
      <c r="CQ114" s="23"/>
      <c r="CR114" s="23"/>
      <c r="CS114" s="23"/>
      <c r="CT114" s="23"/>
      <c r="CU114" s="23"/>
      <c r="CV114" s="23"/>
      <c r="CW114" s="23"/>
      <c r="CX114" s="23"/>
      <c r="CY114" s="23"/>
      <c r="CZ114" s="23"/>
      <c r="DA114" s="23"/>
    </row>
    <row r="115" spans="1:105" s="66" customFormat="1" ht="15" customHeight="1" x14ac:dyDescent="0.3">
      <c r="A115" s="109" t="s">
        <v>299</v>
      </c>
      <c r="B115" s="110"/>
      <c r="C115" s="110"/>
      <c r="D115" s="110"/>
      <c r="E115" s="111"/>
      <c r="F115" s="23"/>
      <c r="G115" s="23" t="s">
        <v>389</v>
      </c>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c r="BG115" s="23"/>
      <c r="BH115" s="23"/>
      <c r="BI115" s="23"/>
      <c r="BJ115" s="23"/>
      <c r="BK115" s="23"/>
      <c r="BL115" s="23"/>
      <c r="BM115" s="23"/>
      <c r="BN115" s="23"/>
      <c r="BO115" s="23"/>
      <c r="BP115" s="23"/>
      <c r="BQ115" s="23"/>
      <c r="BR115" s="23"/>
      <c r="BS115" s="23"/>
      <c r="BT115" s="23"/>
      <c r="BU115" s="23"/>
      <c r="BV115" s="23"/>
      <c r="BW115" s="23"/>
      <c r="BX115" s="23"/>
      <c r="BY115" s="23"/>
      <c r="BZ115" s="23"/>
      <c r="CA115" s="23"/>
      <c r="CB115" s="23"/>
      <c r="CC115" s="23"/>
      <c r="CD115" s="23"/>
      <c r="CE115" s="23"/>
      <c r="CF115" s="23"/>
      <c r="CG115" s="23"/>
      <c r="CH115" s="23"/>
      <c r="CI115" s="23"/>
      <c r="CJ115" s="23"/>
      <c r="CK115" s="23"/>
      <c r="CL115" s="23"/>
      <c r="CM115" s="23"/>
      <c r="CN115" s="23"/>
      <c r="CO115" s="23"/>
      <c r="CP115" s="23"/>
      <c r="CQ115" s="23"/>
      <c r="CR115" s="23"/>
      <c r="CS115" s="23"/>
      <c r="CT115" s="23"/>
      <c r="CU115" s="23"/>
      <c r="CV115" s="23"/>
      <c r="CW115" s="23"/>
      <c r="CX115" s="23"/>
      <c r="CY115" s="23"/>
      <c r="CZ115" s="23"/>
      <c r="DA115" s="23"/>
    </row>
    <row r="116" spans="1:105" s="66" customFormat="1" x14ac:dyDescent="0.3">
      <c r="A116" s="112" t="s">
        <v>300</v>
      </c>
      <c r="B116" s="113"/>
      <c r="C116" s="113"/>
      <c r="D116" s="113"/>
      <c r="E116" s="114"/>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c r="BQ116" s="23"/>
      <c r="BR116" s="23"/>
      <c r="BS116" s="23"/>
      <c r="BT116" s="23"/>
      <c r="BU116" s="23"/>
      <c r="BV116" s="23"/>
      <c r="BW116" s="23"/>
      <c r="BX116" s="23"/>
      <c r="BY116" s="23"/>
      <c r="BZ116" s="23"/>
      <c r="CA116" s="23"/>
      <c r="CB116" s="23"/>
      <c r="CC116" s="23"/>
      <c r="CD116" s="23"/>
      <c r="CE116" s="23"/>
      <c r="CF116" s="23"/>
      <c r="CG116" s="23"/>
      <c r="CH116" s="23"/>
      <c r="CI116" s="23"/>
      <c r="CJ116" s="23"/>
      <c r="CK116" s="23"/>
      <c r="CL116" s="23"/>
      <c r="CM116" s="23"/>
      <c r="CN116" s="23"/>
      <c r="CO116" s="23"/>
      <c r="CP116" s="23"/>
      <c r="CQ116" s="23"/>
      <c r="CR116" s="23"/>
      <c r="CS116" s="23"/>
      <c r="CT116" s="23"/>
      <c r="CU116" s="23"/>
      <c r="CV116" s="23"/>
      <c r="CW116" s="23"/>
      <c r="CX116" s="23"/>
      <c r="CY116" s="23"/>
      <c r="CZ116" s="23"/>
      <c r="DA116" s="23"/>
    </row>
    <row r="117" spans="1:105" s="66" customFormat="1" x14ac:dyDescent="0.3">
      <c r="A117" s="67" t="s">
        <v>301</v>
      </c>
      <c r="B117" s="68"/>
      <c r="C117" s="68"/>
      <c r="D117" s="68"/>
      <c r="E117" s="69"/>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c r="BG117" s="23"/>
      <c r="BH117" s="23"/>
      <c r="BI117" s="23"/>
      <c r="BJ117" s="23"/>
      <c r="BK117" s="23"/>
      <c r="BL117" s="23"/>
      <c r="BM117" s="23"/>
      <c r="BN117" s="23"/>
      <c r="BO117" s="23"/>
      <c r="BP117" s="23"/>
      <c r="BQ117" s="23"/>
      <c r="BR117" s="23"/>
      <c r="BS117" s="23"/>
      <c r="BT117" s="23"/>
      <c r="BU117" s="23"/>
      <c r="BV117" s="23"/>
      <c r="BW117" s="23"/>
      <c r="BX117" s="23"/>
      <c r="BY117" s="23"/>
      <c r="BZ117" s="23"/>
      <c r="CA117" s="23"/>
      <c r="CB117" s="23"/>
      <c r="CC117" s="23"/>
      <c r="CD117" s="23"/>
      <c r="CE117" s="23"/>
      <c r="CF117" s="23"/>
      <c r="CG117" s="23"/>
      <c r="CH117" s="23"/>
      <c r="CI117" s="23"/>
      <c r="CJ117" s="23"/>
      <c r="CK117" s="23"/>
      <c r="CL117" s="23"/>
      <c r="CM117" s="23"/>
      <c r="CN117" s="23"/>
      <c r="CO117" s="23"/>
      <c r="CP117" s="23"/>
      <c r="CQ117" s="23"/>
      <c r="CR117" s="23"/>
      <c r="CS117" s="23"/>
      <c r="CT117" s="23"/>
      <c r="CU117" s="23"/>
      <c r="CV117" s="23"/>
      <c r="CW117" s="23"/>
      <c r="CX117" s="23"/>
      <c r="CY117" s="23"/>
      <c r="CZ117" s="23"/>
      <c r="DA117" s="23"/>
    </row>
    <row r="118" spans="1:105" s="66" customFormat="1" x14ac:dyDescent="0.3">
      <c r="A118" s="115" t="s">
        <v>302</v>
      </c>
      <c r="B118" s="116"/>
      <c r="C118" s="116"/>
      <c r="D118" s="116"/>
      <c r="E118" s="117"/>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c r="BG118" s="23"/>
      <c r="BH118" s="23"/>
      <c r="BI118" s="23"/>
      <c r="BJ118" s="23"/>
      <c r="BK118" s="23"/>
      <c r="BL118" s="23"/>
      <c r="BM118" s="23"/>
      <c r="BN118" s="23"/>
      <c r="BO118" s="23"/>
      <c r="BP118" s="23"/>
      <c r="BQ118" s="23"/>
      <c r="BR118" s="23"/>
      <c r="BS118" s="23"/>
      <c r="BT118" s="23"/>
      <c r="BU118" s="23"/>
      <c r="BV118" s="23"/>
      <c r="BW118" s="23"/>
      <c r="BX118" s="23"/>
      <c r="BY118" s="23"/>
      <c r="BZ118" s="23"/>
      <c r="CA118" s="23"/>
      <c r="CB118" s="23"/>
      <c r="CC118" s="23"/>
      <c r="CD118" s="23"/>
      <c r="CE118" s="23"/>
      <c r="CF118" s="23"/>
      <c r="CG118" s="23"/>
      <c r="CH118" s="23"/>
      <c r="CI118" s="23"/>
      <c r="CJ118" s="23"/>
      <c r="CK118" s="23"/>
      <c r="CL118" s="23"/>
      <c r="CM118" s="23"/>
      <c r="CN118" s="23"/>
      <c r="CO118" s="23"/>
      <c r="CP118" s="23"/>
      <c r="CQ118" s="23"/>
      <c r="CR118" s="23"/>
      <c r="CS118" s="23"/>
      <c r="CT118" s="23"/>
      <c r="CU118" s="23"/>
      <c r="CV118" s="23"/>
      <c r="CW118" s="23"/>
      <c r="CX118" s="23"/>
      <c r="CY118" s="23"/>
      <c r="CZ118" s="23"/>
      <c r="DA118" s="23"/>
    </row>
    <row r="119" spans="1:105" s="66" customFormat="1" x14ac:dyDescent="0.3">
      <c r="A119" s="118"/>
      <c r="B119" s="119"/>
      <c r="C119" s="119"/>
      <c r="D119" s="119"/>
      <c r="E119" s="120"/>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c r="BG119" s="23"/>
      <c r="BH119" s="23"/>
      <c r="BI119" s="23"/>
      <c r="BJ119" s="23"/>
      <c r="BK119" s="23"/>
      <c r="BL119" s="23"/>
      <c r="BM119" s="23"/>
      <c r="BN119" s="23"/>
      <c r="BO119" s="23"/>
      <c r="BP119" s="23"/>
      <c r="BQ119" s="23"/>
      <c r="BR119" s="23"/>
      <c r="BS119" s="23"/>
      <c r="BT119" s="23"/>
      <c r="BU119" s="23"/>
      <c r="BV119" s="23"/>
      <c r="BW119" s="23"/>
      <c r="BX119" s="23"/>
      <c r="BY119" s="23"/>
      <c r="BZ119" s="23"/>
      <c r="CA119" s="23"/>
      <c r="CB119" s="23"/>
      <c r="CC119" s="23"/>
      <c r="CD119" s="23"/>
      <c r="CE119" s="23"/>
      <c r="CF119" s="23"/>
      <c r="CG119" s="23"/>
      <c r="CH119" s="23"/>
      <c r="CI119" s="23"/>
      <c r="CJ119" s="23"/>
      <c r="CK119" s="23"/>
      <c r="CL119" s="23"/>
      <c r="CM119" s="23"/>
      <c r="CN119" s="23"/>
      <c r="CO119" s="23"/>
      <c r="CP119" s="23"/>
      <c r="CQ119" s="23"/>
      <c r="CR119" s="23"/>
      <c r="CS119" s="23"/>
      <c r="CT119" s="23"/>
      <c r="CU119" s="23"/>
      <c r="CV119" s="23"/>
      <c r="CW119" s="23"/>
      <c r="CX119" s="23"/>
      <c r="CY119" s="23"/>
      <c r="CZ119" s="23"/>
      <c r="DA119" s="23"/>
    </row>
    <row r="120" spans="1:105" x14ac:dyDescent="0.3">
      <c r="A120" s="70"/>
      <c r="B120" s="71"/>
      <c r="C120" s="71"/>
      <c r="D120" s="72"/>
      <c r="E120" s="72"/>
    </row>
    <row r="121" spans="1:105" x14ac:dyDescent="0.3">
      <c r="A121" s="70"/>
      <c r="B121" s="71"/>
      <c r="C121" s="71"/>
      <c r="D121" s="72"/>
      <c r="E121" s="72"/>
    </row>
    <row r="123" spans="1:105" ht="15" customHeight="1" x14ac:dyDescent="0.3"/>
  </sheetData>
  <sheetProtection password="DB3E" sheet="1" objects="1" scenarios="1"/>
  <mergeCells count="10">
    <mergeCell ref="A114:E114"/>
    <mergeCell ref="A115:E115"/>
    <mergeCell ref="A116:E116"/>
    <mergeCell ref="A118:E119"/>
    <mergeCell ref="A2:A5"/>
    <mergeCell ref="B2:B5"/>
    <mergeCell ref="C2:C5"/>
    <mergeCell ref="D2:D5"/>
    <mergeCell ref="A110:E111"/>
    <mergeCell ref="A113:E113"/>
  </mergeCells>
  <conditionalFormatting sqref="J38 F38:H38 F53:H53 O38:Q38 L38:M38 S38:AC38 F83:J83 L83:Q83 S83:Z83 AB83">
    <cfRule type="cellIs" priority="66" stopIfTrue="1" operator="greaterThan">
      <formula>""""""</formula>
    </cfRule>
    <cfRule type="cellIs" priority="211" stopIfTrue="1" operator="equal">
      <formula>$D$36</formula>
    </cfRule>
  </conditionalFormatting>
  <conditionalFormatting sqref="J46 F46:H46 O46:Q46 L46:M46 F47:J47 F86:J86 L86:Q86 S86:Z86 S46:AC46 AB86 S47:Z47 AB47:AC47 L47:Q47">
    <cfRule type="cellIs" priority="69" stopIfTrue="1" operator="equal">
      <formula>$D$49</formula>
    </cfRule>
    <cfRule type="cellIs" priority="70" stopIfTrue="1" operator="greaterThan">
      <formula>""""""</formula>
    </cfRule>
  </conditionalFormatting>
  <conditionalFormatting sqref="J15 F15:H15 O15:Q15 L15:M15 S15:AC15">
    <cfRule type="cellIs" priority="411" stopIfTrue="1" operator="greaterThan">
      <formula>""""""</formula>
    </cfRule>
    <cfRule type="cellIs" priority="412" stopIfTrue="1" operator="equal">
      <formula>$C$15</formula>
    </cfRule>
    <cfRule type="cellIs" dxfId="205" priority="413" operator="greaterThan">
      <formula>$D$15</formula>
    </cfRule>
  </conditionalFormatting>
  <conditionalFormatting sqref="J14 F14:H14 O14:Q14 L14:M14 S14:AC14">
    <cfRule type="cellIs" dxfId="204" priority="408" stopIfTrue="1" operator="notBetween">
      <formula>6</formula>
      <formula>9</formula>
    </cfRule>
    <cfRule type="cellIs" dxfId="203" priority="409" operator="notBetween">
      <formula>6.5</formula>
      <formula>8.5</formula>
    </cfRule>
    <cfRule type="cellIs" dxfId="202" priority="410" operator="notBetween">
      <formula>6</formula>
      <formula>8.5</formula>
    </cfRule>
  </conditionalFormatting>
  <conditionalFormatting sqref="J28 F28:H28 O28:Q28 L28:M28 S28:AC28">
    <cfRule type="cellIs" priority="402" stopIfTrue="1" operator="equal">
      <formula>$C$27</formula>
    </cfRule>
    <cfRule type="cellIs" priority="403" stopIfTrue="1" operator="greaterThan">
      <formula>""""""</formula>
    </cfRule>
    <cfRule type="cellIs" dxfId="201" priority="404" operator="greaterThan">
      <formula>$D$28</formula>
    </cfRule>
  </conditionalFormatting>
  <conditionalFormatting sqref="J45 F45:H45 O45:Q45 L45:M45 S45:AC45">
    <cfRule type="cellIs" priority="393" stopIfTrue="1" operator="equal">
      <formula>$D$48</formula>
    </cfRule>
    <cfRule type="cellIs" priority="470" stopIfTrue="1" operator="greaterThan">
      <formula>""""""</formula>
    </cfRule>
    <cfRule type="cellIs" dxfId="200" priority="471" operator="greaterThan">
      <formula>$D$45</formula>
    </cfRule>
    <cfRule type="cellIs" dxfId="199" priority="472" operator="greaterThan">
      <formula>$C$45</formula>
    </cfRule>
  </conditionalFormatting>
  <conditionalFormatting sqref="J89 F89:H89 O89:Q89 L89:M89 S89:AC89">
    <cfRule type="cellIs" priority="385" stopIfTrue="1" operator="greaterThan">
      <formula>""""""</formula>
    </cfRule>
    <cfRule type="cellIs" priority="386" stopIfTrue="1" operator="equal">
      <formula>$C$89</formula>
    </cfRule>
    <cfRule type="cellIs" dxfId="198" priority="387" operator="greaterThan">
      <formula>$D$89</formula>
    </cfRule>
  </conditionalFormatting>
  <conditionalFormatting sqref="J21 F21:H21 O21:Q21 L21:M21 S21:AC21">
    <cfRule type="cellIs" priority="388" stopIfTrue="1" operator="greaterThan">
      <formula>""""""</formula>
    </cfRule>
    <cfRule type="cellIs" priority="389" stopIfTrue="1" operator="equal">
      <formula>$D$21</formula>
    </cfRule>
    <cfRule type="cellIs" dxfId="197" priority="390" operator="greaterThan">
      <formula>$C$21</formula>
    </cfRule>
  </conditionalFormatting>
  <conditionalFormatting sqref="J23 F23:H23 O23:Q23 L23:M23 S23:AC23">
    <cfRule type="cellIs" priority="405" stopIfTrue="1" operator="equal">
      <formula>$D$23</formula>
    </cfRule>
    <cfRule type="cellIs" priority="406" stopIfTrue="1" operator="greaterThan">
      <formula>""""""</formula>
    </cfRule>
    <cfRule type="cellIs" dxfId="196" priority="407" operator="greaterThan">
      <formula>$C$23</formula>
    </cfRule>
  </conditionalFormatting>
  <conditionalFormatting sqref="J24 F24:H24 O24:Q24 L24:M24 S24:AC24">
    <cfRule type="cellIs" priority="485" stopIfTrue="1" operator="equal">
      <formula>$D$24</formula>
    </cfRule>
    <cfRule type="cellIs" priority="486" stopIfTrue="1" operator="greaterThan">
      <formula>""""""</formula>
    </cfRule>
    <cfRule type="cellIs" dxfId="195" priority="487" operator="greaterThan">
      <formula>$C$24</formula>
    </cfRule>
  </conditionalFormatting>
  <conditionalFormatting sqref="J25 F25:H25 O25:Q25 L25:M25 S25:AC25">
    <cfRule type="cellIs" priority="479" stopIfTrue="1" operator="equal">
      <formula>$C$27</formula>
    </cfRule>
    <cfRule type="cellIs" priority="480" stopIfTrue="1" operator="greaterThan">
      <formula>""""""</formula>
    </cfRule>
    <cfRule type="cellIs" dxfId="194" priority="481" operator="greaterThan">
      <formula>$D$27</formula>
    </cfRule>
    <cfRule type="cellIs" priority="482" stopIfTrue="1" operator="equal">
      <formula>$D$25</formula>
    </cfRule>
    <cfRule type="cellIs" priority="483" stopIfTrue="1" operator="greaterThan">
      <formula>""""""</formula>
    </cfRule>
    <cfRule type="cellIs" dxfId="193" priority="484" operator="greaterThan">
      <formula>$C$25</formula>
    </cfRule>
  </conditionalFormatting>
  <conditionalFormatting sqref="J31 F31:H31 O31:Q31 L31:M31 S31:AC31">
    <cfRule type="cellIs" priority="476" stopIfTrue="1" operator="equal">
      <formula>$D$31</formula>
    </cfRule>
    <cfRule type="cellIs" priority="477" stopIfTrue="1" operator="greaterThan">
      <formula>""""""</formula>
    </cfRule>
    <cfRule type="cellIs" dxfId="192" priority="478" operator="greaterThan">
      <formula>$C$31</formula>
    </cfRule>
  </conditionalFormatting>
  <conditionalFormatting sqref="J32 F32:H32 O32:Q32 L32:M32 S32:AC32">
    <cfRule type="cellIs" priority="492" stopIfTrue="1" operator="greaterThan">
      <formula>""""""</formula>
    </cfRule>
    <cfRule type="cellIs" priority="493" stopIfTrue="1" operator="equal">
      <formula>$C$32</formula>
    </cfRule>
    <cfRule type="cellIs" dxfId="191" priority="494" operator="greaterThan">
      <formula>$D$32</formula>
    </cfRule>
  </conditionalFormatting>
  <conditionalFormatting sqref="J33 F33:H33 O33:Q33 L33:M33 S33:AC33">
    <cfRule type="cellIs" priority="417" stopIfTrue="1" operator="equal">
      <formula>$D$31</formula>
    </cfRule>
    <cfRule type="cellIs" priority="473" stopIfTrue="1" operator="greaterThan">
      <formula>""""""</formula>
    </cfRule>
    <cfRule type="cellIs" dxfId="190" priority="474" operator="greaterThan">
      <formula>$D$33</formula>
    </cfRule>
    <cfRule type="cellIs" dxfId="189" priority="475" operator="greaterThan">
      <formula>$C$33</formula>
    </cfRule>
  </conditionalFormatting>
  <conditionalFormatting sqref="J34 F34:H34 O34:Q34 L34:M34 S34:AC34">
    <cfRule type="cellIs" priority="399" stopIfTrue="1" operator="greaterThan">
      <formula>""""""</formula>
    </cfRule>
    <cfRule type="cellIs" priority="400" stopIfTrue="1" operator="equal">
      <formula>$C$34</formula>
    </cfRule>
    <cfRule type="cellIs" dxfId="188" priority="401" operator="greaterThan">
      <formula>$D$34</formula>
    </cfRule>
  </conditionalFormatting>
  <conditionalFormatting sqref="J41 F41:H41 O41:Q41 L41:M41 S41:AC41">
    <cfRule type="cellIs" priority="395" stopIfTrue="1" operator="equal">
      <formula>$D$36</formula>
    </cfRule>
    <cfRule type="cellIs" priority="396" stopIfTrue="1" operator="greaterThan">
      <formula>""""""</formula>
    </cfRule>
    <cfRule type="cellIs" dxfId="187" priority="397" operator="greaterThan">
      <formula>$D$41</formula>
    </cfRule>
    <cfRule type="cellIs" dxfId="186" priority="398" operator="greaterThan">
      <formula>$C$41</formula>
    </cfRule>
  </conditionalFormatting>
  <conditionalFormatting sqref="J50 F50:H50 O50:Q50 L50:M50 S50:AC50">
    <cfRule type="cellIs" priority="490" stopIfTrue="1" operator="greaterThan">
      <formula>""""""</formula>
    </cfRule>
    <cfRule type="cellIs" dxfId="185" priority="491" operator="greaterThan">
      <formula>$D$50</formula>
    </cfRule>
  </conditionalFormatting>
  <conditionalFormatting sqref="J51 F51:H51 O51:Q51 L51:M51 S51:AC51">
    <cfRule type="cellIs" priority="466" stopIfTrue="1" operator="equal">
      <formula>$D$36</formula>
    </cfRule>
    <cfRule type="cellIs" priority="467" stopIfTrue="1" operator="greaterThan">
      <formula>""""""</formula>
    </cfRule>
    <cfRule type="cellIs" dxfId="184" priority="468" operator="greaterThan">
      <formula>$D$51</formula>
    </cfRule>
    <cfRule type="cellIs" dxfId="183" priority="469" operator="greaterThan">
      <formula>$C$51</formula>
    </cfRule>
  </conditionalFormatting>
  <conditionalFormatting sqref="J52 F52:H52 O52:Q52 L52:M52 S52:AC52">
    <cfRule type="cellIs" priority="463" stopIfTrue="1" operator="equal">
      <formula>$D$36</formula>
    </cfRule>
    <cfRule type="cellIs" priority="464" stopIfTrue="1" operator="greaterThan">
      <formula>""""""</formula>
    </cfRule>
    <cfRule type="cellIs" dxfId="182" priority="465" operator="greaterThan">
      <formula>$C$52</formula>
    </cfRule>
  </conditionalFormatting>
  <conditionalFormatting sqref="J57 F57:H57 O57:Q57 L57:M57 S57:AC57">
    <cfRule type="cellIs" priority="458" stopIfTrue="1" operator="equal">
      <formula>$D$57</formula>
    </cfRule>
    <cfRule type="cellIs" priority="459" stopIfTrue="1" operator="greaterThan">
      <formula>""""""</formula>
    </cfRule>
    <cfRule type="cellIs" dxfId="181" priority="460" operator="greaterThan">
      <formula>$C$57</formula>
    </cfRule>
  </conditionalFormatting>
  <conditionalFormatting sqref="J59 F59:H59 O59:Q59 L59:M59 S59:AC59">
    <cfRule type="cellIs" priority="454" stopIfTrue="1" operator="equal">
      <formula>$D$57</formula>
    </cfRule>
    <cfRule type="cellIs" priority="455" stopIfTrue="1" operator="greaterThan">
      <formula>""""""</formula>
    </cfRule>
    <cfRule type="cellIs" dxfId="180" priority="456" operator="greaterThan">
      <formula>$D$59</formula>
    </cfRule>
    <cfRule type="cellIs" dxfId="179" priority="457" operator="greaterThan">
      <formula>$C$59</formula>
    </cfRule>
  </conditionalFormatting>
  <conditionalFormatting sqref="J63 F63:H63 O63:Q63 L63:M63 S63:AC63">
    <cfRule type="cellIs" priority="451" stopIfTrue="1" operator="equal">
      <formula>$D$63</formula>
    </cfRule>
    <cfRule type="cellIs" priority="452" stopIfTrue="1" operator="greaterThan">
      <formula>""""""</formula>
    </cfRule>
    <cfRule type="cellIs" dxfId="178" priority="453" operator="greaterThan">
      <formula>$C$63</formula>
    </cfRule>
  </conditionalFormatting>
  <conditionalFormatting sqref="J68 F68:H68 O68:Q68 L68:M68 S68:AC68">
    <cfRule type="cellIs" priority="416" stopIfTrue="1" operator="greaterThan">
      <formula>""""""</formula>
    </cfRule>
    <cfRule type="cellIs" priority="450" stopIfTrue="1" operator="equal">
      <formula>$D$70</formula>
    </cfRule>
    <cfRule type="cellIs" dxfId="177" priority="488" operator="greaterThan">
      <formula>$D$68</formula>
    </cfRule>
    <cfRule type="cellIs" dxfId="176" priority="489" operator="greaterThan">
      <formula>$C$68</formula>
    </cfRule>
  </conditionalFormatting>
  <conditionalFormatting sqref="J70 F70:H70 O70:Q70 L70:M70 S70:AC70">
    <cfRule type="cellIs" priority="447" stopIfTrue="1" operator="equal">
      <formula>$D$70</formula>
    </cfRule>
    <cfRule type="cellIs" priority="448" stopIfTrue="1" operator="greaterThan">
      <formula>""""""</formula>
    </cfRule>
    <cfRule type="cellIs" dxfId="175" priority="449" operator="greaterThan">
      <formula>$C$70</formula>
    </cfRule>
  </conditionalFormatting>
  <conditionalFormatting sqref="J72 F72:H72 O72:Q72 L72:M72 S72:AC72">
    <cfRule type="cellIs" priority="415" stopIfTrue="1" operator="equal">
      <formula>$D$70</formula>
    </cfRule>
    <cfRule type="cellIs" priority="444" stopIfTrue="1" operator="greaterThan">
      <formula>""""""</formula>
    </cfRule>
    <cfRule type="cellIs" dxfId="174" priority="445" operator="greaterThan">
      <formula>$D$72</formula>
    </cfRule>
    <cfRule type="cellIs" dxfId="173" priority="446" operator="greaterThan">
      <formula>$C$72</formula>
    </cfRule>
  </conditionalFormatting>
  <conditionalFormatting sqref="J77 J82 J92 F77:H77 F82:H82 F92:H92 O82:Q82 O77:Q77 O92:Q92 L92:M92 L82:M82 L77:M77 S92:AC92 S77:AC77 S82:AC82">
    <cfRule type="cellIs" priority="62" stopIfTrue="1" operator="equal">
      <formula>$D$63</formula>
    </cfRule>
    <cfRule type="cellIs" priority="292" stopIfTrue="1" operator="greaterThan">
      <formula>""""""</formula>
    </cfRule>
  </conditionalFormatting>
  <conditionalFormatting sqref="J80 F80:H80 O80:Q80 L80:M80 S80:AC80">
    <cfRule type="cellIs" priority="439" stopIfTrue="1" operator="equal">
      <formula>$D$63</formula>
    </cfRule>
    <cfRule type="cellIs" priority="440" stopIfTrue="1" operator="greaterThan">
      <formula>""""""</formula>
    </cfRule>
    <cfRule type="cellIs" dxfId="172" priority="441" operator="greaterThan">
      <formula>$C$80</formula>
    </cfRule>
  </conditionalFormatting>
  <conditionalFormatting sqref="J84 F84:H84 O84:Q84 L84:M84 S84:AC84">
    <cfRule type="cellIs" priority="414" stopIfTrue="1" operator="equal">
      <formula>$D$70</formula>
    </cfRule>
    <cfRule type="cellIs" priority="434" stopIfTrue="1" operator="greaterThan">
      <formula>""""""</formula>
    </cfRule>
    <cfRule type="cellIs" dxfId="171" priority="435" operator="greaterThan">
      <formula>$D$84</formula>
    </cfRule>
    <cfRule type="cellIs" dxfId="170" priority="436" operator="greaterThan">
      <formula>$C$84</formula>
    </cfRule>
  </conditionalFormatting>
  <conditionalFormatting sqref="J85 F85:H85 O85:Q85 L85:M85 S85:AC85">
    <cfRule type="cellIs" priority="228" stopIfTrue="1" operator="greaterThan">
      <formula>""""""</formula>
    </cfRule>
    <cfRule type="cellIs" priority="229" stopIfTrue="1" operator="equal">
      <formula>$D$63</formula>
    </cfRule>
  </conditionalFormatting>
  <conditionalFormatting sqref="J91 F91:H91 O91:Q91 L91:M91 S91:AC91">
    <cfRule type="cellIs" priority="429" stopIfTrue="1" operator="equal">
      <formula>$D$70</formula>
    </cfRule>
    <cfRule type="cellIs" priority="430" stopIfTrue="1" operator="greaterThan">
      <formula>""""""</formula>
    </cfRule>
    <cfRule type="cellIs" dxfId="169" priority="431" operator="greaterThan">
      <formula>$C$91</formula>
    </cfRule>
  </conditionalFormatting>
  <conditionalFormatting sqref="J96 F96:H96 O96:Q96 L96:M96 S96:AC96">
    <cfRule type="cellIs" priority="424" stopIfTrue="1" operator="equal">
      <formula>$D$70</formula>
    </cfRule>
    <cfRule type="cellIs" priority="425" stopIfTrue="1" operator="greaterThan">
      <formula>""""""</formula>
    </cfRule>
    <cfRule type="cellIs" dxfId="168" priority="426" operator="greaterThan">
      <formula>$C$96</formula>
    </cfRule>
  </conditionalFormatting>
  <conditionalFormatting sqref="J98 F98:H98 O98:Q98 L98:M98 S98:AC98">
    <cfRule type="cellIs" priority="421" stopIfTrue="1" operator="equal">
      <formula>$D$70</formula>
    </cfRule>
    <cfRule type="cellIs" priority="422" stopIfTrue="1" operator="greaterThan">
      <formula>""""""</formula>
    </cfRule>
    <cfRule type="cellIs" dxfId="167" priority="423" operator="greaterThan">
      <formula>$C$98</formula>
    </cfRule>
  </conditionalFormatting>
  <conditionalFormatting sqref="J102 F102:H102 O102:Q102 L102:M102 S102:AC102">
    <cfRule type="cellIs" priority="418" stopIfTrue="1" operator="equal">
      <formula>$D$102</formula>
    </cfRule>
    <cfRule type="cellIs" priority="419" stopIfTrue="1" operator="greaterThan">
      <formula>""""""</formula>
    </cfRule>
    <cfRule type="cellIs" dxfId="166" priority="420" operator="greaterThan">
      <formula>$C$102</formula>
    </cfRule>
  </conditionalFormatting>
  <conditionalFormatting sqref="J108:K109 F107:H109 O108:AC109 L107:M109 J107 O107:Q107 S107:AC107">
    <cfRule type="cellIs" priority="382" stopIfTrue="1" operator="equal">
      <formula>$D$106</formula>
    </cfRule>
    <cfRule type="cellIs" priority="383" stopIfTrue="1" operator="greaterThan">
      <formula>""""""</formula>
    </cfRule>
    <cfRule type="cellIs" dxfId="165" priority="384" operator="greaterThan">
      <formula>$C$107</formula>
    </cfRule>
  </conditionalFormatting>
  <conditionalFormatting sqref="J90 F90:H90 O90:Q90 L90:M90 S90:AC90">
    <cfRule type="cellIs" priority="379" stopIfTrue="1" operator="equal">
      <formula>$D$63</formula>
    </cfRule>
    <cfRule type="cellIs" priority="380" stopIfTrue="1" operator="greaterThan">
      <formula>""""""</formula>
    </cfRule>
    <cfRule type="cellIs" dxfId="164" priority="381" operator="greaterThan">
      <formula>$C$90</formula>
    </cfRule>
  </conditionalFormatting>
  <conditionalFormatting sqref="J92 F92:H92 L92:M92 O92:Q92 S92:AC92">
    <cfRule type="cellIs" dxfId="163" priority="428" operator="greaterThan">
      <formula>F$93</formula>
    </cfRule>
  </conditionalFormatting>
  <conditionalFormatting sqref="F43">
    <cfRule type="cellIs" dxfId="162" priority="367" operator="greaterThan">
      <formula>F$44</formula>
    </cfRule>
  </conditionalFormatting>
  <conditionalFormatting sqref="G43">
    <cfRule type="cellIs" dxfId="161" priority="366" operator="greaterThan">
      <formula>G$44</formula>
    </cfRule>
  </conditionalFormatting>
  <conditionalFormatting sqref="H43">
    <cfRule type="cellIs" dxfId="160" priority="365" operator="greaterThan">
      <formula>H$44</formula>
    </cfRule>
  </conditionalFormatting>
  <conditionalFormatting sqref="J43">
    <cfRule type="cellIs" dxfId="159" priority="364" operator="greaterThan">
      <formula>J$44</formula>
    </cfRule>
  </conditionalFormatting>
  <conditionalFormatting sqref="L43">
    <cfRule type="cellIs" dxfId="158" priority="362" operator="greaterThan">
      <formula>L$44</formula>
    </cfRule>
  </conditionalFormatting>
  <conditionalFormatting sqref="M43">
    <cfRule type="cellIs" dxfId="157" priority="361" operator="greaterThan">
      <formula>M$44</formula>
    </cfRule>
  </conditionalFormatting>
  <conditionalFormatting sqref="O43">
    <cfRule type="cellIs" priority="68" stopIfTrue="1" operator="greaterThan">
      <formula>""""""</formula>
    </cfRule>
    <cfRule type="cellIs" dxfId="156" priority="360" operator="greaterThan">
      <formula>O$44</formula>
    </cfRule>
  </conditionalFormatting>
  <conditionalFormatting sqref="P43">
    <cfRule type="cellIs" priority="28" stopIfTrue="1" operator="greaterThan">
      <formula>""""""</formula>
    </cfRule>
    <cfRule type="cellIs" dxfId="155" priority="359" operator="greaterThan">
      <formula>P$44</formula>
    </cfRule>
  </conditionalFormatting>
  <conditionalFormatting sqref="Q43">
    <cfRule type="cellIs" dxfId="154" priority="358" operator="greaterThan">
      <formula>Q$44</formula>
    </cfRule>
  </conditionalFormatting>
  <conditionalFormatting sqref="S43:W43">
    <cfRule type="cellIs" dxfId="153" priority="357" operator="greaterThan">
      <formula>S$44</formula>
    </cfRule>
  </conditionalFormatting>
  <conditionalFormatting sqref="X43">
    <cfRule type="cellIs" dxfId="152" priority="356" operator="greaterThan">
      <formula>X$44</formula>
    </cfRule>
  </conditionalFormatting>
  <conditionalFormatting sqref="Y43">
    <cfRule type="cellIs" dxfId="151" priority="355" operator="greaterThan">
      <formula>Y$44</formula>
    </cfRule>
  </conditionalFormatting>
  <conditionalFormatting sqref="Z43">
    <cfRule type="cellIs" dxfId="150" priority="354" operator="greaterThan">
      <formula>Z$44</formula>
    </cfRule>
  </conditionalFormatting>
  <conditionalFormatting sqref="AB43">
    <cfRule type="cellIs" priority="53" stopIfTrue="1" operator="greaterThan">
      <formula>""""""</formula>
    </cfRule>
    <cfRule type="cellIs" dxfId="149" priority="352" operator="greaterThan">
      <formula>AB$44</formula>
    </cfRule>
  </conditionalFormatting>
  <conditionalFormatting sqref="AC43">
    <cfRule type="cellIs" priority="67" stopIfTrue="1" operator="greaterThan">
      <formula>""""""</formula>
    </cfRule>
    <cfRule type="cellIs" dxfId="148" priority="351" operator="greaterThan">
      <formula>AC$44</formula>
    </cfRule>
  </conditionalFormatting>
  <conditionalFormatting sqref="F77">
    <cfRule type="cellIs" dxfId="147" priority="337" operator="greaterThan">
      <formula>F$78</formula>
    </cfRule>
  </conditionalFormatting>
  <conditionalFormatting sqref="G77">
    <cfRule type="cellIs" dxfId="146" priority="336" operator="greaterThan">
      <formula>G$78</formula>
    </cfRule>
  </conditionalFormatting>
  <conditionalFormatting sqref="H77">
    <cfRule type="cellIs" dxfId="145" priority="442" operator="greaterThan">
      <formula>H$78</formula>
    </cfRule>
  </conditionalFormatting>
  <conditionalFormatting sqref="J77">
    <cfRule type="cellIs" dxfId="144" priority="334" operator="greaterThan">
      <formula>J$78</formula>
    </cfRule>
  </conditionalFormatting>
  <conditionalFormatting sqref="L77">
    <cfRule type="cellIs" dxfId="143" priority="332" operator="greaterThan">
      <formula>L$78</formula>
    </cfRule>
  </conditionalFormatting>
  <conditionalFormatting sqref="M77">
    <cfRule type="cellIs" dxfId="142" priority="331" operator="greaterThan">
      <formula>M$78</formula>
    </cfRule>
  </conditionalFormatting>
  <conditionalFormatting sqref="O77">
    <cfRule type="cellIs" dxfId="141" priority="330" operator="greaterThan">
      <formula>O$78</formula>
    </cfRule>
  </conditionalFormatting>
  <conditionalFormatting sqref="P77">
    <cfRule type="cellIs" dxfId="140" priority="329" operator="greaterThan">
      <formula>P$78</formula>
    </cfRule>
  </conditionalFormatting>
  <conditionalFormatting sqref="Q77">
    <cfRule type="cellIs" dxfId="139" priority="328" operator="greaterThan">
      <formula>Q$78</formula>
    </cfRule>
  </conditionalFormatting>
  <conditionalFormatting sqref="S77:W77">
    <cfRule type="cellIs" dxfId="138" priority="372" operator="greaterThan">
      <formula>S$78</formula>
    </cfRule>
  </conditionalFormatting>
  <conditionalFormatting sqref="X77">
    <cfRule type="cellIs" dxfId="137" priority="326" operator="greaterThan">
      <formula>X$78</formula>
    </cfRule>
  </conditionalFormatting>
  <conditionalFormatting sqref="Y77">
    <cfRule type="cellIs" dxfId="136" priority="325" operator="greaterThan">
      <formula>Y$78</formula>
    </cfRule>
  </conditionalFormatting>
  <conditionalFormatting sqref="Z77">
    <cfRule type="cellIs" dxfId="135" priority="324" operator="greaterThan">
      <formula>Z$78</formula>
    </cfRule>
  </conditionalFormatting>
  <conditionalFormatting sqref="AA77">
    <cfRule type="cellIs" dxfId="134" priority="323" operator="greaterThan">
      <formula>AA$78</formula>
    </cfRule>
  </conditionalFormatting>
  <conditionalFormatting sqref="AB77">
    <cfRule type="cellIs" dxfId="133" priority="322" operator="greaterThan">
      <formula>AB$78</formula>
    </cfRule>
  </conditionalFormatting>
  <conditionalFormatting sqref="AC77">
    <cfRule type="cellIs" dxfId="132" priority="321" operator="greaterThan">
      <formula>AC$78</formula>
    </cfRule>
  </conditionalFormatting>
  <conditionalFormatting sqref="F82">
    <cfRule type="cellIs" dxfId="131" priority="307" operator="greaterThan">
      <formula>F$83</formula>
    </cfRule>
  </conditionalFormatting>
  <conditionalFormatting sqref="G82">
    <cfRule type="cellIs" dxfId="130" priority="306" operator="greaterThan">
      <formula>G$83</formula>
    </cfRule>
  </conditionalFormatting>
  <conditionalFormatting sqref="H82">
    <cfRule type="cellIs" dxfId="129" priority="305" operator="greaterThan">
      <formula>H$83</formula>
    </cfRule>
  </conditionalFormatting>
  <conditionalFormatting sqref="J82">
    <cfRule type="cellIs" dxfId="128" priority="304" operator="greaterThan">
      <formula>J$83</formula>
    </cfRule>
  </conditionalFormatting>
  <conditionalFormatting sqref="L82">
    <cfRule type="cellIs" dxfId="127" priority="302" operator="greaterThan">
      <formula>L$83</formula>
    </cfRule>
  </conditionalFormatting>
  <conditionalFormatting sqref="M82">
    <cfRule type="cellIs" dxfId="126" priority="301" operator="greaterThan">
      <formula>M$83</formula>
    </cfRule>
  </conditionalFormatting>
  <conditionalFormatting sqref="O82">
    <cfRule type="cellIs" dxfId="125" priority="335" operator="greaterThan">
      <formula>O$83</formula>
    </cfRule>
  </conditionalFormatting>
  <conditionalFormatting sqref="P82">
    <cfRule type="cellIs" dxfId="124" priority="327" operator="greaterThan">
      <formula>P$83</formula>
    </cfRule>
  </conditionalFormatting>
  <conditionalFormatting sqref="Q82">
    <cfRule type="cellIs" dxfId="123" priority="298" operator="greaterThan">
      <formula>Q$83</formula>
    </cfRule>
  </conditionalFormatting>
  <conditionalFormatting sqref="S82:W82">
    <cfRule type="cellIs" dxfId="122" priority="297" operator="greaterThan">
      <formula>S$83</formula>
    </cfRule>
  </conditionalFormatting>
  <conditionalFormatting sqref="X82">
    <cfRule type="cellIs" dxfId="121" priority="296" operator="greaterThan">
      <formula>X$83</formula>
    </cfRule>
  </conditionalFormatting>
  <conditionalFormatting sqref="Y82">
    <cfRule type="cellIs" dxfId="120" priority="295" operator="greaterThan">
      <formula>Y$83</formula>
    </cfRule>
  </conditionalFormatting>
  <conditionalFormatting sqref="Z82">
    <cfRule type="cellIs" dxfId="119" priority="294" operator="greaterThan">
      <formula>Z$83</formula>
    </cfRule>
  </conditionalFormatting>
  <conditionalFormatting sqref="AA82">
    <cfRule type="cellIs" dxfId="118" priority="293" operator="greaterThan">
      <formula>AA$83</formula>
    </cfRule>
  </conditionalFormatting>
  <conditionalFormatting sqref="AB82">
    <cfRule type="cellIs" dxfId="117" priority="299" operator="greaterThan">
      <formula>AB$83</formula>
    </cfRule>
  </conditionalFormatting>
  <conditionalFormatting sqref="AC82">
    <cfRule type="cellIs" dxfId="116" priority="291" operator="greaterThan">
      <formula>AC$83</formula>
    </cfRule>
  </conditionalFormatting>
  <conditionalFormatting sqref="F85">
    <cfRule type="cellIs" dxfId="115" priority="432" operator="greaterThan">
      <formula>F$86</formula>
    </cfRule>
  </conditionalFormatting>
  <conditionalFormatting sqref="G85">
    <cfRule type="cellIs" dxfId="114" priority="370" operator="greaterThan">
      <formula>G$86</formula>
    </cfRule>
  </conditionalFormatting>
  <conditionalFormatting sqref="H85">
    <cfRule type="cellIs" dxfId="113" priority="277" operator="greaterThan">
      <formula>H$86</formula>
    </cfRule>
  </conditionalFormatting>
  <conditionalFormatting sqref="J85">
    <cfRule type="cellIs" dxfId="112" priority="276" operator="greaterThan">
      <formula>J$86</formula>
    </cfRule>
  </conditionalFormatting>
  <conditionalFormatting sqref="L85">
    <cfRule type="cellIs" dxfId="111" priority="274" operator="greaterThan">
      <formula>L$86</formula>
    </cfRule>
  </conditionalFormatting>
  <conditionalFormatting sqref="M85">
    <cfRule type="cellIs" dxfId="110" priority="273" operator="greaterThan">
      <formula>M$86</formula>
    </cfRule>
  </conditionalFormatting>
  <conditionalFormatting sqref="O85">
    <cfRule type="cellIs" dxfId="109" priority="272" operator="greaterThan">
      <formula>O$86</formula>
    </cfRule>
  </conditionalFormatting>
  <conditionalFormatting sqref="P85">
    <cfRule type="cellIs" dxfId="108" priority="271" operator="greaterThan">
      <formula>P$86</formula>
    </cfRule>
  </conditionalFormatting>
  <conditionalFormatting sqref="P85">
    <cfRule type="cellIs" dxfId="107" priority="270" operator="greaterThan">
      <formula>P$86</formula>
    </cfRule>
  </conditionalFormatting>
  <conditionalFormatting sqref="Q85">
    <cfRule type="cellIs" dxfId="106" priority="269" operator="greaterThan">
      <formula>Q$86</formula>
    </cfRule>
  </conditionalFormatting>
  <conditionalFormatting sqref="Q85">
    <cfRule type="cellIs" dxfId="105" priority="268" operator="greaterThan">
      <formula>Q$86</formula>
    </cfRule>
  </conditionalFormatting>
  <conditionalFormatting sqref="S85:W85">
    <cfRule type="cellIs" dxfId="104" priority="267" operator="greaterThan">
      <formula>S$86</formula>
    </cfRule>
  </conditionalFormatting>
  <conditionalFormatting sqref="S85:W85">
    <cfRule type="cellIs" dxfId="103" priority="266" operator="greaterThan">
      <formula>S$86</formula>
    </cfRule>
  </conditionalFormatting>
  <conditionalFormatting sqref="X85">
    <cfRule type="cellIs" dxfId="102" priority="265" operator="greaterThan">
      <formula>X$86</formula>
    </cfRule>
  </conditionalFormatting>
  <conditionalFormatting sqref="X85">
    <cfRule type="cellIs" dxfId="101" priority="264" operator="greaterThan">
      <formula>X$86</formula>
    </cfRule>
  </conditionalFormatting>
  <conditionalFormatting sqref="Y85">
    <cfRule type="cellIs" dxfId="100" priority="263" operator="greaterThan">
      <formula>Y$86</formula>
    </cfRule>
  </conditionalFormatting>
  <conditionalFormatting sqref="Y85">
    <cfRule type="cellIs" dxfId="99" priority="262" operator="greaterThan">
      <formula>Y$86</formula>
    </cfRule>
  </conditionalFormatting>
  <conditionalFormatting sqref="Z85">
    <cfRule type="cellIs" dxfId="98" priority="261" operator="greaterThan">
      <formula>Z$86</formula>
    </cfRule>
  </conditionalFormatting>
  <conditionalFormatting sqref="Z85">
    <cfRule type="cellIs" dxfId="97" priority="260" operator="greaterThan">
      <formula>Z$86</formula>
    </cfRule>
  </conditionalFormatting>
  <conditionalFormatting sqref="AA85">
    <cfRule type="cellIs" dxfId="96" priority="259" operator="greaterThan">
      <formula>AA$86</formula>
    </cfRule>
  </conditionalFormatting>
  <conditionalFormatting sqref="AA85">
    <cfRule type="cellIs" dxfId="95" priority="258" operator="greaterThan">
      <formula>AA$86</formula>
    </cfRule>
  </conditionalFormatting>
  <conditionalFormatting sqref="AB85">
    <cfRule type="cellIs" dxfId="94" priority="257" operator="greaterThan">
      <formula>AB$86</formula>
    </cfRule>
  </conditionalFormatting>
  <conditionalFormatting sqref="AB85">
    <cfRule type="cellIs" dxfId="93" priority="256" operator="greaterThan">
      <formula>AB$86</formula>
    </cfRule>
  </conditionalFormatting>
  <conditionalFormatting sqref="AC85">
    <cfRule type="cellIs" dxfId="92" priority="255" operator="greaterThan">
      <formula>AC$86</formula>
    </cfRule>
  </conditionalFormatting>
  <conditionalFormatting sqref="AC85">
    <cfRule type="cellIs" dxfId="91" priority="254" operator="greaterThan">
      <formula>AC$86</formula>
    </cfRule>
  </conditionalFormatting>
  <conditionalFormatting sqref="F38">
    <cfRule type="cellIs" dxfId="90" priority="227" operator="greaterThan">
      <formula>F$39</formula>
    </cfRule>
  </conditionalFormatting>
  <conditionalFormatting sqref="G38">
    <cfRule type="cellIs" dxfId="89" priority="226" operator="greaterThan">
      <formula>G$39</formula>
    </cfRule>
  </conditionalFormatting>
  <conditionalFormatting sqref="H38">
    <cfRule type="cellIs" dxfId="88" priority="225" operator="greaterThan">
      <formula>H$39</formula>
    </cfRule>
  </conditionalFormatting>
  <conditionalFormatting sqref="J38">
    <cfRule type="cellIs" dxfId="87" priority="224" operator="greaterThan">
      <formula>J$39</formula>
    </cfRule>
  </conditionalFormatting>
  <conditionalFormatting sqref="L38">
    <cfRule type="cellIs" dxfId="86" priority="222" operator="greaterThan">
      <formula>L$39</formula>
    </cfRule>
  </conditionalFormatting>
  <conditionalFormatting sqref="M38">
    <cfRule type="cellIs" dxfId="85" priority="221" operator="greaterThan">
      <formula>M$39</formula>
    </cfRule>
  </conditionalFormatting>
  <conditionalFormatting sqref="O38">
    <cfRule type="cellIs" dxfId="84" priority="220" operator="greaterThan">
      <formula>O$39</formula>
    </cfRule>
  </conditionalFormatting>
  <conditionalFormatting sqref="P38">
    <cfRule type="cellIs" dxfId="83" priority="219" operator="greaterThan">
      <formula>P$39</formula>
    </cfRule>
  </conditionalFormatting>
  <conditionalFormatting sqref="Q38">
    <cfRule type="cellIs" dxfId="82" priority="218" operator="greaterThan">
      <formula>Q$39</formula>
    </cfRule>
  </conditionalFormatting>
  <conditionalFormatting sqref="S38:W38">
    <cfRule type="cellIs" dxfId="81" priority="217" operator="greaterThan">
      <formula>S$39</formula>
    </cfRule>
  </conditionalFormatting>
  <conditionalFormatting sqref="X38">
    <cfRule type="cellIs" dxfId="80" priority="216" operator="greaterThan">
      <formula>X$39</formula>
    </cfRule>
  </conditionalFormatting>
  <conditionalFormatting sqref="Y38">
    <cfRule type="cellIs" dxfId="79" priority="215" operator="greaterThan">
      <formula>Y$39</formula>
    </cfRule>
  </conditionalFormatting>
  <conditionalFormatting sqref="Z38">
    <cfRule type="cellIs" dxfId="78" priority="214" operator="greaterThan">
      <formula>Z$39</formula>
    </cfRule>
  </conditionalFormatting>
  <conditionalFormatting sqref="AA38">
    <cfRule type="cellIs" dxfId="77" priority="213" operator="greaterThan">
      <formula>AA$39</formula>
    </cfRule>
  </conditionalFormatting>
  <conditionalFormatting sqref="AB38">
    <cfRule type="cellIs" dxfId="76" priority="212" operator="greaterThan">
      <formula>AB$39</formula>
    </cfRule>
  </conditionalFormatting>
  <conditionalFormatting sqref="AC38">
    <cfRule type="cellIs" dxfId="75" priority="504" operator="greaterThan">
      <formula>AC$39</formula>
    </cfRule>
  </conditionalFormatting>
  <conditionalFormatting sqref="F46">
    <cfRule type="cellIs" dxfId="74" priority="197" operator="greaterThan">
      <formula>F$47</formula>
    </cfRule>
  </conditionalFormatting>
  <conditionalFormatting sqref="G46">
    <cfRule type="cellIs" dxfId="73" priority="196" operator="greaterThan">
      <formula>G$47</formula>
    </cfRule>
  </conditionalFormatting>
  <conditionalFormatting sqref="G46">
    <cfRule type="cellIs" dxfId="72" priority="195" operator="greaterThan">
      <formula>G$47</formula>
    </cfRule>
  </conditionalFormatting>
  <conditionalFormatting sqref="H46">
    <cfRule type="cellIs" dxfId="71" priority="194" operator="greaterThan">
      <formula>H$47</formula>
    </cfRule>
  </conditionalFormatting>
  <conditionalFormatting sqref="H46">
    <cfRule type="cellIs" dxfId="70" priority="193" operator="greaterThan">
      <formula>H$47</formula>
    </cfRule>
  </conditionalFormatting>
  <conditionalFormatting sqref="J46">
    <cfRule type="cellIs" dxfId="69" priority="192" operator="greaterThan">
      <formula>J$47</formula>
    </cfRule>
  </conditionalFormatting>
  <conditionalFormatting sqref="J46">
    <cfRule type="cellIs" dxfId="68" priority="191" operator="greaterThan">
      <formula>J$47</formula>
    </cfRule>
  </conditionalFormatting>
  <conditionalFormatting sqref="L46">
    <cfRule type="cellIs" dxfId="67" priority="188" operator="greaterThan">
      <formula>L$47</formula>
    </cfRule>
  </conditionalFormatting>
  <conditionalFormatting sqref="L46">
    <cfRule type="cellIs" dxfId="66" priority="187" operator="greaterThan">
      <formula>L$47</formula>
    </cfRule>
  </conditionalFormatting>
  <conditionalFormatting sqref="M46">
    <cfRule type="cellIs" dxfId="65" priority="186" operator="greaterThan">
      <formula>M$47</formula>
    </cfRule>
  </conditionalFormatting>
  <conditionalFormatting sqref="M46">
    <cfRule type="cellIs" dxfId="64" priority="185" operator="greaterThan">
      <formula>M$47</formula>
    </cfRule>
  </conditionalFormatting>
  <conditionalFormatting sqref="O46">
    <cfRule type="cellIs" dxfId="63" priority="505" operator="greaterThan">
      <formula>O$47</formula>
    </cfRule>
  </conditionalFormatting>
  <conditionalFormatting sqref="O46">
    <cfRule type="cellIs" dxfId="62" priority="502" operator="greaterThan">
      <formula>O$47</formula>
    </cfRule>
  </conditionalFormatting>
  <conditionalFormatting sqref="P46">
    <cfRule type="cellIs" dxfId="61" priority="182" operator="greaterThan">
      <formula>P$47</formula>
    </cfRule>
  </conditionalFormatting>
  <conditionalFormatting sqref="P46">
    <cfRule type="cellIs" dxfId="60" priority="181" operator="greaterThan">
      <formula>P$47</formula>
    </cfRule>
  </conditionalFormatting>
  <conditionalFormatting sqref="Q46">
    <cfRule type="cellIs" dxfId="59" priority="180" operator="greaterThan">
      <formula>Q$47</formula>
    </cfRule>
  </conditionalFormatting>
  <conditionalFormatting sqref="Q46">
    <cfRule type="cellIs" dxfId="58" priority="179" operator="greaterThan">
      <formula>Q$47</formula>
    </cfRule>
  </conditionalFormatting>
  <conditionalFormatting sqref="S46:W46">
    <cfRule type="cellIs" dxfId="57" priority="178" operator="greaterThan">
      <formula>S$47</formula>
    </cfRule>
  </conditionalFormatting>
  <conditionalFormatting sqref="S46:W46">
    <cfRule type="cellIs" dxfId="56" priority="177" operator="greaterThan">
      <formula>S$47</formula>
    </cfRule>
  </conditionalFormatting>
  <conditionalFormatting sqref="X46">
    <cfRule type="cellIs" dxfId="55" priority="176" operator="greaterThan">
      <formula>X$47</formula>
    </cfRule>
  </conditionalFormatting>
  <conditionalFormatting sqref="X46">
    <cfRule type="cellIs" dxfId="54" priority="175" operator="greaterThan">
      <formula>X$47</formula>
    </cfRule>
  </conditionalFormatting>
  <conditionalFormatting sqref="Y46">
    <cfRule type="cellIs" dxfId="53" priority="174" operator="greaterThan">
      <formula>Y$47</formula>
    </cfRule>
  </conditionalFormatting>
  <conditionalFormatting sqref="Y46">
    <cfRule type="cellIs" dxfId="52" priority="173" operator="greaterThan">
      <formula>Y$47</formula>
    </cfRule>
  </conditionalFormatting>
  <conditionalFormatting sqref="Z46">
    <cfRule type="cellIs" dxfId="51" priority="172" operator="greaterThan">
      <formula>Z$47</formula>
    </cfRule>
  </conditionalFormatting>
  <conditionalFormatting sqref="Z46">
    <cfRule type="cellIs" dxfId="50" priority="171" operator="greaterThan">
      <formula>Z$47</formula>
    </cfRule>
  </conditionalFormatting>
  <conditionalFormatting sqref="AA46">
    <cfRule type="cellIs" dxfId="49" priority="170" operator="greaterThan">
      <formula>AA$47</formula>
    </cfRule>
  </conditionalFormatting>
  <conditionalFormatting sqref="AA46">
    <cfRule type="cellIs" dxfId="48" priority="169" operator="greaterThan">
      <formula>AA$47</formula>
    </cfRule>
  </conditionalFormatting>
  <conditionalFormatting sqref="AB46">
    <cfRule type="cellIs" dxfId="47" priority="168" operator="greaterThan">
      <formula>AB$47</formula>
    </cfRule>
  </conditionalFormatting>
  <conditionalFormatting sqref="AB46">
    <cfRule type="cellIs" dxfId="46" priority="167" operator="greaterThan">
      <formula>AB$47</formula>
    </cfRule>
  </conditionalFormatting>
  <conditionalFormatting sqref="AC46">
    <cfRule type="cellIs" dxfId="45" priority="391" operator="greaterThan">
      <formula>AC$47</formula>
    </cfRule>
  </conditionalFormatting>
  <conditionalFormatting sqref="F53">
    <cfRule type="cellIs" dxfId="44" priority="151" operator="greaterThan">
      <formula>F$54</formula>
    </cfRule>
  </conditionalFormatting>
  <conditionalFormatting sqref="G53">
    <cfRule type="cellIs" dxfId="43" priority="461" operator="greaterThan">
      <formula>G$54</formula>
    </cfRule>
  </conditionalFormatting>
  <conditionalFormatting sqref="H53">
    <cfRule type="cellIs" dxfId="42" priority="149" operator="greaterThan">
      <formula>H$54</formula>
    </cfRule>
  </conditionalFormatting>
  <conditionalFormatting sqref="J53">
    <cfRule type="cellIs" priority="146" stopIfTrue="1" operator="greaterThan">
      <formula>""""""</formula>
    </cfRule>
    <cfRule type="cellIs" priority="147" stopIfTrue="1" operator="equal">
      <formula>$D$36</formula>
    </cfRule>
  </conditionalFormatting>
  <conditionalFormatting sqref="J53">
    <cfRule type="cellIs" dxfId="41" priority="148" operator="greaterThan">
      <formula>J$54</formula>
    </cfRule>
  </conditionalFormatting>
  <conditionalFormatting sqref="L53">
    <cfRule type="cellIs" priority="140" stopIfTrue="1" operator="equal">
      <formula>$D$36</formula>
    </cfRule>
    <cfRule type="cellIs" priority="141" stopIfTrue="1" operator="greaterThan">
      <formula>""""""</formula>
    </cfRule>
  </conditionalFormatting>
  <conditionalFormatting sqref="L53">
    <cfRule type="cellIs" dxfId="40" priority="142" operator="greaterThan">
      <formula>L$54</formula>
    </cfRule>
  </conditionalFormatting>
  <conditionalFormatting sqref="M53">
    <cfRule type="cellIs" priority="137" stopIfTrue="1" operator="equal">
      <formula>$D$36</formula>
    </cfRule>
    <cfRule type="cellIs" priority="138" stopIfTrue="1" operator="greaterThan">
      <formula>""""""</formula>
    </cfRule>
  </conditionalFormatting>
  <conditionalFormatting sqref="M53">
    <cfRule type="cellIs" dxfId="39" priority="139" operator="greaterThan">
      <formula>M$54</formula>
    </cfRule>
  </conditionalFormatting>
  <conditionalFormatting sqref="O53">
    <cfRule type="cellIs" priority="135" stopIfTrue="1" operator="equal">
      <formula>$D$36</formula>
    </cfRule>
    <cfRule type="cellIs" priority="136" stopIfTrue="1" operator="greaterThan">
      <formula>""""""</formula>
    </cfRule>
  </conditionalFormatting>
  <conditionalFormatting sqref="O53">
    <cfRule type="cellIs" dxfId="38" priority="134" operator="greaterThan">
      <formula>O$54</formula>
    </cfRule>
  </conditionalFormatting>
  <conditionalFormatting sqref="P53">
    <cfRule type="cellIs" priority="132" stopIfTrue="1" operator="equal">
      <formula>$D$36</formula>
    </cfRule>
    <cfRule type="cellIs" priority="133" stopIfTrue="1" operator="greaterThan">
      <formula>""""""</formula>
    </cfRule>
  </conditionalFormatting>
  <conditionalFormatting sqref="P53">
    <cfRule type="cellIs" dxfId="37" priority="131" operator="greaterThan">
      <formula>P$54</formula>
    </cfRule>
  </conditionalFormatting>
  <conditionalFormatting sqref="Q53">
    <cfRule type="cellIs" priority="129" stopIfTrue="1" operator="equal">
      <formula>$D$36</formula>
    </cfRule>
    <cfRule type="cellIs" priority="130" stopIfTrue="1" operator="greaterThan">
      <formula>""""""</formula>
    </cfRule>
  </conditionalFormatting>
  <conditionalFormatting sqref="Q53">
    <cfRule type="cellIs" dxfId="36" priority="128" operator="greaterThan">
      <formula>Q$54</formula>
    </cfRule>
  </conditionalFormatting>
  <conditionalFormatting sqref="S53:W53">
    <cfRule type="cellIs" priority="126" stopIfTrue="1" operator="equal">
      <formula>$D$36</formula>
    </cfRule>
    <cfRule type="cellIs" priority="127" stopIfTrue="1" operator="greaterThan">
      <formula>""""""</formula>
    </cfRule>
  </conditionalFormatting>
  <conditionalFormatting sqref="S53:W53">
    <cfRule type="cellIs" dxfId="35" priority="125" operator="greaterThan">
      <formula>S$54</formula>
    </cfRule>
  </conditionalFormatting>
  <conditionalFormatting sqref="X53">
    <cfRule type="cellIs" priority="122" stopIfTrue="1" operator="equal">
      <formula>$D$36</formula>
    </cfRule>
    <cfRule type="cellIs" priority="123" stopIfTrue="1" operator="greaterThan">
      <formula>""""""</formula>
    </cfRule>
  </conditionalFormatting>
  <conditionalFormatting sqref="X53">
    <cfRule type="cellIs" dxfId="34" priority="124" operator="greaterThan">
      <formula>X$54</formula>
    </cfRule>
  </conditionalFormatting>
  <conditionalFormatting sqref="Y53">
    <cfRule type="cellIs" priority="119" stopIfTrue="1" operator="equal">
      <formula>$D$36</formula>
    </cfRule>
    <cfRule type="cellIs" priority="120" stopIfTrue="1" operator="greaterThan">
      <formula>""""""</formula>
    </cfRule>
  </conditionalFormatting>
  <conditionalFormatting sqref="Y53">
    <cfRule type="cellIs" dxfId="33" priority="121" operator="greaterThan">
      <formula>Y$54</formula>
    </cfRule>
  </conditionalFormatting>
  <conditionalFormatting sqref="Z53">
    <cfRule type="cellIs" priority="116" stopIfTrue="1" operator="equal">
      <formula>$D$36</formula>
    </cfRule>
    <cfRule type="cellIs" priority="117" stopIfTrue="1" operator="greaterThan">
      <formula>""""""</formula>
    </cfRule>
  </conditionalFormatting>
  <conditionalFormatting sqref="Z53">
    <cfRule type="cellIs" dxfId="32" priority="118" operator="greaterThan">
      <formula>Z$54</formula>
    </cfRule>
  </conditionalFormatting>
  <conditionalFormatting sqref="AA53">
    <cfRule type="cellIs" priority="113" stopIfTrue="1" operator="greaterThan">
      <formula>""""""</formula>
    </cfRule>
    <cfRule type="cellIs" priority="114" stopIfTrue="1" operator="equal">
      <formula>$D$36</formula>
    </cfRule>
  </conditionalFormatting>
  <conditionalFormatting sqref="AA53">
    <cfRule type="cellIs" dxfId="31" priority="115" operator="greaterThan">
      <formula>AA$54</formula>
    </cfRule>
  </conditionalFormatting>
  <conditionalFormatting sqref="AB53">
    <cfRule type="cellIs" priority="110" stopIfTrue="1" operator="greaterThan">
      <formula>""""""</formula>
    </cfRule>
    <cfRule type="cellIs" priority="111" stopIfTrue="1" operator="equal">
      <formula>$D$36</formula>
    </cfRule>
  </conditionalFormatting>
  <conditionalFormatting sqref="AB53">
    <cfRule type="cellIs" dxfId="30" priority="112" operator="greaterThan">
      <formula>AB$54</formula>
    </cfRule>
  </conditionalFormatting>
  <conditionalFormatting sqref="AC53">
    <cfRule type="cellIs" priority="107" stopIfTrue="1" operator="greaterThan">
      <formula>""""""</formula>
    </cfRule>
    <cfRule type="cellIs" priority="108" stopIfTrue="1" operator="equal">
      <formula>$D$36</formula>
    </cfRule>
  </conditionalFormatting>
  <conditionalFormatting sqref="AC53">
    <cfRule type="cellIs" dxfId="29" priority="109" operator="greaterThan">
      <formula>AC$54</formula>
    </cfRule>
  </conditionalFormatting>
  <conditionalFormatting sqref="O46">
    <cfRule type="cellIs" dxfId="28" priority="184" operator="greaterThan">
      <formula>O$47</formula>
    </cfRule>
  </conditionalFormatting>
  <conditionalFormatting sqref="O46">
    <cfRule type="cellIs" dxfId="27" priority="183" operator="greaterThan">
      <formula>O$47</formula>
    </cfRule>
  </conditionalFormatting>
  <conditionalFormatting sqref="P82">
    <cfRule type="cellIs" dxfId="26" priority="300" operator="greaterThan">
      <formula>P$83</formula>
    </cfRule>
  </conditionalFormatting>
  <conditionalFormatting sqref="S8">
    <cfRule type="cellIs" dxfId="25" priority="56" stopIfTrue="1" operator="notBetween">
      <formula>6</formula>
      <formula>9</formula>
    </cfRule>
    <cfRule type="cellIs" dxfId="24" priority="57" operator="notBetween">
      <formula>6.5</formula>
      <formula>8.5</formula>
    </cfRule>
    <cfRule type="cellIs" dxfId="23" priority="58" operator="notBetween">
      <formula>6</formula>
      <formula>8.5</formula>
    </cfRule>
  </conditionalFormatting>
  <conditionalFormatting sqref="AA43">
    <cfRule type="cellIs" priority="51" stopIfTrue="1" operator="greaterThan">
      <formula>""""""</formula>
    </cfRule>
    <cfRule type="cellIs" dxfId="22" priority="52" operator="greaterThan">
      <formula>AA$44</formula>
    </cfRule>
  </conditionalFormatting>
  <conditionalFormatting sqref="AC78">
    <cfRule type="cellIs" priority="48" stopIfTrue="1" operator="equal">
      <formula>$D$63</formula>
    </cfRule>
    <cfRule type="cellIs" priority="49" stopIfTrue="1" operator="greaterThan">
      <formula>""""""</formula>
    </cfRule>
  </conditionalFormatting>
  <conditionalFormatting sqref="AC78">
    <cfRule type="cellIs" dxfId="21" priority="50" operator="greaterThan">
      <formula>AC$78</formula>
    </cfRule>
  </conditionalFormatting>
  <conditionalFormatting sqref="AC83">
    <cfRule type="cellIs" priority="45" stopIfTrue="1" operator="equal">
      <formula>$D$63</formula>
    </cfRule>
    <cfRule type="cellIs" priority="46" stopIfTrue="1" operator="greaterThan">
      <formula>""""""</formula>
    </cfRule>
  </conditionalFormatting>
  <conditionalFormatting sqref="AC83">
    <cfRule type="cellIs" dxfId="20" priority="47" operator="greaterThan">
      <formula>AC$78</formula>
    </cfRule>
  </conditionalFormatting>
  <conditionalFormatting sqref="AC86">
    <cfRule type="cellIs" priority="42" stopIfTrue="1" operator="equal">
      <formula>$D$63</formula>
    </cfRule>
    <cfRule type="cellIs" priority="43" stopIfTrue="1" operator="greaterThan">
      <formula>""""""</formula>
    </cfRule>
  </conditionalFormatting>
  <conditionalFormatting sqref="AC86">
    <cfRule type="cellIs" dxfId="19" priority="44" operator="greaterThan">
      <formula>AC$78</formula>
    </cfRule>
  </conditionalFormatting>
  <conditionalFormatting sqref="AC93">
    <cfRule type="cellIs" priority="39" stopIfTrue="1" operator="equal">
      <formula>$D$63</formula>
    </cfRule>
    <cfRule type="cellIs" priority="40" stopIfTrue="1" operator="greaterThan">
      <formula>""""""</formula>
    </cfRule>
  </conditionalFormatting>
  <conditionalFormatting sqref="AC93">
    <cfRule type="cellIs" dxfId="18" priority="41" operator="greaterThan">
      <formula>AC$78</formula>
    </cfRule>
  </conditionalFormatting>
  <conditionalFormatting sqref="N23">
    <cfRule type="cellIs" priority="36" stopIfTrue="1" operator="equal">
      <formula>$D$23</formula>
    </cfRule>
    <cfRule type="cellIs" priority="37" stopIfTrue="1" operator="greaterThan">
      <formula>""""""</formula>
    </cfRule>
    <cfRule type="cellIs" dxfId="17" priority="38" operator="greaterThan">
      <formula>$C$23</formula>
    </cfRule>
  </conditionalFormatting>
  <conditionalFormatting sqref="N33">
    <cfRule type="cellIs" priority="32" stopIfTrue="1" operator="equal">
      <formula>$D$31</formula>
    </cfRule>
    <cfRule type="cellIs" priority="33" stopIfTrue="1" operator="greaterThan">
      <formula>""""""</formula>
    </cfRule>
    <cfRule type="cellIs" dxfId="16" priority="34" operator="greaterThan">
      <formula>$D$33</formula>
    </cfRule>
    <cfRule type="cellIs" dxfId="15" priority="35" operator="greaterThan">
      <formula>$C$33</formula>
    </cfRule>
  </conditionalFormatting>
  <conditionalFormatting sqref="N38">
    <cfRule type="cellIs" priority="29" stopIfTrue="1" operator="greaterThan">
      <formula>""""""</formula>
    </cfRule>
    <cfRule type="cellIs" priority="30" stopIfTrue="1" operator="equal">
      <formula>$D$36</formula>
    </cfRule>
  </conditionalFormatting>
  <conditionalFormatting sqref="N38">
    <cfRule type="cellIs" dxfId="14" priority="31" operator="greaterThan">
      <formula>N$39</formula>
    </cfRule>
  </conditionalFormatting>
  <conditionalFormatting sqref="N45">
    <cfRule type="cellIs" priority="24" stopIfTrue="1" operator="equal">
      <formula>$D$48</formula>
    </cfRule>
    <cfRule type="cellIs" priority="25" stopIfTrue="1" operator="greaterThan">
      <formula>""""""</formula>
    </cfRule>
    <cfRule type="cellIs" dxfId="13" priority="26" operator="greaterThan">
      <formula>$D$45</formula>
    </cfRule>
    <cfRule type="cellIs" dxfId="12" priority="27" operator="greaterThan">
      <formula>$C$45</formula>
    </cfRule>
  </conditionalFormatting>
  <conditionalFormatting sqref="N50">
    <cfRule type="cellIs" priority="22" stopIfTrue="1" operator="greaterThan">
      <formula>""""""</formula>
    </cfRule>
    <cfRule type="cellIs" dxfId="11" priority="23" operator="greaterThan">
      <formula>$D$50</formula>
    </cfRule>
  </conditionalFormatting>
  <conditionalFormatting sqref="N68">
    <cfRule type="cellIs" priority="18" stopIfTrue="1" operator="greaterThan">
      <formula>""""""</formula>
    </cfRule>
    <cfRule type="cellIs" priority="19" stopIfTrue="1" operator="equal">
      <formula>$D$70</formula>
    </cfRule>
    <cfRule type="cellIs" dxfId="10" priority="20" operator="greaterThan">
      <formula>$D$68</formula>
    </cfRule>
    <cfRule type="cellIs" dxfId="9" priority="21" operator="greaterThan">
      <formula>$C$68</formula>
    </cfRule>
  </conditionalFormatting>
  <conditionalFormatting sqref="N72">
    <cfRule type="cellIs" priority="14" stopIfTrue="1" operator="equal">
      <formula>$D$70</formula>
    </cfRule>
    <cfRule type="cellIs" priority="15" stopIfTrue="1" operator="greaterThan">
      <formula>""""""</formula>
    </cfRule>
    <cfRule type="cellIs" dxfId="8" priority="16" operator="greaterThan">
      <formula>$D$72</formula>
    </cfRule>
    <cfRule type="cellIs" dxfId="7" priority="17" operator="greaterThan">
      <formula>$C$72</formula>
    </cfRule>
  </conditionalFormatting>
  <conditionalFormatting sqref="N77">
    <cfRule type="cellIs" priority="11" stopIfTrue="1" operator="equal">
      <formula>$D$63</formula>
    </cfRule>
    <cfRule type="cellIs" priority="12" stopIfTrue="1" operator="greaterThan">
      <formula>""""""</formula>
    </cfRule>
  </conditionalFormatting>
  <conditionalFormatting sqref="N77">
    <cfRule type="cellIs" dxfId="6" priority="13" operator="greaterThan">
      <formula>N$78</formula>
    </cfRule>
  </conditionalFormatting>
  <conditionalFormatting sqref="N84">
    <cfRule type="cellIs" priority="7" stopIfTrue="1" operator="equal">
      <formula>$D$70</formula>
    </cfRule>
    <cfRule type="cellIs" priority="8" stopIfTrue="1" operator="greaterThan">
      <formula>""""""</formula>
    </cfRule>
    <cfRule type="cellIs" dxfId="5" priority="9" operator="greaterThan">
      <formula>$D$84</formula>
    </cfRule>
    <cfRule type="cellIs" dxfId="4" priority="10" operator="greaterThan">
      <formula>$C$84</formula>
    </cfRule>
  </conditionalFormatting>
  <conditionalFormatting sqref="N107">
    <cfRule type="cellIs" priority="4" stopIfTrue="1" operator="equal">
      <formula>$D$106</formula>
    </cfRule>
    <cfRule type="cellIs" priority="5" stopIfTrue="1" operator="greaterThan">
      <formula>""""""</formula>
    </cfRule>
    <cfRule type="cellIs" dxfId="3" priority="6" operator="greaterThan">
      <formula>$C$107</formula>
    </cfRule>
  </conditionalFormatting>
  <conditionalFormatting sqref="V8">
    <cfRule type="cellIs" dxfId="2" priority="1" stopIfTrue="1" operator="notBetween">
      <formula>6</formula>
      <formula>9</formula>
    </cfRule>
    <cfRule type="cellIs" dxfId="1" priority="2" operator="notBetween">
      <formula>6.5</formula>
      <formula>8.5</formula>
    </cfRule>
    <cfRule type="cellIs" dxfId="0" priority="3" operator="notBetween">
      <formula>6</formula>
      <formula>8.5</formula>
    </cfRule>
  </conditionalFormatting>
  <pageMargins left="0.70866141732283472" right="0.70866141732283472" top="0.62992125984251968" bottom="0.74803149606299213" header="0.31496062992125984" footer="0.31496062992125984"/>
  <pageSetup paperSize="17" scale="24" fitToWidth="2" fitToHeight="2" orientation="landscape" verticalDpi="1200" r:id="rId1"/>
  <headerFooter>
    <oddHeader xml:space="preserve">&amp;L&amp;"Calibri,Bold"&amp;14&amp;K000000Mount Nansen Mine Site
Water Resources Investigation Program
Water Quality
&amp;C&amp;G&amp;R&amp;"-,Bold"&amp;14Monthly Report
Data Tables
</oddHeader>
    <oddFooter>&amp;L&amp;"Calibri,Bold"&amp;14&amp;K000000Client: Assessment and Abandoned Mines Branch, Yukon Government
Project: 15Y0146&amp;C&amp;"Calibri,Regular"&amp;12&amp;K000000Page &amp;P of &amp;N</oddFooter>
  </headerFooter>
  <rowBreaks count="1" manualBreakCount="1">
    <brk id="55" max="30" man="1"/>
  </rowBreaks>
  <ignoredErrors>
    <ignoredError sqref="R12 R13:R38 K32:K38 R40:R43 K40:K43 R45:R46 K45:K46 R48:R53 K48:K53 R55:R68 K55:K68 R79:R82 K79:K82 R84:R85 K84:K85 R87:R92 K87:K92 R94:R107 K94:K107 K70:K77 R70:R77" formulaRange="1"/>
  </ignoredError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9"/>
  <sheetViews>
    <sheetView workbookViewId="0">
      <selection activeCell="F20" sqref="F20"/>
    </sheetView>
  </sheetViews>
  <sheetFormatPr defaultRowHeight="15" x14ac:dyDescent="0.25"/>
  <sheetData>
    <row r="2" spans="1:2" x14ac:dyDescent="0.25">
      <c r="A2">
        <v>1</v>
      </c>
      <c r="B2" t="s">
        <v>303</v>
      </c>
    </row>
    <row r="3" spans="1:2" x14ac:dyDescent="0.25">
      <c r="B3" t="s">
        <v>304</v>
      </c>
    </row>
    <row r="4" spans="1:2" x14ac:dyDescent="0.25">
      <c r="B4" t="s">
        <v>305</v>
      </c>
    </row>
    <row r="5" spans="1:2" x14ac:dyDescent="0.25">
      <c r="B5" t="s">
        <v>306</v>
      </c>
    </row>
    <row r="6" spans="1:2" x14ac:dyDescent="0.25">
      <c r="B6" t="s">
        <v>307</v>
      </c>
    </row>
    <row r="8" spans="1:2" x14ac:dyDescent="0.25">
      <c r="A8">
        <v>2</v>
      </c>
      <c r="B8" t="s">
        <v>308</v>
      </c>
    </row>
    <row r="9" spans="1:2" x14ac:dyDescent="0.25">
      <c r="B9" t="s">
        <v>309</v>
      </c>
    </row>
    <row r="10" spans="1:2" x14ac:dyDescent="0.25">
      <c r="B10" t="s">
        <v>310</v>
      </c>
    </row>
    <row r="11" spans="1:2" x14ac:dyDescent="0.25">
      <c r="B11" t="s">
        <v>311</v>
      </c>
    </row>
    <row r="12" spans="1:2" x14ac:dyDescent="0.25">
      <c r="B12" t="s">
        <v>312</v>
      </c>
    </row>
    <row r="13" spans="1:2" x14ac:dyDescent="0.25">
      <c r="B13" t="s">
        <v>313</v>
      </c>
    </row>
    <row r="14" spans="1:2" x14ac:dyDescent="0.25">
      <c r="B14" t="s">
        <v>314</v>
      </c>
    </row>
    <row r="15" spans="1:2" x14ac:dyDescent="0.25">
      <c r="B15" t="s">
        <v>315</v>
      </c>
    </row>
    <row r="16" spans="1:2" x14ac:dyDescent="0.25">
      <c r="B16" t="s">
        <v>316</v>
      </c>
    </row>
    <row r="17" spans="2:2" x14ac:dyDescent="0.25">
      <c r="B17" t="s">
        <v>317</v>
      </c>
    </row>
    <row r="18" spans="2:2" x14ac:dyDescent="0.25">
      <c r="B18" t="s">
        <v>318</v>
      </c>
    </row>
    <row r="19" spans="2:2" x14ac:dyDescent="0.25">
      <c r="B19" t="s">
        <v>319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1 - Hydrology</vt:lpstr>
      <vt:lpstr>Hydrology Legend</vt:lpstr>
      <vt:lpstr>2 - WQ Conditions</vt:lpstr>
      <vt:lpstr>3 - WQ Results </vt:lpstr>
      <vt:lpstr>3 - WQ instructions</vt:lpstr>
      <vt:lpstr>'1 - Hydrology'!Print_Area</vt:lpstr>
      <vt:lpstr>'2 - WQ Conditions'!Print_Area</vt:lpstr>
      <vt:lpstr>'3 - WQ Results '!Print_Area</vt:lpstr>
      <vt:lpstr>'1 - Hydrology'!Print_Titles</vt:lpstr>
      <vt:lpstr>'2 - WQ Conditions'!Print_Titles</vt:lpstr>
      <vt:lpstr>'3 - WQ Results '!Print_Titles</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Bachman | EDI</dc:creator>
  <cp:lastModifiedBy>Meghan Marjanovic</cp:lastModifiedBy>
  <cp:lastPrinted>2015-08-14T21:21:50Z</cp:lastPrinted>
  <dcterms:created xsi:type="dcterms:W3CDTF">2015-05-19T22:17:21Z</dcterms:created>
  <dcterms:modified xsi:type="dcterms:W3CDTF">2015-08-14T22:05:02Z</dcterms:modified>
</cp:coreProperties>
</file>