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4575" windowWidth="20730" windowHeight="5700" tabRatio="429" activeTab="3"/>
  </bookViews>
  <sheets>
    <sheet name="1 - Hydrology" sheetId="1" r:id="rId1"/>
    <sheet name="Hydrology Legend" sheetId="3" r:id="rId2"/>
    <sheet name="2 - WQ Conditions" sheetId="5" r:id="rId3"/>
    <sheet name="3 - WQ Results " sheetId="6" r:id="rId4"/>
    <sheet name="3 - WQ instructions" sheetId="7" state="hidden" r:id="rId5"/>
  </sheets>
  <definedNames>
    <definedName name="_xlnm.Print_Area" localSheetId="0">'1 - Hydrology'!$A$1:$J$17</definedName>
    <definedName name="_xlnm.Print_Area" localSheetId="2">'2 - WQ Conditions'!$A$1:$D$41</definedName>
    <definedName name="_xlnm.Print_Area" localSheetId="3">'3 - WQ Results '!$A$1:$AZ$118</definedName>
    <definedName name="_xlnm.Print_Titles" localSheetId="0">'1 - Hydrology'!$1:$1</definedName>
    <definedName name="_xlnm.Print_Titles" localSheetId="2">'2 - WQ Conditions'!$1:$1</definedName>
    <definedName name="_xlnm.Print_Titles" localSheetId="3">'3 - WQ Results '!$A:$E,'3 - WQ Results '!$1:$5</definedName>
  </definedNames>
  <calcPr calcId="145621"/>
</workbook>
</file>

<file path=xl/calcChain.xml><?xml version="1.0" encoding="utf-8"?>
<calcChain xmlns="http://schemas.openxmlformats.org/spreadsheetml/2006/main">
  <c r="R68" i="6" l="1"/>
  <c r="X38" i="6" l="1"/>
  <c r="F92" i="6"/>
  <c r="G92" i="6"/>
  <c r="H92" i="6"/>
  <c r="I92" i="6"/>
  <c r="J92" i="6"/>
  <c r="K92" i="6"/>
  <c r="L92" i="6"/>
  <c r="N92" i="6"/>
  <c r="O92" i="6"/>
  <c r="P92" i="6"/>
  <c r="Q92" i="6"/>
  <c r="S92" i="6"/>
  <c r="T92" i="6"/>
  <c r="U92" i="6"/>
  <c r="V92" i="6"/>
  <c r="W92" i="6"/>
  <c r="Y92" i="6"/>
  <c r="Z92" i="6"/>
  <c r="AA92" i="6"/>
  <c r="AB92" i="6"/>
  <c r="AD92" i="6"/>
  <c r="AF92" i="6"/>
  <c r="AG92" i="6"/>
  <c r="AH92" i="6"/>
  <c r="AI92" i="6"/>
  <c r="AJ92" i="6"/>
  <c r="AK92" i="6"/>
  <c r="F85" i="6"/>
  <c r="G85" i="6"/>
  <c r="H85" i="6"/>
  <c r="I85" i="6"/>
  <c r="J85" i="6"/>
  <c r="K85" i="6"/>
  <c r="L85" i="6"/>
  <c r="N85" i="6"/>
  <c r="O85" i="6"/>
  <c r="P85" i="6"/>
  <c r="Q85" i="6"/>
  <c r="S85" i="6"/>
  <c r="T85" i="6"/>
  <c r="U85" i="6"/>
  <c r="V85" i="6"/>
  <c r="W85" i="6"/>
  <c r="Y85" i="6"/>
  <c r="Z85" i="6"/>
  <c r="AA85" i="6"/>
  <c r="AB85" i="6"/>
  <c r="AD85" i="6"/>
  <c r="AF85" i="6"/>
  <c r="AG85" i="6"/>
  <c r="AH85" i="6"/>
  <c r="AI85" i="6"/>
  <c r="AJ85" i="6"/>
  <c r="AK85" i="6"/>
  <c r="F82" i="6"/>
  <c r="G82" i="6"/>
  <c r="H82" i="6"/>
  <c r="I82" i="6"/>
  <c r="J82" i="6"/>
  <c r="K82" i="6"/>
  <c r="L82" i="6"/>
  <c r="N82" i="6"/>
  <c r="O82" i="6"/>
  <c r="P82" i="6"/>
  <c r="Q82" i="6"/>
  <c r="S82" i="6"/>
  <c r="T82" i="6"/>
  <c r="U82" i="6"/>
  <c r="V82" i="6"/>
  <c r="W82" i="6"/>
  <c r="Y82" i="6"/>
  <c r="Z82" i="6"/>
  <c r="AA82" i="6"/>
  <c r="AB82" i="6"/>
  <c r="AD82" i="6"/>
  <c r="AF82" i="6"/>
  <c r="AG82" i="6"/>
  <c r="AH82" i="6"/>
  <c r="AI82" i="6"/>
  <c r="AJ82" i="6"/>
  <c r="AK82" i="6"/>
  <c r="F77" i="6"/>
  <c r="G77" i="6"/>
  <c r="H77" i="6"/>
  <c r="I77" i="6"/>
  <c r="J77" i="6"/>
  <c r="K77" i="6"/>
  <c r="L77" i="6"/>
  <c r="N77" i="6"/>
  <c r="O77" i="6"/>
  <c r="P77" i="6"/>
  <c r="Q77" i="6"/>
  <c r="S77" i="6"/>
  <c r="T77" i="6"/>
  <c r="U77" i="6"/>
  <c r="V77" i="6"/>
  <c r="W77" i="6"/>
  <c r="Y77" i="6"/>
  <c r="Z77" i="6"/>
  <c r="AA77" i="6"/>
  <c r="AB77" i="6"/>
  <c r="AD77" i="6"/>
  <c r="AF77" i="6"/>
  <c r="AG77" i="6"/>
  <c r="AH77" i="6"/>
  <c r="AI77" i="6"/>
  <c r="AJ77" i="6"/>
  <c r="AK77" i="6"/>
  <c r="F54" i="6"/>
  <c r="G54" i="6"/>
  <c r="H54" i="6"/>
  <c r="I54" i="6"/>
  <c r="J54" i="6"/>
  <c r="K54" i="6"/>
  <c r="L54" i="6"/>
  <c r="N54" i="6"/>
  <c r="O54" i="6"/>
  <c r="P54" i="6"/>
  <c r="Q54" i="6"/>
  <c r="S54" i="6"/>
  <c r="T54" i="6"/>
  <c r="U54" i="6"/>
  <c r="V54" i="6"/>
  <c r="W54" i="6"/>
  <c r="Y54" i="6"/>
  <c r="Z54" i="6"/>
  <c r="AA54" i="6"/>
  <c r="AB54" i="6"/>
  <c r="AC54" i="6"/>
  <c r="AD54" i="6"/>
  <c r="AE54" i="6"/>
  <c r="AF54" i="6"/>
  <c r="AG54" i="6"/>
  <c r="AH54" i="6"/>
  <c r="AI54" i="6"/>
  <c r="AJ54" i="6"/>
  <c r="AK54" i="6"/>
  <c r="F47" i="6"/>
  <c r="G47" i="6"/>
  <c r="H47" i="6"/>
  <c r="I47" i="6"/>
  <c r="J47" i="6"/>
  <c r="K47" i="6"/>
  <c r="L47" i="6"/>
  <c r="N47" i="6"/>
  <c r="O47" i="6"/>
  <c r="P47" i="6"/>
  <c r="Q47" i="6"/>
  <c r="S47" i="6"/>
  <c r="T47" i="6"/>
  <c r="U47" i="6"/>
  <c r="V47" i="6"/>
  <c r="W47" i="6"/>
  <c r="Y47" i="6"/>
  <c r="Z47" i="6"/>
  <c r="AA47" i="6"/>
  <c r="AB47" i="6"/>
  <c r="AC47" i="6"/>
  <c r="AD47" i="6"/>
  <c r="AE47" i="6"/>
  <c r="AF47" i="6"/>
  <c r="AG47" i="6"/>
  <c r="AH47" i="6"/>
  <c r="AI47" i="6"/>
  <c r="AJ47" i="6"/>
  <c r="AK47" i="6"/>
  <c r="F44" i="6"/>
  <c r="G44" i="6"/>
  <c r="H44" i="6"/>
  <c r="I44" i="6"/>
  <c r="J44" i="6"/>
  <c r="K44" i="6"/>
  <c r="L44" i="6"/>
  <c r="N44" i="6"/>
  <c r="O44" i="6"/>
  <c r="P44" i="6"/>
  <c r="Q44" i="6"/>
  <c r="S44" i="6"/>
  <c r="T44" i="6"/>
  <c r="U44" i="6"/>
  <c r="V44" i="6"/>
  <c r="W44" i="6"/>
  <c r="Y44" i="6"/>
  <c r="Z44" i="6"/>
  <c r="AA44" i="6"/>
  <c r="AB44" i="6"/>
  <c r="AC44" i="6"/>
  <c r="AD44" i="6"/>
  <c r="AE44" i="6"/>
  <c r="AF44" i="6"/>
  <c r="AG44" i="6"/>
  <c r="AH44" i="6"/>
  <c r="AI44" i="6"/>
  <c r="AJ44" i="6"/>
  <c r="AK44" i="6"/>
  <c r="F39" i="6"/>
  <c r="G39" i="6"/>
  <c r="H39" i="6"/>
  <c r="I39" i="6"/>
  <c r="J39" i="6"/>
  <c r="K39" i="6"/>
  <c r="L39" i="6"/>
  <c r="N39" i="6"/>
  <c r="O39" i="6"/>
  <c r="P39" i="6"/>
  <c r="Q39" i="6"/>
  <c r="S39" i="6"/>
  <c r="T39" i="6"/>
  <c r="U39" i="6"/>
  <c r="V39" i="6"/>
  <c r="W39" i="6"/>
  <c r="Y39" i="6"/>
  <c r="Z39" i="6"/>
  <c r="AA39" i="6"/>
  <c r="AB39" i="6"/>
  <c r="AC39" i="6"/>
  <c r="AD39" i="6"/>
  <c r="AE39" i="6"/>
  <c r="AF39" i="6"/>
  <c r="AG39" i="6"/>
  <c r="AH39" i="6"/>
  <c r="AI39" i="6"/>
  <c r="AJ39" i="6"/>
  <c r="AK39" i="6"/>
  <c r="M83" i="6"/>
  <c r="M12" i="6"/>
  <c r="X20" i="6"/>
  <c r="X13" i="6"/>
  <c r="X14" i="6"/>
  <c r="X15" i="6"/>
  <c r="X16" i="6"/>
  <c r="X17" i="6"/>
  <c r="X18" i="6"/>
  <c r="X19" i="6"/>
  <c r="X21" i="6"/>
  <c r="X22" i="6"/>
  <c r="X23" i="6"/>
  <c r="X24" i="6"/>
  <c r="X25" i="6"/>
  <c r="X26" i="6"/>
  <c r="X27" i="6"/>
  <c r="X28" i="6"/>
  <c r="X29" i="6"/>
  <c r="X30" i="6"/>
  <c r="X31" i="6"/>
  <c r="X32" i="6"/>
  <c r="X33" i="6"/>
  <c r="X34" i="6"/>
  <c r="X35" i="6"/>
  <c r="X36" i="6"/>
  <c r="X37" i="6"/>
  <c r="X40" i="6"/>
  <c r="X41" i="6"/>
  <c r="X42" i="6"/>
  <c r="X43" i="6"/>
  <c r="X45" i="6"/>
  <c r="X46" i="6"/>
  <c r="X48" i="6"/>
  <c r="X49" i="6"/>
  <c r="X50" i="6"/>
  <c r="X51" i="6"/>
  <c r="X52" i="6"/>
  <c r="X53" i="6"/>
  <c r="X55" i="6"/>
  <c r="X56" i="6"/>
  <c r="X57" i="6"/>
  <c r="X58" i="6"/>
  <c r="X59" i="6"/>
  <c r="X60" i="6"/>
  <c r="X61" i="6"/>
  <c r="X62" i="6"/>
  <c r="X63" i="6"/>
  <c r="X64" i="6"/>
  <c r="X65" i="6"/>
  <c r="X66" i="6"/>
  <c r="X67" i="6"/>
  <c r="X68" i="6"/>
  <c r="X69" i="6"/>
  <c r="X70" i="6"/>
  <c r="X71" i="6"/>
  <c r="X72" i="6"/>
  <c r="X73" i="6"/>
  <c r="X74" i="6"/>
  <c r="X75" i="6"/>
  <c r="X76" i="6"/>
  <c r="X78" i="6"/>
  <c r="X79" i="6"/>
  <c r="X80" i="6"/>
  <c r="X81" i="6"/>
  <c r="X83" i="6"/>
  <c r="X84" i="6"/>
  <c r="X86" i="6"/>
  <c r="X87" i="6"/>
  <c r="X88" i="6"/>
  <c r="X89" i="6"/>
  <c r="X90" i="6"/>
  <c r="X91" i="6"/>
  <c r="X93" i="6"/>
  <c r="X94" i="6"/>
  <c r="X95" i="6"/>
  <c r="X96" i="6"/>
  <c r="X97" i="6"/>
  <c r="X98" i="6"/>
  <c r="X99" i="6"/>
  <c r="X100" i="6"/>
  <c r="X101" i="6"/>
  <c r="X102" i="6"/>
  <c r="X103" i="6"/>
  <c r="X104" i="6"/>
  <c r="X105" i="6"/>
  <c r="X106" i="6"/>
  <c r="X12" i="6"/>
  <c r="R106" i="6"/>
  <c r="R105" i="6"/>
  <c r="R104" i="6"/>
  <c r="R103" i="6"/>
  <c r="R102" i="6"/>
  <c r="R101" i="6"/>
  <c r="R100" i="6"/>
  <c r="R99" i="6"/>
  <c r="R98" i="6"/>
  <c r="R97" i="6"/>
  <c r="R96" i="6"/>
  <c r="R95" i="6"/>
  <c r="R94" i="6"/>
  <c r="R93" i="6"/>
  <c r="R91" i="6"/>
  <c r="R90" i="6"/>
  <c r="R89" i="6"/>
  <c r="R88" i="6"/>
  <c r="R87" i="6"/>
  <c r="R86" i="6"/>
  <c r="R84" i="6"/>
  <c r="R83" i="6"/>
  <c r="R81" i="6"/>
  <c r="R80" i="6"/>
  <c r="R79" i="6"/>
  <c r="R78" i="6"/>
  <c r="R76" i="6"/>
  <c r="R75" i="6"/>
  <c r="R74" i="6"/>
  <c r="R73" i="6"/>
  <c r="R72" i="6"/>
  <c r="R71" i="6"/>
  <c r="R70" i="6"/>
  <c r="R69" i="6"/>
  <c r="R67" i="6"/>
  <c r="R66" i="6"/>
  <c r="R65" i="6"/>
  <c r="R64" i="6"/>
  <c r="R63" i="6"/>
  <c r="R62" i="6"/>
  <c r="R61" i="6"/>
  <c r="R60" i="6"/>
  <c r="R59" i="6"/>
  <c r="R58" i="6"/>
  <c r="R57" i="6"/>
  <c r="R56" i="6"/>
  <c r="R55" i="6"/>
  <c r="R53" i="6"/>
  <c r="R52" i="6"/>
  <c r="R51" i="6"/>
  <c r="R50" i="6"/>
  <c r="R49" i="6"/>
  <c r="R48" i="6"/>
  <c r="R46" i="6"/>
  <c r="R45" i="6"/>
  <c r="R43" i="6"/>
  <c r="R42" i="6"/>
  <c r="R41" i="6"/>
  <c r="R40" i="6"/>
  <c r="R38" i="6"/>
  <c r="R37" i="6"/>
  <c r="R36" i="6"/>
  <c r="R35" i="6"/>
  <c r="R34" i="6"/>
  <c r="R33" i="6"/>
  <c r="R32" i="6"/>
  <c r="R31" i="6"/>
  <c r="R30" i="6"/>
  <c r="R29" i="6"/>
  <c r="R28" i="6"/>
  <c r="R27" i="6"/>
  <c r="R26" i="6"/>
  <c r="R25" i="6"/>
  <c r="R24" i="6"/>
  <c r="R23" i="6"/>
  <c r="R22" i="6"/>
  <c r="R21" i="6"/>
  <c r="R20" i="6"/>
  <c r="R19" i="6"/>
  <c r="R18" i="6"/>
  <c r="R17" i="6"/>
  <c r="R16" i="6"/>
  <c r="R15" i="6"/>
  <c r="R14" i="6"/>
  <c r="R13" i="6"/>
  <c r="R12" i="6"/>
  <c r="M106" i="6"/>
  <c r="M105" i="6"/>
  <c r="M104" i="6"/>
  <c r="M103" i="6"/>
  <c r="M102" i="6"/>
  <c r="M101" i="6"/>
  <c r="M100" i="6"/>
  <c r="M99" i="6"/>
  <c r="M98" i="6"/>
  <c r="M97" i="6"/>
  <c r="M96" i="6"/>
  <c r="M95" i="6"/>
  <c r="M94" i="6"/>
  <c r="M93" i="6"/>
  <c r="M91" i="6"/>
  <c r="M90" i="6"/>
  <c r="M89" i="6"/>
  <c r="M88" i="6"/>
  <c r="M87" i="6"/>
  <c r="M86" i="6"/>
  <c r="M84" i="6"/>
  <c r="M81" i="6"/>
  <c r="M80" i="6"/>
  <c r="M79" i="6"/>
  <c r="M78" i="6"/>
  <c r="M76" i="6"/>
  <c r="M75" i="6"/>
  <c r="M74" i="6"/>
  <c r="M73" i="6"/>
  <c r="M72" i="6"/>
  <c r="M71" i="6"/>
  <c r="M70" i="6"/>
  <c r="M69" i="6"/>
  <c r="M68" i="6"/>
  <c r="M67" i="6"/>
  <c r="M66" i="6"/>
  <c r="M65" i="6"/>
  <c r="M64" i="6"/>
  <c r="M63" i="6"/>
  <c r="M62" i="6"/>
  <c r="M61" i="6"/>
  <c r="M60" i="6"/>
  <c r="M59" i="6"/>
  <c r="M58" i="6"/>
  <c r="M57" i="6"/>
  <c r="M56" i="6"/>
  <c r="M55" i="6"/>
  <c r="M53" i="6"/>
  <c r="M52" i="6"/>
  <c r="M51" i="6"/>
  <c r="M50" i="6"/>
  <c r="M49" i="6"/>
  <c r="M48" i="6"/>
  <c r="M46" i="6"/>
  <c r="M45" i="6"/>
  <c r="M43" i="6"/>
  <c r="M42" i="6"/>
  <c r="M41" i="6"/>
  <c r="M40" i="6"/>
  <c r="M38" i="6"/>
  <c r="M37" i="6"/>
  <c r="M36" i="6"/>
  <c r="M35" i="6"/>
  <c r="M34" i="6"/>
  <c r="M33" i="6"/>
  <c r="M32" i="6"/>
  <c r="M31" i="6"/>
  <c r="M30" i="6"/>
  <c r="M29" i="6"/>
  <c r="M28" i="6"/>
  <c r="M27" i="6"/>
  <c r="M26" i="6"/>
  <c r="M25" i="6"/>
  <c r="M24" i="6"/>
  <c r="M23" i="6"/>
  <c r="M22" i="6"/>
  <c r="M21" i="6"/>
  <c r="M20" i="6"/>
  <c r="M19" i="6"/>
  <c r="M18" i="6"/>
  <c r="M17" i="6"/>
  <c r="M16" i="6"/>
  <c r="M15" i="6"/>
  <c r="M14" i="6"/>
  <c r="M13" i="6"/>
  <c r="R108" i="6" l="1"/>
  <c r="R109" i="6"/>
  <c r="X109" i="6"/>
  <c r="M108" i="6"/>
  <c r="M110" i="6"/>
  <c r="X110" i="6"/>
  <c r="M109" i="6"/>
  <c r="R110" i="6"/>
  <c r="X108" i="6"/>
</calcChain>
</file>

<file path=xl/sharedStrings.xml><?xml version="1.0" encoding="utf-8"?>
<sst xmlns="http://schemas.openxmlformats.org/spreadsheetml/2006/main" count="1858" uniqueCount="434">
  <si>
    <t>Comments</t>
  </si>
  <si>
    <t>ATM-VC5</t>
  </si>
  <si>
    <t>H-BC</t>
  </si>
  <si>
    <t>X</t>
  </si>
  <si>
    <t>H-DC-B</t>
  </si>
  <si>
    <t>B</t>
  </si>
  <si>
    <t>H-SEEP</t>
  </si>
  <si>
    <t>H-VC-DBC</t>
  </si>
  <si>
    <t>H-VC-R</t>
  </si>
  <si>
    <t>H-VC-U</t>
  </si>
  <si>
    <t>H-VC-UMN</t>
  </si>
  <si>
    <t>ADV-MID</t>
  </si>
  <si>
    <t>Mid Section Method - Acoustic Doppler Velocimeter</t>
  </si>
  <si>
    <t>SS</t>
  </si>
  <si>
    <t>Brine Salt Slug Tracer</t>
  </si>
  <si>
    <t>V</t>
  </si>
  <si>
    <t>Volumetric</t>
  </si>
  <si>
    <t>W</t>
  </si>
  <si>
    <t>Weir</t>
  </si>
  <si>
    <t>N</t>
  </si>
  <si>
    <t>None</t>
  </si>
  <si>
    <t>No measurement could be obtained.</t>
  </si>
  <si>
    <t>SD</t>
  </si>
  <si>
    <t>Dry Salt Slug Tracer</t>
  </si>
  <si>
    <t>HWM</t>
  </si>
  <si>
    <t>High Water Mark - Indirect Method</t>
  </si>
  <si>
    <t>ADCP</t>
  </si>
  <si>
    <t>Acoustic Doppler Current Profiler</t>
  </si>
  <si>
    <t>SC</t>
  </si>
  <si>
    <t>Constant Rate Salt Tracer</t>
  </si>
  <si>
    <t>CM-MID</t>
  </si>
  <si>
    <t>Mid Section Method - Current Meter</t>
  </si>
  <si>
    <t>F</t>
  </si>
  <si>
    <t>E</t>
  </si>
  <si>
    <t>Estimated value</t>
  </si>
  <si>
    <t>Backwater effects (ice related)</t>
  </si>
  <si>
    <t>Instrument malfunction</t>
  </si>
  <si>
    <t>M</t>
  </si>
  <si>
    <t>Manual measurement</t>
  </si>
  <si>
    <t>A</t>
  </si>
  <si>
    <t>Automated measurement (logged)</t>
  </si>
  <si>
    <t>ML</t>
  </si>
  <si>
    <t>Missing length data</t>
  </si>
  <si>
    <t>MD</t>
  </si>
  <si>
    <t>Missing depth data</t>
  </si>
  <si>
    <t>MW</t>
  </si>
  <si>
    <t>Missing width data</t>
  </si>
  <si>
    <t>O</t>
  </si>
  <si>
    <t>Outside of measurement reporting range</t>
  </si>
  <si>
    <t>S</t>
  </si>
  <si>
    <t>Suspect data</t>
  </si>
  <si>
    <t>MI</t>
  </si>
  <si>
    <t>Missing Data</t>
  </si>
  <si>
    <t>SH-L</t>
  </si>
  <si>
    <t>Data logger Shift</t>
  </si>
  <si>
    <t>SH-SG</t>
  </si>
  <si>
    <t>Staff Gauge Shift</t>
  </si>
  <si>
    <t>UR</t>
  </si>
  <si>
    <t>Under review</t>
  </si>
  <si>
    <t>Measurement ID</t>
  </si>
  <si>
    <t>Hydrometric Identifier  (HID)</t>
  </si>
  <si>
    <t>Measurement Date</t>
  </si>
  <si>
    <t>Measurement Time</t>
  </si>
  <si>
    <t>Measurement Method</t>
  </si>
  <si>
    <t>Measurement Method ID</t>
  </si>
  <si>
    <t>Measurement Description</t>
  </si>
  <si>
    <t>Salt dilution gauging using a brine salt slug.</t>
  </si>
  <si>
    <t>Volumetric measurement obtained by filling a graduated contained at a culvert, pipe outlet or weir.</t>
  </si>
  <si>
    <t>Measurement obtained by a rated structure (v-notch weir).</t>
  </si>
  <si>
    <t>Salt dilution gauging using a dry salt slug.</t>
  </si>
  <si>
    <t>Indirect method using high water mark in the slope-area calculation for estimating high discharges.</t>
  </si>
  <si>
    <t>Cross-sectional velocity using an ADCP, mid-section method.</t>
  </si>
  <si>
    <t>Cross-sectional velocity using an ADV, mid-section method.</t>
  </si>
  <si>
    <t>Salt dilution gauging using the constant rate method.</t>
  </si>
  <si>
    <t>Cross-sectional velocity using a velocimeter (Swoffer or Pygmy AA)</t>
  </si>
  <si>
    <t>Discharge Data Flag Legend</t>
  </si>
  <si>
    <t>Poor channel conditions for discharge measurement</t>
  </si>
  <si>
    <t>Discharge Measurement Method Legend</t>
  </si>
  <si>
    <t>Missing data</t>
  </si>
  <si>
    <t>Instrument Malfunction</t>
  </si>
  <si>
    <t>Outside measurement Accuracy (+/-0.003 m)</t>
  </si>
  <si>
    <t>No survey conducted</t>
  </si>
  <si>
    <t>Survey Data Flag Legend</t>
  </si>
  <si>
    <t>Survey Flag</t>
  </si>
  <si>
    <t>Survey Flag Description</t>
  </si>
  <si>
    <t>Discharge Data Flag</t>
  </si>
  <si>
    <t>Discharge Data Flag Description</t>
  </si>
  <si>
    <t>Discharge Measurement Method</t>
  </si>
  <si>
    <t>Surveyed Water Elevation (m)</t>
  </si>
  <si>
    <t>Survey Data Flag</t>
  </si>
  <si>
    <t>Back Creek</t>
  </si>
  <si>
    <t>Diversion Channel at Bridge</t>
  </si>
  <si>
    <t>H-DC-D1B</t>
  </si>
  <si>
    <t>Dome Creek at D1b</t>
  </si>
  <si>
    <t>H-DC-DX</t>
  </si>
  <si>
    <t>Dome Creek at DX</t>
  </si>
  <si>
    <t>H-DC-DX+105</t>
  </si>
  <si>
    <t>Dome Creek at DX+105</t>
  </si>
  <si>
    <t>H-DC-M-WP</t>
  </si>
  <si>
    <t>H-DC-R</t>
  </si>
  <si>
    <t>Dome Creek at Road</t>
  </si>
  <si>
    <t>H-PC-DSP</t>
  </si>
  <si>
    <t>Pony Creek Downstream of Pit</t>
  </si>
  <si>
    <t>Seepage Pond Outflow</t>
  </si>
  <si>
    <t>H-TP</t>
  </si>
  <si>
    <t>Tailings Pond</t>
  </si>
  <si>
    <t>Victoria Creek Downstream of Back Creek</t>
  </si>
  <si>
    <t>Victoria Creek at Road</t>
  </si>
  <si>
    <t>Upper Victoria Creek</t>
  </si>
  <si>
    <t>Victoria Creek Upstream of Minnesota Creek</t>
  </si>
  <si>
    <t>Hydrometric ID</t>
  </si>
  <si>
    <t>Hydrometric Stations</t>
  </si>
  <si>
    <t>Atmospheric Barologger (5) at Victoria Creek</t>
  </si>
  <si>
    <t>Middle Dome Creek at Weir Pond</t>
  </si>
  <si>
    <t>Water Quality Site</t>
  </si>
  <si>
    <t>WQ-SEEP</t>
  </si>
  <si>
    <t>WQ-TP</t>
  </si>
  <si>
    <t>WQ-DC-DX</t>
  </si>
  <si>
    <t>Sample Collected? (Y/N)</t>
  </si>
  <si>
    <t>Y</t>
  </si>
  <si>
    <t>WQ-MS-S-03</t>
  </si>
  <si>
    <t>WQ-DC-D1b</t>
  </si>
  <si>
    <t>WQ-DC-B</t>
  </si>
  <si>
    <t>WQ-DC-U</t>
  </si>
  <si>
    <t>WQ-DC-R</t>
  </si>
  <si>
    <t>WQ-BC</t>
  </si>
  <si>
    <t>WQ-VC-U</t>
  </si>
  <si>
    <t>WQ-VC-DBC</t>
  </si>
  <si>
    <t>WQ-VC-UMN</t>
  </si>
  <si>
    <t>WQ-VC-R</t>
  </si>
  <si>
    <t>WQ-VC-R+150</t>
  </si>
  <si>
    <t>WQ-PW</t>
  </si>
  <si>
    <t>WQ-PC-U</t>
  </si>
  <si>
    <t>WQ-PC-D</t>
  </si>
  <si>
    <t>WQ-ADIT-SEEP</t>
  </si>
  <si>
    <t>WQ-CH-P-13-01</t>
  </si>
  <si>
    <t>WQ-DC-DX+105</t>
  </si>
  <si>
    <t>WQ-LW-SEEP-01</t>
  </si>
  <si>
    <t>WQ-MS-S-08</t>
  </si>
  <si>
    <t>H-DC-D1b</t>
  </si>
  <si>
    <t>H-DC-M WP</t>
  </si>
  <si>
    <t>Replicate 1</t>
  </si>
  <si>
    <t>Replicate 2</t>
  </si>
  <si>
    <t>Field Blank</t>
  </si>
  <si>
    <t>Travel Blank</t>
  </si>
  <si>
    <t>-</t>
  </si>
  <si>
    <t>QA/QC Samples</t>
  </si>
  <si>
    <t>Analyte</t>
  </si>
  <si>
    <t>Units</t>
  </si>
  <si>
    <t>CCME-WATER-F-AL</t>
  </si>
  <si>
    <t>Mount Nansen Effluent Discharge Standards</t>
  </si>
  <si>
    <t>QA/QC</t>
  </si>
  <si>
    <t>TRAVEL BLANK</t>
  </si>
  <si>
    <t>FIELD BLANK</t>
  </si>
  <si>
    <t>Date Sampled</t>
  </si>
  <si>
    <t>Replicate Analysis</t>
  </si>
  <si>
    <t> </t>
  </si>
  <si>
    <t>Detection Limit</t>
  </si>
  <si>
    <t>Temperature (in-situ)</t>
  </si>
  <si>
    <t>°C</t>
  </si>
  <si>
    <t>Specific Conductivity (in-situ)</t>
  </si>
  <si>
    <t>µS/cm</t>
  </si>
  <si>
    <t>pH (in-situ)</t>
  </si>
  <si>
    <t>pH</t>
  </si>
  <si>
    <t>6.5 - 9.0</t>
  </si>
  <si>
    <t>6.0 - 8.5</t>
  </si>
  <si>
    <t>Turbidity (In-situ)</t>
  </si>
  <si>
    <t>NTU</t>
  </si>
  <si>
    <t>mg/L</t>
  </si>
  <si>
    <t>Colour, True</t>
  </si>
  <si>
    <t>CU</t>
  </si>
  <si>
    <t>Conductivity</t>
  </si>
  <si>
    <t>&lt;2.0</t>
  </si>
  <si>
    <t>Hardness (as CaCO3)</t>
  </si>
  <si>
    <t>&lt;0.50</t>
  </si>
  <si>
    <t>pH (lab)</t>
  </si>
  <si>
    <t>Total Suspended Solids</t>
  </si>
  <si>
    <t>&lt;3.0</t>
  </si>
  <si>
    <t>Total Dissolved Solids</t>
  </si>
  <si>
    <t>&lt;1.0</t>
  </si>
  <si>
    <t>Alkalinity, Bicarbonate (as CaCO3)</t>
  </si>
  <si>
    <t>Alkalinity, Carbonate (as CaCO3)</t>
  </si>
  <si>
    <t>Alkalinity, Hydroxide (as CaCO3)</t>
  </si>
  <si>
    <t>Alkalinity, Total (as CaCO3)</t>
  </si>
  <si>
    <t>Ammonia, Total (as N)</t>
  </si>
  <si>
    <t>&lt;0.0050</t>
  </si>
  <si>
    <t>Chloride (Cl)</t>
  </si>
  <si>
    <t>&lt;2.5</t>
  </si>
  <si>
    <t>&lt;5.0</t>
  </si>
  <si>
    <t>Fluoride (F)</t>
  </si>
  <si>
    <t>&lt;0.10</t>
  </si>
  <si>
    <t>&lt;0.20</t>
  </si>
  <si>
    <t>&lt;0.020</t>
  </si>
  <si>
    <t>Nitrate (as N)</t>
  </si>
  <si>
    <t>&lt;0.010</t>
  </si>
  <si>
    <t>Nitrite (as N)</t>
  </si>
  <si>
    <t>&lt;0.0010</t>
  </si>
  <si>
    <t>&lt;0.0020</t>
  </si>
  <si>
    <t>Sulfate (SO4)</t>
  </si>
  <si>
    <t>&lt;0.30</t>
  </si>
  <si>
    <t>Cyanide, Weak Acid Diss</t>
  </si>
  <si>
    <t>Cyanide, Total</t>
  </si>
  <si>
    <t>Cyanate</t>
  </si>
  <si>
    <t>Thiocyanate (SCN)</t>
  </si>
  <si>
    <t>Aluminum (Al)-Total</t>
  </si>
  <si>
    <t>&lt;0.0030</t>
  </si>
  <si>
    <t>Antimony (Sb)-Total</t>
  </si>
  <si>
    <t>&lt;0.00010</t>
  </si>
  <si>
    <t>Arsenic (As)-Total</t>
  </si>
  <si>
    <t>Barium (Ba)-Total</t>
  </si>
  <si>
    <t>&lt;0.000050</t>
  </si>
  <si>
    <t>Beryllium (Be)-Total</t>
  </si>
  <si>
    <t>&lt;0.000020</t>
  </si>
  <si>
    <t>Bismuth (Bi)-Total</t>
  </si>
  <si>
    <t>Boron (B)-Total</t>
  </si>
  <si>
    <t>&lt;0.0000050</t>
  </si>
  <si>
    <t>Cadmium (Cd)-Total  (Hardness Adjusted Guideline)</t>
  </si>
  <si>
    <t xml:space="preserve"> -</t>
  </si>
  <si>
    <t>Calcium (Ca)-Total</t>
  </si>
  <si>
    <t>&lt;0.050</t>
  </si>
  <si>
    <t>Chromium (Cr)-Total</t>
  </si>
  <si>
    <t>&lt;0.00020</t>
  </si>
  <si>
    <t>Cobalt (Co)-Total</t>
  </si>
  <si>
    <t>&lt;0.00050</t>
  </si>
  <si>
    <t>Copper (Cu)-Total  (Hardness Adjusted Guideline)</t>
  </si>
  <si>
    <t>Iron (Fe)-Total</t>
  </si>
  <si>
    <t>Lead (Pb)-Total  (Hardness Adjusted Guideline)</t>
  </si>
  <si>
    <t>Lithium (Li)-Total</t>
  </si>
  <si>
    <t>Magnesium (Mg)-Total</t>
  </si>
  <si>
    <t>Manganese (Mn)-Total</t>
  </si>
  <si>
    <t>Mercury (Hg)-Total</t>
  </si>
  <si>
    <t>Molybdenum (Mo)-Total</t>
  </si>
  <si>
    <t>Nickel (Ni)-Total (Hardness Adjusted Guideline)</t>
  </si>
  <si>
    <t>Phosphorus (P)-Total</t>
  </si>
  <si>
    <t>Potassium (K)-Total</t>
  </si>
  <si>
    <t>Selenium (Se)-Total</t>
  </si>
  <si>
    <t>Silicon (Si)-Total</t>
  </si>
  <si>
    <t>Silver (Ag)-Total</t>
  </si>
  <si>
    <t>&lt;0.000010</t>
  </si>
  <si>
    <t>Sodium (Na)-Total</t>
  </si>
  <si>
    <t>Strontium (Sr)-Total</t>
  </si>
  <si>
    <t>Sulfur (S)-Total</t>
  </si>
  <si>
    <t>Thallium (Tl)-Total</t>
  </si>
  <si>
    <t>Tin (Sn)-Total</t>
  </si>
  <si>
    <t>Titanium (Ti)-Total</t>
  </si>
  <si>
    <t>&lt;0.00030</t>
  </si>
  <si>
    <t>Uranium (U)-Total</t>
  </si>
  <si>
    <t>Vanadium (V)-Total</t>
  </si>
  <si>
    <t>Zinc (Zn)-Total</t>
  </si>
  <si>
    <t>Aluminum (Al)-Dissolved</t>
  </si>
  <si>
    <t>Antimony (Sb)-Dissolved</t>
  </si>
  <si>
    <t>Arsenic (As)-Dissolved</t>
  </si>
  <si>
    <t>Barium (Ba)-Dissolved</t>
  </si>
  <si>
    <t>Beryllium (Be)-Dissolved</t>
  </si>
  <si>
    <t>Bismuth (Bi)-Dissolved</t>
  </si>
  <si>
    <t>Boron (B)-Dissolved</t>
  </si>
  <si>
    <t>Cadmium (Cd)-Diss. (Hardness Adjusted Guideline)</t>
  </si>
  <si>
    <t>Calcium (Ca)-Dissolved</t>
  </si>
  <si>
    <t>Chromium (Cr)-Dissolved</t>
  </si>
  <si>
    <t>Cobalt (Co)-Dissolved</t>
  </si>
  <si>
    <t>Copper (Cu)-Diss.  (Hardness Adjusted Guideline)</t>
  </si>
  <si>
    <t>Iron (Fe)-Dissolved</t>
  </si>
  <si>
    <t>Lead (Pb)-Diss.  (Hardness Adjusted Guideline)</t>
  </si>
  <si>
    <t>Lithium (Li)-Dissolved</t>
  </si>
  <si>
    <t>Magnesium (Mg)-Dissolved</t>
  </si>
  <si>
    <t>Manganese (Mn)-Dissolved</t>
  </si>
  <si>
    <t>Mercury (Hg)-Dissolved</t>
  </si>
  <si>
    <t>Molybdenum (Mo)-Dissolved</t>
  </si>
  <si>
    <t>Nickel (Ni)-Diss. (Hardness Adjusted Guideline)</t>
  </si>
  <si>
    <t>Phosphorus (P)-Dissolved</t>
  </si>
  <si>
    <t>Potassium (K)-Dissolved</t>
  </si>
  <si>
    <t>Selenium (Se)-Dissolved</t>
  </si>
  <si>
    <t>Silicon (Si)-Dissolved</t>
  </si>
  <si>
    <t>Silver (Ag)-Dissolved</t>
  </si>
  <si>
    <t>Sodium (Na)-Dissolved</t>
  </si>
  <si>
    <t>Strontium (Sr)-Dissolved</t>
  </si>
  <si>
    <t>Sulfur (S)-Dissolved</t>
  </si>
  <si>
    <t>Thallium (Tl)-Dissolved</t>
  </si>
  <si>
    <t>Tin (Sn)-Dissolved</t>
  </si>
  <si>
    <t>Titanium (Ti)-Dissolved</t>
  </si>
  <si>
    <t>Uranium (U)-Dissolved</t>
  </si>
  <si>
    <t>Vanadium (V)-Dissolved</t>
  </si>
  <si>
    <t>Zinc (Zn)-Dissolved</t>
  </si>
  <si>
    <t>Notes:</t>
  </si>
  <si>
    <t>COLOUR KEY:</t>
  </si>
  <si>
    <t>Exceeds CCME Guideline</t>
  </si>
  <si>
    <t>Exceeds MN Effluent Discharge Standards</t>
  </si>
  <si>
    <t>Exceeds both CCME and MN Standards</t>
  </si>
  <si>
    <t>Exceeds Hardness Dependent Calculated Guideline (CCME)</t>
  </si>
  <si>
    <t>Data flag for Detection Limit Adjustment --&gt; Please refer to the lab COA report and lab excel report for more info</t>
  </si>
  <si>
    <t>QA/QC Codes: RPD - Relative Percent Difference, &lt;DL - below detection limit, and &lt;2XDL - less than two times the detection limit.</t>
  </si>
  <si>
    <t>Open webtrieve</t>
  </si>
  <si>
    <t>find work order you are looking for</t>
  </si>
  <si>
    <t>export to excel</t>
  </si>
  <si>
    <t>remove all shading, select all and change font to black</t>
  </si>
  <si>
    <t>find/replace * with nothing (in find box type: space bar then *, in replace box type nothing)</t>
  </si>
  <si>
    <t>open excel file from last completed date's data, re-save with date of current data</t>
  </si>
  <si>
    <t>ensure row numbers and parameters match: you will have to add rows for title, and in-situ data rows, sometimes turbidity, also remove rows for Anion, Cation Sum, etc and one of the 'Dissolved Filtration Locations'</t>
  </si>
  <si>
    <t>change title (update date in row 1)</t>
  </si>
  <si>
    <t>keeping ONE column of old data, paste in all new data directly after</t>
  </si>
  <si>
    <t>use format painter to transfer format of old data onto all new data</t>
  </si>
  <si>
    <t>highlight in grey as per the legend, any flagged adjusted detection limits (typically for chloride, fluoride, nitrate/nitrite for Dome Creek, Pit Lake, seep and tailings pond)</t>
  </si>
  <si>
    <t>review field blank and travel blank results, check that all parameters are &lt;DL, pH is fine, if not add a note indicating which parameter was above DL</t>
  </si>
  <si>
    <t>update rows 2 - 5 using field notes</t>
  </si>
  <si>
    <t>input in-situ data from data sheets, rows 6 - 9</t>
  </si>
  <si>
    <t>header/footer can be changed now or later</t>
  </si>
  <si>
    <t>review in print preview, sure that table notes are in good location</t>
  </si>
  <si>
    <t>ensure header/footer are accurate with respect to dates, number of pages, etc.</t>
  </si>
  <si>
    <r>
      <t>Cadmium (Cd)-Total</t>
    </r>
    <r>
      <rPr>
        <i/>
        <sz val="14"/>
        <rFont val="Calibri"/>
        <family val="2"/>
        <scheme val="minor"/>
      </rPr>
      <t xml:space="preserve"> (Lab Result)</t>
    </r>
  </si>
  <si>
    <r>
      <t xml:space="preserve">Copper (Cu)-Total </t>
    </r>
    <r>
      <rPr>
        <i/>
        <sz val="14"/>
        <rFont val="Calibri"/>
        <family val="2"/>
        <scheme val="minor"/>
      </rPr>
      <t>(Lab Result)</t>
    </r>
  </si>
  <si>
    <r>
      <t xml:space="preserve">Lead (Pb)-Total </t>
    </r>
    <r>
      <rPr>
        <i/>
        <sz val="14"/>
        <rFont val="Calibri"/>
        <family val="2"/>
        <scheme val="minor"/>
      </rPr>
      <t>(Lab Result)</t>
    </r>
  </si>
  <si>
    <r>
      <t xml:space="preserve">Nickel (Ni)-Total </t>
    </r>
    <r>
      <rPr>
        <i/>
        <sz val="14"/>
        <rFont val="Calibri"/>
        <family val="2"/>
        <scheme val="minor"/>
      </rPr>
      <t>(Lab Result)</t>
    </r>
  </si>
  <si>
    <r>
      <t>Cadmium (Cd)-Dissolved</t>
    </r>
    <r>
      <rPr>
        <i/>
        <sz val="14"/>
        <rFont val="Calibri"/>
        <family val="2"/>
        <scheme val="minor"/>
      </rPr>
      <t xml:space="preserve"> (Lab Result)</t>
    </r>
  </si>
  <si>
    <r>
      <t>Copper (Cu)-Dissolved</t>
    </r>
    <r>
      <rPr>
        <i/>
        <sz val="14"/>
        <rFont val="Calibri"/>
        <family val="2"/>
        <scheme val="minor"/>
      </rPr>
      <t xml:space="preserve"> (Lab Result)</t>
    </r>
  </si>
  <si>
    <r>
      <t>Lead (Pb)-Dissolved</t>
    </r>
    <r>
      <rPr>
        <i/>
        <sz val="14"/>
        <rFont val="Calibri"/>
        <family val="2"/>
        <scheme val="minor"/>
      </rPr>
      <t xml:space="preserve"> (Lab Result)</t>
    </r>
  </si>
  <si>
    <r>
      <t>Nickel (Ni)-Dissolved</t>
    </r>
    <r>
      <rPr>
        <i/>
        <sz val="14"/>
        <rFont val="Calibri"/>
        <family val="2"/>
        <scheme val="minor"/>
      </rPr>
      <t xml:space="preserve"> (Lab Result)</t>
    </r>
  </si>
  <si>
    <t>P</t>
  </si>
  <si>
    <t>Potential Place Mining Interference with Flow</t>
  </si>
  <si>
    <t>Sample ID/Site ID</t>
  </si>
  <si>
    <t>&lt;0.030</t>
  </si>
  <si>
    <t>Dissolved Oxygen (in-situ )</t>
  </si>
  <si>
    <t>**  WQ-PW is a drinking water sample and the analysis package has different detection limits than all other samples.  The results are also compared to the Guidelines for Canadian Drinking Water Quality (Health Canada, October 2014) versus the CCME or MN Effluent Quality Standards.</t>
  </si>
  <si>
    <t>Samples provided by lab and were transported to and from site.</t>
  </si>
  <si>
    <t>&lt;0.0012</t>
  </si>
  <si>
    <t>Applied Guidelines: 'Federal CCME Canadian Environmental Quality Guidelines (May 2015), CCME: Freshwater Aquatic Life 'Mount Nansen Effluent Discharge Standards</t>
  </si>
  <si>
    <t>H-PW</t>
  </si>
  <si>
    <t>WQ-DC-14</t>
  </si>
  <si>
    <t>WQ-DC-11</t>
  </si>
  <si>
    <t>WQ-DC-10</t>
  </si>
  <si>
    <t>WQ-DC-8</t>
  </si>
  <si>
    <t>WQ-DC-11 ***</t>
  </si>
  <si>
    <t>WQ-DC-10 ***</t>
  </si>
  <si>
    <t>WQ-DC-8 ***</t>
  </si>
  <si>
    <t>WQ-MS-S-03 ***</t>
  </si>
  <si>
    <t>*** These samples were collected as part of an additional investigation of the Upper Dome Creek and mill site area.</t>
  </si>
  <si>
    <t>WQ-PIT-1, 2, 3 were removed from scope</t>
  </si>
  <si>
    <t>NOTES</t>
  </si>
  <si>
    <t>WQ-MS-S-A</t>
  </si>
  <si>
    <t>Extra WQ Investigations (Upper Dome Creek and Mill Site Investigation)</t>
  </si>
  <si>
    <r>
      <t>Discharge (m</t>
    </r>
    <r>
      <rPr>
        <b/>
        <vertAlign val="superscript"/>
        <sz val="11"/>
        <color indexed="8"/>
        <rFont val="Calibri"/>
        <family val="2"/>
      </rPr>
      <t>3</t>
    </r>
    <r>
      <rPr>
        <b/>
        <sz val="11"/>
        <color indexed="8"/>
        <rFont val="Calibri"/>
        <family val="2"/>
      </rPr>
      <t>/s)</t>
    </r>
  </si>
  <si>
    <t>Volumetric discharge measurement completed.</t>
  </si>
  <si>
    <t>H-VC-R+290</t>
  </si>
  <si>
    <t>WQ-DC-15</t>
  </si>
  <si>
    <t>WQ-DC-15 ***</t>
  </si>
  <si>
    <t>WQ-MS-S-A ***</t>
  </si>
  <si>
    <t>Sample bottles filled with deionized water supplied by ALS; samples were filtered and preserved as instructed. Collected Field Blank at WQ-DC-B.</t>
  </si>
  <si>
    <r>
      <rPr>
        <b/>
        <sz val="14"/>
        <color theme="1"/>
        <rFont val="Calibri"/>
        <family val="2"/>
        <scheme val="minor"/>
      </rPr>
      <t>QA/QC Travel/Field Blank</t>
    </r>
    <r>
      <rPr>
        <sz val="14"/>
        <color theme="1"/>
        <rFont val="Calibri"/>
        <family val="2"/>
        <scheme val="minor"/>
      </rPr>
      <t xml:space="preserve"> </t>
    </r>
    <r>
      <rPr>
        <b/>
        <sz val="14"/>
        <color theme="1"/>
        <rFont val="Calibri"/>
        <family val="2"/>
        <scheme val="minor"/>
      </rPr>
      <t xml:space="preserve">Analysis </t>
    </r>
    <r>
      <rPr>
        <sz val="14"/>
        <color theme="1"/>
        <rFont val="Calibri"/>
        <family val="2"/>
        <scheme val="minor"/>
      </rPr>
      <t xml:space="preserve">- The travel blank and field blank had all parameters below detection limit.  No contamination from transport, storage or field sampling methodology is suspected. </t>
    </r>
  </si>
  <si>
    <t>Replicate 3</t>
  </si>
  <si>
    <t>Site is dry.</t>
  </si>
  <si>
    <t>Centre of channel free of ice. Banks covered with layer of ice approximately 5 to 10 cm thick.</t>
  </si>
  <si>
    <t>Water appears clear, but with large particulates in wate . 
Ice upstream and downstream of sampling location up to 5cm thick.</t>
  </si>
  <si>
    <t>Low flow with light turbidity. Most of channel covered in ice.</t>
  </si>
  <si>
    <t>Part of stream covered in ice of variable thickness, averaging 5 cm. Moderate flow with light turbidity.</t>
  </si>
  <si>
    <t>Water level very low with clear water. Channel is covered with ice.</t>
  </si>
  <si>
    <t>Minimal ice along banks. Minimal algae growth in channel.</t>
  </si>
  <si>
    <t>Moderate flow in channel with light turbidity. Variable ice thickness. Thick ice, approximately 5cm thick, upstream of sampling location. Open water at sampling location.</t>
  </si>
  <si>
    <t>Low flow. Some ice forming along stream bank. Some overflow ice present in marsh on LDB.</t>
  </si>
  <si>
    <t>WQ-DESS-01</t>
  </si>
  <si>
    <t>Low flow rate. Broke away ice to obtain sample. Very fine sediment stirred up inadvertently during sampling.</t>
  </si>
  <si>
    <t>WQ-DESS-02</t>
  </si>
  <si>
    <t>Insufficient water to collect sample. Soil is wet, but no flowing water.</t>
  </si>
  <si>
    <t>WQ-DESS-03</t>
  </si>
  <si>
    <t>No surface flow.</t>
  </si>
  <si>
    <t>Ice covering entire creek with few small open areas. Low flow with moderate turbidity.</t>
  </si>
  <si>
    <t>Some ice forming along creek edges. Second channel on LDB is dry. Low flow with light turbidity.</t>
  </si>
  <si>
    <t>Ice forming around outflow from pipe.</t>
  </si>
  <si>
    <t>Moderate flow rate from pipe. No ice forming at site.</t>
  </si>
  <si>
    <t>Very low water level in pond, although slightly higher than last trip (September 2015).  Light turbidity. Entire pond covered with ice, approximately 5 cm thick.</t>
  </si>
  <si>
    <t>Low flow with clear water. Some ice at few places along banks and on woody debris.</t>
  </si>
  <si>
    <t>Ice forming along stream banks. Approximately 1 to 3 cm thickness. Water level moderate with clear water.</t>
  </si>
  <si>
    <t>This is the winter/early spring sampling location - samples are collected from WQ-VC-R until ice thickness becomes prohibitive for sampling with overflow ice conditions.</t>
  </si>
  <si>
    <t>Low flow with clear water. Some ice along banks and on woody debris.</t>
  </si>
  <si>
    <t>Minor ice along bank upstream of sampling location. Moderate flow with clear water.</t>
  </si>
  <si>
    <t xml:space="preserve">Replicate sample collected from WQ-DC-DX+105 (sample ID WQ-DC-DX+105-r).
</t>
  </si>
  <si>
    <t xml:space="preserve">Replicate sample collected from WQ-DC-B (sample ID WQ-DC-B-r).
</t>
  </si>
  <si>
    <t xml:space="preserve">Replicate sample collected from WQ-VC-UMN (sample ID WQ-VC-UMN-r).
</t>
  </si>
  <si>
    <t>Ice along banks of channel 0.02m thick in some locations, most locations free of ice. Moderate flow with light turbidity.</t>
  </si>
  <si>
    <t>Low flow with moderate turbidity, orange colour deposits on substrate. Channel mostly covered with ice.</t>
  </si>
  <si>
    <t>Ice coverage surrounding sampling location. Ice cleared prior to collecting sample. Moderate flow with light turbidity.</t>
  </si>
  <si>
    <t>Icicles formed at bottom of pipe upstream of sample site. Broke away prior to collecting sample.  Surface mostly open downstream, with few banks with ice 0.02 m thick. Moderate flow with light turbidity. Orange deposits on substrate.</t>
  </si>
  <si>
    <t>Minimal ice along banks of channel. Moderate flows with clear water.</t>
  </si>
  <si>
    <t>Frozen to bed. Thin layer of ice at site.</t>
  </si>
  <si>
    <t>No ice in channel or along banks. Moderate flows with clear water. Some ice forming along stream edges.</t>
  </si>
  <si>
    <t>Summary of Water Quality Results for the October 13-15, 2015 Trip.</t>
  </si>
  <si>
    <t>10/13/2015 6:35:00 PM</t>
  </si>
  <si>
    <t>10/13/2015 6:20:00 PM</t>
  </si>
  <si>
    <t>WQ-VC-UMN-r</t>
  </si>
  <si>
    <t>10/14/2015 10:50:00 AM</t>
  </si>
  <si>
    <t>10/14/2015 9:07:00 AM</t>
  </si>
  <si>
    <t>10/14/2015 8:50:00 AM</t>
  </si>
  <si>
    <t>10/13/2015 5:00:00 PM</t>
  </si>
  <si>
    <t>10/13/2015 5:05:00 PM</t>
  </si>
  <si>
    <t>WQ-DC-DX+105-r</t>
  </si>
  <si>
    <t>10/13/2015 3:56:00 PM</t>
  </si>
  <si>
    <t>10/14/2015 6:40:00 PM</t>
  </si>
  <si>
    <t>10/15/2015 8:35:00 AM</t>
  </si>
  <si>
    <t>10/15/2015 8:45:00 AM</t>
  </si>
  <si>
    <t>WQ-DC-B-r</t>
  </si>
  <si>
    <t>10/14/2015 5:55:00 PM</t>
  </si>
  <si>
    <t>10/14/2015 4:45:00 PM</t>
  </si>
  <si>
    <t>10/14/2015 4:30:00 PM</t>
  </si>
  <si>
    <t>10/14/2015 2:50:00 PM</t>
  </si>
  <si>
    <t>10/14/2015 3:00:00 PM</t>
  </si>
  <si>
    <t>10/14/2015 2:05:00 PM</t>
  </si>
  <si>
    <t>10/14/2015 1:40:00 PM</t>
  </si>
  <si>
    <t>10/14/2015 1:05:00 PM</t>
  </si>
  <si>
    <t>10/13/2015 4:20:00 PM</t>
  </si>
  <si>
    <t>10/15/2015 10:20:00 AM</t>
  </si>
  <si>
    <t>10/14/2015 3:30:00 PM</t>
  </si>
  <si>
    <t>&lt;0.0015</t>
  </si>
  <si>
    <t>10/15/2015 8:50:00 AM</t>
  </si>
  <si>
    <t>10/15/2015 8:20:00 AM</t>
  </si>
  <si>
    <t>10/15/2015 8:00:00 AM</t>
  </si>
  <si>
    <t>10/15/2015 7:50:00 AM</t>
  </si>
  <si>
    <t>10/14/2015 7:00:00 PM</t>
  </si>
  <si>
    <t>10/14/2015 6:05:00 PM</t>
  </si>
  <si>
    <t>&lt;0.025</t>
  </si>
  <si>
    <r>
      <rPr>
        <b/>
        <sz val="14"/>
        <color theme="1"/>
        <rFont val="Calibri"/>
        <family val="2"/>
        <scheme val="minor"/>
      </rPr>
      <t>QA/QC Replicate Analysis -</t>
    </r>
    <r>
      <rPr>
        <sz val="14"/>
        <color theme="1"/>
        <rFont val="Calibri"/>
        <family val="2"/>
        <scheme val="minor"/>
      </rPr>
      <t xml:space="preserve"> The average RPD of the replicate sample set for WQ-VC-UMN-r, WQ-DC-DX+105-01-r, and WQ-DC-B-r was 6%, 2% and 4%, respectively, indicating that sample analysis was adequately precise.  The average RPD for total metals in the two replicate samples was 15% and 5%, respectively. The average RPD for total metals in the three replicate samples was 7%, 3% and 7%, respectively. The average RPD for dissolved metals was 7%, 1% and 3% in the three replicate sets.</t>
    </r>
  </si>
  <si>
    <t>Individual RPDs of all parameters were &lt;20% different for the WQ-DC-DX+105 -r and WQ-DC-B-r replicate sets, indicating that sample analysis was adequately precise. For WQ-VC-UMN-r set there were two parameters with RDP&gt;20% (total chromium and dissolved zinc, both &gt;50%).  RPD &gt;%50 indicate problems or errors that affect precision of the analytical result. See Monthly Report for additional details.</t>
  </si>
  <si>
    <t>Ice in channel with a few open water leads.  Ice thickness up to 0.1 m.  Ice along banks of entire measurement reach.  Channel in vicinity of logger is partially ice covered. Stilling well,  staff gauge, logger and benchmarks removed from site.</t>
  </si>
  <si>
    <t>Staff gauges remain dry, but water level higher than during previous visit.  Entire tailings pond covered in ice; ice approximately 0.05 m thick near shore.</t>
  </si>
  <si>
    <t>Channel covered with sheet of ice approximately 0.05 m thick.  Ice broken up and cleared from measurement reach prior to conducting discharge measurement.  Stilling well, staff gauge and logger removed from site.</t>
  </si>
  <si>
    <t>Added two horizontal support arms to well.  Stilling well now vertical and rigid.  Staff gauging reading of 0.246 m prior to repairing well.  Installed direct read cable on logger.  Benchmark 2 is slighly loose.</t>
  </si>
  <si>
    <t>Short hose from pumphouse building now connected.</t>
  </si>
  <si>
    <t>ADV completed for discharge estimate. Fine sediment purged from stilling well.</t>
  </si>
  <si>
    <t>No ice present in channel.</t>
  </si>
  <si>
    <t>Fine sediment purged from stilling well.</t>
  </si>
  <si>
    <t>Direct read cable installed on logger.  Logger re-winterized. Well is stable and vertical with existing supports. Fine sediment purged from inside stilling well.</t>
  </si>
  <si>
    <t xml:space="preserve">Ice lens inside storage tube; however, no ice is covering sensor.  </t>
  </si>
  <si>
    <t>Volumetric discharge estimate completed. Minor algae growth along channel.  Some ice on  banks of channel.  Ice cleared away in vicinity of measurement location. Minimal amount of water not captured in volumetric measurement due to channel conditions.</t>
  </si>
  <si>
    <t>No ice formation at pipe outlet.  Flow rate at pump - 162.747 L/min (0.003 m3/s).</t>
  </si>
  <si>
    <t>Volumetric discharge measurement made at downstream end of weir.  Minimal ice along banks upstream and downstream of weir pond. All flow through weir pond is contained in a single channel.  One hour spent excavating sediment from weir pond.  Sediment frozen beyond limits of active channel and could not be excavated. Sediment flushed from stilling well.</t>
  </si>
  <si>
    <t>Ice at culvert outlet and in channel downstream.  Ice up to 0.1 m thick.  Ice broken up and removed prior to discharge measurement.</t>
  </si>
  <si>
    <t>Main channel free of ice.  Banks covered with ice 5 - 10 cm thick.   Some pieces of ice were trapped in channel during the discharge estimate which adds uncertainty to the value.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</si>
</sst>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quot;$&quot;* #,##0.00_);_(&quot;$&quot;* \(#,##0.00\);_(&quot;$&quot;* &quot;-&quot;??_);_(@_)"/>
    <numFmt numFmtId="165" formatCode="0.000"/>
    <numFmt numFmtId="166" formatCode="[$-1009]d\-mmm\-yy;@"/>
    <numFmt numFmtId="167" formatCode="0.0"/>
    <numFmt numFmtId="168" formatCode="0.000000"/>
    <numFmt numFmtId="169" formatCode="0.00000"/>
    <numFmt numFmtId="170" formatCode="0.0000"/>
  </numFmts>
  <fonts count="67"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Arial"/>
      <family val="2"/>
    </font>
    <font>
      <sz val="10"/>
      <name val="Arial"/>
      <family val="2"/>
    </font>
    <font>
      <sz val="10"/>
      <color theme="1"/>
      <name val="Arial"/>
      <family val="2"/>
    </font>
    <font>
      <sz val="11"/>
      <color indexed="8"/>
      <name val="Calibri"/>
      <family val="2"/>
    </font>
    <font>
      <sz val="10"/>
      <color indexed="8"/>
      <name val="Calibri"/>
      <family val="2"/>
    </font>
    <font>
      <sz val="10"/>
      <color theme="1"/>
      <name val="Calibri"/>
      <family val="2"/>
      <scheme val="minor"/>
    </font>
    <font>
      <b/>
      <sz val="10"/>
      <color theme="1"/>
      <name val="Calibri"/>
      <family val="2"/>
    </font>
    <font>
      <sz val="10"/>
      <color theme="1"/>
      <name val="Calibri"/>
      <family val="2"/>
    </font>
    <font>
      <i/>
      <u/>
      <sz val="10"/>
      <name val="Calibri"/>
      <family val="2"/>
    </font>
    <font>
      <sz val="10"/>
      <name val="Calibri"/>
      <family val="2"/>
    </font>
    <font>
      <b/>
      <sz val="10"/>
      <name val="Calibri"/>
      <family val="2"/>
    </font>
    <font>
      <b/>
      <sz val="10"/>
      <color indexed="8"/>
      <name val="Calibri"/>
      <family val="2"/>
    </font>
    <font>
      <b/>
      <sz val="11"/>
      <color indexed="8"/>
      <name val="Calibri"/>
      <family val="2"/>
    </font>
    <font>
      <b/>
      <i/>
      <u/>
      <sz val="10"/>
      <name val="Calibri"/>
      <family val="2"/>
    </font>
    <font>
      <b/>
      <sz val="18"/>
      <color theme="3"/>
      <name val="Cambria"/>
      <family val="2"/>
      <scheme val="major"/>
    </font>
    <font>
      <sz val="10"/>
      <name val="MS Sans Serif"/>
      <family val="2"/>
    </font>
    <font>
      <sz val="8"/>
      <color indexed="8"/>
      <name val="Calibri"/>
      <family val="2"/>
    </font>
    <font>
      <sz val="8"/>
      <color indexed="9"/>
      <name val="Calibri"/>
      <family val="2"/>
    </font>
    <font>
      <sz val="8"/>
      <color indexed="20"/>
      <name val="Calibri"/>
      <family val="2"/>
    </font>
    <font>
      <b/>
      <sz val="8"/>
      <color indexed="52"/>
      <name val="Calibri"/>
      <family val="2"/>
    </font>
    <font>
      <b/>
      <sz val="8"/>
      <color indexed="9"/>
      <name val="Calibri"/>
      <family val="2"/>
    </font>
    <font>
      <i/>
      <sz val="8"/>
      <color indexed="23"/>
      <name val="Calibri"/>
      <family val="2"/>
    </font>
    <font>
      <sz val="8"/>
      <color indexed="17"/>
      <name val="Calibri"/>
      <family val="2"/>
    </font>
    <font>
      <b/>
      <sz val="15"/>
      <color indexed="56"/>
      <name val="Calibri"/>
      <family val="2"/>
    </font>
    <font>
      <b/>
      <sz val="13"/>
      <color indexed="56"/>
      <name val="Calibri"/>
      <family val="2"/>
    </font>
    <font>
      <b/>
      <sz val="11"/>
      <color indexed="56"/>
      <name val="Calibri"/>
      <family val="2"/>
    </font>
    <font>
      <sz val="8"/>
      <color indexed="62"/>
      <name val="Calibri"/>
      <family val="2"/>
    </font>
    <font>
      <sz val="8"/>
      <color indexed="52"/>
      <name val="Calibri"/>
      <family val="2"/>
    </font>
    <font>
      <sz val="8"/>
      <color indexed="60"/>
      <name val="Calibri"/>
      <family val="2"/>
    </font>
    <font>
      <b/>
      <sz val="8"/>
      <color indexed="63"/>
      <name val="Calibri"/>
      <family val="2"/>
    </font>
    <font>
      <b/>
      <sz val="18"/>
      <color indexed="56"/>
      <name val="Cambria"/>
      <family val="2"/>
    </font>
    <font>
      <b/>
      <sz val="8"/>
      <color indexed="8"/>
      <name val="Calibri"/>
      <family val="2"/>
    </font>
    <font>
      <sz val="8"/>
      <color indexed="10"/>
      <name val="Calibri"/>
      <family val="2"/>
    </font>
    <font>
      <sz val="11"/>
      <color rgb="FF000000"/>
      <name val="Calibri"/>
      <family val="2"/>
    </font>
    <font>
      <b/>
      <sz val="11"/>
      <color rgb="FF000000"/>
      <name val="Calibri"/>
      <family val="2"/>
    </font>
    <font>
      <b/>
      <sz val="14"/>
      <color theme="1"/>
      <name val="Calibri"/>
      <family val="2"/>
      <scheme val="minor"/>
    </font>
    <font>
      <b/>
      <sz val="14"/>
      <name val="Calibri"/>
      <family val="2"/>
      <scheme val="minor"/>
    </font>
    <font>
      <sz val="14"/>
      <name val="Calibri"/>
      <family val="2"/>
      <scheme val="minor"/>
    </font>
    <font>
      <sz val="14"/>
      <color theme="1"/>
      <name val="Calibri"/>
      <family val="2"/>
      <scheme val="minor"/>
    </font>
    <font>
      <i/>
      <sz val="14"/>
      <name val="Calibri"/>
      <family val="2"/>
      <scheme val="minor"/>
    </font>
    <font>
      <i/>
      <sz val="14"/>
      <color theme="1" tint="0.34998626667073579"/>
      <name val="Calibri"/>
      <family val="2"/>
      <scheme val="minor"/>
    </font>
    <font>
      <sz val="14"/>
      <color theme="1" tint="0.34998626667073579"/>
      <name val="Calibri"/>
      <family val="2"/>
      <scheme val="minor"/>
    </font>
    <font>
      <i/>
      <sz val="14"/>
      <color theme="1" tint="0.499984740745262"/>
      <name val="Calibri"/>
      <family val="2"/>
      <scheme val="minor"/>
    </font>
    <font>
      <b/>
      <sz val="14"/>
      <color indexed="8"/>
      <name val="Calibri"/>
      <family val="2"/>
      <scheme val="minor"/>
    </font>
    <font>
      <b/>
      <i/>
      <sz val="14"/>
      <color indexed="8"/>
      <name val="Calibri"/>
      <family val="2"/>
      <scheme val="minor"/>
    </font>
    <font>
      <sz val="14"/>
      <color indexed="8"/>
      <name val="Calibri"/>
      <family val="2"/>
      <scheme val="minor"/>
    </font>
    <font>
      <b/>
      <u/>
      <sz val="14"/>
      <color theme="1"/>
      <name val="Calibri"/>
      <family val="2"/>
      <scheme val="minor"/>
    </font>
    <font>
      <b/>
      <u/>
      <sz val="10"/>
      <color theme="1"/>
      <name val="Calibri"/>
      <family val="2"/>
      <scheme val="minor"/>
    </font>
    <font>
      <b/>
      <vertAlign val="superscript"/>
      <sz val="11"/>
      <color indexed="8"/>
      <name val="Calibri"/>
      <family val="2"/>
    </font>
    <font>
      <sz val="14"/>
      <color theme="0"/>
      <name val="Calibri"/>
      <family val="2"/>
      <scheme val="minor"/>
    </font>
  </fonts>
  <fills count="6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0"/>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6" tint="0.39997558519241921"/>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thin">
        <color theme="0" tint="-0.499984740745262"/>
      </left>
      <right style="thin">
        <color theme="1" tint="0.499984740745262"/>
      </right>
      <top style="thin">
        <color theme="0" tint="-0.499984740745262"/>
      </top>
      <bottom style="thin">
        <color theme="0"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indexed="64"/>
      </left>
      <right style="thin">
        <color indexed="64"/>
      </right>
      <top style="thin">
        <color indexed="64"/>
      </top>
      <bottom style="thin">
        <color indexed="64"/>
      </bottom>
      <diagonal/>
    </border>
  </borders>
  <cellStyleXfs count="164">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9"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6" fillId="3" borderId="0" applyNumberFormat="0" applyBorder="0" applyAlignment="0" applyProtection="0"/>
    <xf numFmtId="0" fontId="10" fillId="6" borderId="4" applyNumberFormat="0" applyAlignment="0" applyProtection="0"/>
    <xf numFmtId="0" fontId="12" fillId="7" borderId="7" applyNumberFormat="0" applyAlignment="0" applyProtection="0"/>
    <xf numFmtId="164" fontId="1" fillId="0" borderId="0" applyFont="0" applyFill="0" applyBorder="0" applyAlignment="0" applyProtection="0"/>
    <xf numFmtId="0" fontId="14"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8" fillId="5" borderId="4" applyNumberFormat="0" applyAlignment="0" applyProtection="0"/>
    <xf numFmtId="0" fontId="11" fillId="0" borderId="6" applyNumberFormat="0" applyFill="0" applyAlignment="0" applyProtection="0"/>
    <xf numFmtId="0" fontId="7" fillId="4" borderId="0" applyNumberFormat="0" applyBorder="0" applyAlignment="0" applyProtection="0"/>
    <xf numFmtId="0" fontId="18" fillId="0" borderId="0"/>
    <xf numFmtId="0" fontId="1" fillId="0" borderId="0"/>
    <xf numFmtId="0" fontId="18" fillId="0" borderId="0"/>
    <xf numFmtId="0" fontId="19" fillId="0" borderId="0"/>
    <xf numFmtId="0" fontId="1" fillId="8" borderId="8" applyNumberFormat="0" applyFont="0" applyAlignment="0" applyProtection="0"/>
    <xf numFmtId="0" fontId="9" fillId="6" borderId="5" applyNumberFormat="0" applyAlignment="0" applyProtection="0"/>
    <xf numFmtId="9" fontId="19" fillId="0" borderId="0" applyFont="0" applyFill="0" applyBorder="0" applyAlignment="0" applyProtection="0"/>
    <xf numFmtId="0" fontId="15" fillId="0" borderId="9" applyNumberFormat="0" applyFill="0" applyAlignment="0" applyProtection="0"/>
    <xf numFmtId="0" fontId="13" fillId="0" borderId="0" applyNumberFormat="0" applyFill="0" applyBorder="0" applyAlignment="0" applyProtection="0"/>
    <xf numFmtId="0" fontId="17" fillId="0" borderId="0"/>
    <xf numFmtId="0" fontId="17" fillId="0" borderId="0"/>
    <xf numFmtId="0" fontId="31" fillId="0" borderId="0" applyNumberForma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34" borderId="0"/>
    <xf numFmtId="0" fontId="17" fillId="34" borderId="0"/>
    <xf numFmtId="0" fontId="17" fillId="34" borderId="0"/>
    <xf numFmtId="0" fontId="32" fillId="0" borderId="0"/>
    <xf numFmtId="0" fontId="33" fillId="35"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44" borderId="0" applyNumberFormat="0" applyBorder="0" applyAlignment="0" applyProtection="0"/>
    <xf numFmtId="0" fontId="34" fillId="45" borderId="0" applyNumberFormat="0" applyBorder="0" applyAlignment="0" applyProtection="0"/>
    <xf numFmtId="0" fontId="34" fillId="42" borderId="0" applyNumberFormat="0" applyBorder="0" applyAlignment="0" applyProtection="0"/>
    <xf numFmtId="0" fontId="34" fillId="43"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4" fillId="50" borderId="0" applyNumberFormat="0" applyBorder="0" applyAlignment="0" applyProtection="0"/>
    <xf numFmtId="0" fontId="34" fillId="51"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4" fillId="52" borderId="0" applyNumberFormat="0" applyBorder="0" applyAlignment="0" applyProtection="0"/>
    <xf numFmtId="0" fontId="35" fillId="36" borderId="0" applyNumberFormat="0" applyBorder="0" applyAlignment="0" applyProtection="0"/>
    <xf numFmtId="0" fontId="36" fillId="53" borderId="12" applyNumberFormat="0" applyAlignment="0" applyProtection="0"/>
    <xf numFmtId="0" fontId="37" fillId="54" borderId="13" applyNumberFormat="0" applyAlignment="0" applyProtection="0"/>
    <xf numFmtId="0" fontId="38" fillId="0" borderId="0" applyNumberFormat="0" applyFill="0" applyBorder="0" applyAlignment="0" applyProtection="0"/>
    <xf numFmtId="0" fontId="39" fillId="37" borderId="0" applyNumberFormat="0" applyBorder="0" applyAlignment="0" applyProtection="0"/>
    <xf numFmtId="0" fontId="40" fillId="0" borderId="14" applyNumberFormat="0" applyFill="0" applyAlignment="0" applyProtection="0"/>
    <xf numFmtId="0" fontId="41" fillId="0" borderId="15" applyNumberFormat="0" applyFill="0" applyAlignment="0" applyProtection="0"/>
    <xf numFmtId="0" fontId="42" fillId="0" borderId="16" applyNumberFormat="0" applyFill="0" applyAlignment="0" applyProtection="0"/>
    <xf numFmtId="0" fontId="42" fillId="0" borderId="0" applyNumberFormat="0" applyFill="0" applyBorder="0" applyAlignment="0" applyProtection="0"/>
    <xf numFmtId="0" fontId="43" fillId="40" borderId="12" applyNumberFormat="0" applyAlignment="0" applyProtection="0"/>
    <xf numFmtId="0" fontId="44" fillId="0" borderId="17" applyNumberFormat="0" applyFill="0" applyAlignment="0" applyProtection="0"/>
    <xf numFmtId="0" fontId="45" fillId="55" borderId="0" applyNumberFormat="0" applyBorder="0" applyAlignment="0" applyProtection="0"/>
    <xf numFmtId="0" fontId="33" fillId="56" borderId="18" applyNumberFormat="0" applyFont="0" applyAlignment="0" applyProtection="0"/>
    <xf numFmtId="0" fontId="46" fillId="53" borderId="19" applyNumberFormat="0" applyAlignment="0" applyProtection="0"/>
    <xf numFmtId="0" fontId="47" fillId="0" borderId="0" applyNumberFormat="0" applyFill="0" applyBorder="0" applyAlignment="0" applyProtection="0"/>
    <xf numFmtId="0" fontId="48" fillId="0" borderId="20" applyNumberFormat="0" applyFill="0" applyAlignment="0" applyProtection="0"/>
    <xf numFmtId="0" fontId="49" fillId="0" borderId="0" applyNumberFormat="0" applyFill="0" applyBorder="0" applyAlignment="0" applyProtection="0"/>
    <xf numFmtId="0" fontId="32" fillId="0" borderId="0"/>
    <xf numFmtId="0" fontId="17" fillId="34" borderId="0"/>
    <xf numFmtId="0" fontId="17" fillId="34" borderId="0"/>
    <xf numFmtId="0" fontId="17" fillId="34" borderId="0"/>
    <xf numFmtId="0" fontId="17" fillId="34" borderId="0"/>
    <xf numFmtId="0" fontId="32" fillId="0" borderId="0"/>
    <xf numFmtId="0" fontId="17" fillId="34" borderId="0"/>
    <xf numFmtId="0" fontId="17" fillId="34" borderId="0"/>
    <xf numFmtId="0" fontId="32" fillId="0" borderId="0"/>
    <xf numFmtId="0" fontId="17" fillId="34" borderId="0"/>
    <xf numFmtId="0" fontId="32" fillId="0" borderId="0"/>
    <xf numFmtId="0" fontId="17" fillId="34" borderId="0"/>
    <xf numFmtId="0" fontId="32" fillId="0" borderId="0"/>
    <xf numFmtId="0" fontId="17" fillId="34" borderId="0"/>
    <xf numFmtId="0" fontId="17" fillId="34" borderId="0"/>
    <xf numFmtId="0" fontId="17" fillId="34" borderId="0"/>
    <xf numFmtId="0" fontId="32" fillId="0" borderId="0"/>
    <xf numFmtId="0" fontId="17" fillId="34" borderId="0"/>
    <xf numFmtId="0" fontId="17" fillId="34" borderId="0"/>
    <xf numFmtId="0" fontId="17" fillId="34" borderId="0"/>
    <xf numFmtId="164" fontId="1" fillId="0" borderId="0" applyFont="0" applyFill="0" applyBorder="0" applyAlignment="0" applyProtection="0"/>
    <xf numFmtId="0" fontId="18" fillId="0" borderId="0"/>
    <xf numFmtId="0" fontId="18" fillId="0" borderId="0"/>
    <xf numFmtId="9" fontId="1" fillId="0" borderId="0" applyFont="0" applyFill="0" applyBorder="0" applyAlignment="0" applyProtection="0"/>
    <xf numFmtId="0" fontId="17" fillId="34" borderId="0"/>
    <xf numFmtId="0" fontId="1" fillId="0" borderId="0"/>
    <xf numFmtId="9" fontId="1" fillId="0" borderId="0" applyFont="0" applyFill="0" applyBorder="0" applyAlignment="0" applyProtection="0"/>
    <xf numFmtId="0" fontId="20" fillId="0" borderId="0"/>
    <xf numFmtId="9" fontId="17" fillId="0" borderId="0" applyFont="0" applyFill="0" applyBorder="0" applyAlignment="0" applyProtection="0"/>
  </cellStyleXfs>
  <cellXfs count="141">
    <xf numFmtId="0" fontId="0" fillId="0" borderId="0" xfId="0"/>
    <xf numFmtId="0" fontId="22" fillId="0" borderId="0" xfId="0" applyFont="1" applyFill="1" applyBorder="1" applyAlignment="1">
      <alignment horizontal="center" vertical="center"/>
    </xf>
    <xf numFmtId="0" fontId="21" fillId="0" borderId="10" xfId="47" applyFont="1" applyFill="1" applyBorder="1" applyAlignment="1">
      <alignment horizontal="center" vertical="center" wrapText="1"/>
    </xf>
    <xf numFmtId="0" fontId="21" fillId="0" borderId="0" xfId="47" applyFont="1" applyFill="1" applyBorder="1" applyAlignment="1">
      <alignment horizontal="center" vertical="center" wrapText="1"/>
    </xf>
    <xf numFmtId="0" fontId="20" fillId="0" borderId="10" xfId="48" applyFont="1" applyFill="1" applyBorder="1" applyAlignment="1">
      <alignment horizontal="center" vertical="center" wrapText="1"/>
    </xf>
    <xf numFmtId="0" fontId="23" fillId="0" borderId="0" xfId="0" applyFont="1" applyFill="1" applyBorder="1" applyAlignment="1">
      <alignment horizontal="left" vertical="center"/>
    </xf>
    <xf numFmtId="0" fontId="24" fillId="0" borderId="0" xfId="0" applyFont="1" applyFill="1" applyBorder="1" applyAlignment="1">
      <alignment horizontal="center" vertical="center"/>
    </xf>
    <xf numFmtId="165" fontId="25" fillId="0" borderId="0" xfId="0" applyNumberFormat="1" applyFont="1" applyFill="1" applyBorder="1" applyAlignment="1">
      <alignment horizontal="center"/>
    </xf>
    <xf numFmtId="2" fontId="24" fillId="0" borderId="0" xfId="0" applyNumberFormat="1" applyFont="1" applyFill="1" applyBorder="1" applyAlignment="1">
      <alignment horizontal="center" vertical="center"/>
    </xf>
    <xf numFmtId="165" fontId="24" fillId="0" borderId="0" xfId="0" applyNumberFormat="1" applyFont="1" applyFill="1" applyBorder="1" applyAlignment="1">
      <alignment horizontal="center" vertical="center"/>
    </xf>
    <xf numFmtId="0" fontId="24" fillId="0" borderId="0" xfId="0" applyFont="1" applyFill="1" applyBorder="1"/>
    <xf numFmtId="165" fontId="26" fillId="0" borderId="0" xfId="0" applyNumberFormat="1" applyFont="1" applyFill="1" applyBorder="1" applyAlignment="1">
      <alignment horizontal="center" vertical="center"/>
    </xf>
    <xf numFmtId="165" fontId="27" fillId="0" borderId="0" xfId="0" applyNumberFormat="1" applyFont="1" applyFill="1" applyBorder="1" applyAlignment="1">
      <alignment horizontal="center" vertical="center"/>
    </xf>
    <xf numFmtId="0" fontId="23" fillId="0" borderId="0" xfId="0" applyFont="1" applyFill="1" applyBorder="1" applyAlignment="1">
      <alignment horizontal="center" vertical="center"/>
    </xf>
    <xf numFmtId="0" fontId="21" fillId="0" borderId="10" xfId="48" applyFont="1" applyFill="1" applyBorder="1" applyAlignment="1">
      <alignment horizontal="center" vertical="center" wrapText="1"/>
    </xf>
    <xf numFmtId="2" fontId="23" fillId="0" borderId="0" xfId="0" applyNumberFormat="1" applyFont="1" applyFill="1" applyBorder="1" applyAlignment="1">
      <alignment horizontal="center" vertical="center"/>
    </xf>
    <xf numFmtId="0" fontId="29" fillId="33" borderId="11" xfId="48" applyFont="1" applyFill="1" applyBorder="1" applyAlignment="1">
      <alignment horizontal="center"/>
    </xf>
    <xf numFmtId="15" fontId="23" fillId="0" borderId="0" xfId="0" applyNumberFormat="1" applyFont="1" applyFill="1" applyBorder="1" applyAlignment="1">
      <alignment horizontal="center"/>
    </xf>
    <xf numFmtId="165" fontId="30" fillId="0" borderId="0" xfId="0" applyNumberFormat="1" applyFont="1" applyFill="1" applyBorder="1" applyAlignment="1">
      <alignment horizontal="center"/>
    </xf>
    <xf numFmtId="0" fontId="28" fillId="33" borderId="10" xfId="47" applyFont="1" applyFill="1" applyBorder="1" applyAlignment="1">
      <alignment horizontal="center" vertical="center"/>
    </xf>
    <xf numFmtId="0" fontId="28" fillId="33" borderId="10" xfId="48" applyFont="1" applyFill="1" applyBorder="1" applyAlignment="1">
      <alignment horizontal="center" vertical="center"/>
    </xf>
    <xf numFmtId="0" fontId="54" fillId="0" borderId="0" xfId="0" applyNumberFormat="1" applyFont="1" applyFill="1" applyAlignment="1" applyProtection="1"/>
    <xf numFmtId="0" fontId="55" fillId="0" borderId="0" xfId="0" applyFont="1"/>
    <xf numFmtId="0" fontId="53" fillId="58" borderId="25" xfId="0" applyNumberFormat="1" applyFont="1" applyFill="1" applyBorder="1" applyAlignment="1" applyProtection="1">
      <alignment horizontal="right" vertical="center" wrapText="1"/>
    </xf>
    <xf numFmtId="0" fontId="53" fillId="58" borderId="25" xfId="0" applyNumberFormat="1" applyFont="1" applyFill="1" applyBorder="1" applyAlignment="1" applyProtection="1">
      <alignment horizontal="center" vertical="center"/>
    </xf>
    <xf numFmtId="0" fontId="53" fillId="58" borderId="26" xfId="0" applyNumberFormat="1" applyFont="1" applyFill="1" applyBorder="1" applyAlignment="1" applyProtection="1">
      <alignment horizontal="right" vertical="center" wrapText="1"/>
    </xf>
    <xf numFmtId="0" fontId="53" fillId="58" borderId="26" xfId="0" applyNumberFormat="1" applyFont="1" applyFill="1" applyBorder="1" applyAlignment="1" applyProtection="1">
      <alignment horizontal="center" vertical="center"/>
    </xf>
    <xf numFmtId="166" fontId="53" fillId="58" borderId="26" xfId="0" applyNumberFormat="1" applyFont="1" applyFill="1" applyBorder="1" applyAlignment="1" applyProtection="1">
      <alignment horizontal="center" vertical="center"/>
    </xf>
    <xf numFmtId="167" fontId="53" fillId="58" borderId="27" xfId="0" applyNumberFormat="1" applyFont="1" applyFill="1" applyBorder="1" applyAlignment="1" applyProtection="1">
      <alignment horizontal="center" vertical="center"/>
    </xf>
    <xf numFmtId="0" fontId="54" fillId="0" borderId="24" xfId="0" applyNumberFormat="1" applyFont="1" applyFill="1" applyBorder="1" applyAlignment="1" applyProtection="1">
      <alignment horizontal="left" vertical="center"/>
    </xf>
    <xf numFmtId="0" fontId="54" fillId="59" borderId="24" xfId="0" applyNumberFormat="1" applyFont="1" applyFill="1" applyBorder="1" applyAlignment="1" applyProtection="1">
      <alignment horizontal="center" vertical="center"/>
    </xf>
    <xf numFmtId="167" fontId="54" fillId="0" borderId="24" xfId="0" applyNumberFormat="1" applyFont="1" applyFill="1" applyBorder="1" applyAlignment="1" applyProtection="1">
      <alignment horizontal="center" vertical="center"/>
    </xf>
    <xf numFmtId="0" fontId="54" fillId="0" borderId="24" xfId="0" applyNumberFormat="1" applyFont="1" applyFill="1" applyBorder="1" applyAlignment="1" applyProtection="1">
      <alignment horizontal="center" vertical="center"/>
    </xf>
    <xf numFmtId="0" fontId="54" fillId="59" borderId="24" xfId="0" quotePrefix="1" applyNumberFormat="1" applyFont="1" applyFill="1" applyBorder="1" applyAlignment="1" applyProtection="1">
      <alignment horizontal="center" vertical="center"/>
    </xf>
    <xf numFmtId="167" fontId="54" fillId="0" borderId="24" xfId="0" applyNumberFormat="1" applyFont="1" applyFill="1" applyBorder="1" applyAlignment="1" applyProtection="1">
      <alignment horizontal="left" vertical="center"/>
    </xf>
    <xf numFmtId="167" fontId="54" fillId="59" borderId="24" xfId="0" applyNumberFormat="1" applyFont="1" applyFill="1" applyBorder="1" applyAlignment="1" applyProtection="1">
      <alignment horizontal="center" vertical="center"/>
    </xf>
    <xf numFmtId="2" fontId="54" fillId="0" borderId="24" xfId="0" applyNumberFormat="1" applyFont="1" applyFill="1" applyBorder="1" applyAlignment="1" applyProtection="1">
      <alignment horizontal="center" vertical="center"/>
    </xf>
    <xf numFmtId="167" fontId="55" fillId="0" borderId="0" xfId="0" applyNumberFormat="1" applyFont="1"/>
    <xf numFmtId="167" fontId="54" fillId="0" borderId="24" xfId="149" applyNumberFormat="1" applyFont="1" applyFill="1" applyBorder="1" applyAlignment="1" applyProtection="1">
      <alignment horizontal="center"/>
    </xf>
    <xf numFmtId="0" fontId="54" fillId="0" borderId="24" xfId="0" quotePrefix="1" applyNumberFormat="1" applyFont="1" applyFill="1" applyBorder="1" applyAlignment="1" applyProtection="1">
      <alignment horizontal="center" vertical="center"/>
    </xf>
    <xf numFmtId="0" fontId="54" fillId="0" borderId="24" xfId="149" applyNumberFormat="1" applyFont="1" applyFill="1" applyBorder="1" applyAlignment="1" applyProtection="1">
      <alignment horizontal="center" vertical="center"/>
    </xf>
    <xf numFmtId="9" fontId="54" fillId="0" borderId="24" xfId="158" applyFont="1" applyFill="1" applyBorder="1" applyAlignment="1" applyProtection="1">
      <alignment horizontal="center" vertical="center"/>
    </xf>
    <xf numFmtId="2" fontId="54" fillId="0" borderId="24" xfId="149" applyNumberFormat="1" applyFont="1" applyFill="1" applyBorder="1" applyAlignment="1" applyProtection="1">
      <alignment horizontal="center" vertical="center"/>
    </xf>
    <xf numFmtId="0" fontId="55" fillId="0" borderId="0" xfId="0" applyFont="1" applyBorder="1"/>
    <xf numFmtId="0" fontId="54" fillId="57" borderId="24" xfId="149" applyNumberFormat="1" applyFont="1" applyFill="1" applyBorder="1" applyAlignment="1" applyProtection="1">
      <alignment horizontal="center" vertical="center"/>
    </xf>
    <xf numFmtId="0" fontId="54" fillId="57" borderId="24" xfId="0" applyNumberFormat="1" applyFont="1" applyFill="1" applyBorder="1" applyAlignment="1" applyProtection="1">
      <alignment horizontal="left" vertical="center"/>
    </xf>
    <xf numFmtId="0" fontId="57" fillId="57" borderId="24" xfId="0" applyNumberFormat="1" applyFont="1" applyFill="1" applyBorder="1" applyAlignment="1" applyProtection="1">
      <alignment horizontal="right" vertical="center"/>
    </xf>
    <xf numFmtId="0" fontId="57" fillId="0" borderId="24" xfId="0" applyNumberFormat="1" applyFont="1" applyFill="1" applyBorder="1" applyAlignment="1" applyProtection="1">
      <alignment horizontal="center" vertical="center"/>
    </xf>
    <xf numFmtId="0" fontId="58" fillId="0" borderId="24" xfId="0" quotePrefix="1" applyNumberFormat="1" applyFont="1" applyFill="1" applyBorder="1" applyAlignment="1" applyProtection="1">
      <alignment horizontal="center" vertical="center"/>
    </xf>
    <xf numFmtId="0" fontId="59" fillId="0" borderId="24" xfId="0" applyNumberFormat="1" applyFont="1" applyFill="1" applyBorder="1" applyAlignment="1" applyProtection="1">
      <alignment horizontal="center" vertical="center"/>
    </xf>
    <xf numFmtId="168" fontId="59" fillId="0" borderId="24" xfId="149" applyNumberFormat="1" applyFont="1" applyFill="1" applyBorder="1" applyAlignment="1" applyProtection="1">
      <alignment horizontal="center" vertical="center"/>
    </xf>
    <xf numFmtId="169" fontId="59" fillId="0" borderId="24" xfId="149" applyNumberFormat="1" applyFont="1" applyFill="1" applyBorder="1" applyAlignment="1" applyProtection="1">
      <alignment horizontal="center" vertical="center"/>
    </xf>
    <xf numFmtId="0" fontId="57" fillId="57" borderId="24" xfId="0" applyNumberFormat="1" applyFont="1" applyFill="1" applyBorder="1" applyAlignment="1" applyProtection="1">
      <alignment horizontal="left" vertical="center" indent="1"/>
    </xf>
    <xf numFmtId="170" fontId="54" fillId="0" borderId="24" xfId="0" applyNumberFormat="1" applyFont="1" applyFill="1" applyBorder="1" applyAlignment="1" applyProtection="1">
      <alignment horizontal="center" vertical="center"/>
    </xf>
    <xf numFmtId="0" fontId="54" fillId="0" borderId="25" xfId="149" applyNumberFormat="1" applyFont="1" applyFill="1" applyBorder="1" applyAlignment="1" applyProtection="1">
      <alignment horizontal="center" vertical="center"/>
    </xf>
    <xf numFmtId="0" fontId="54" fillId="0" borderId="28" xfId="0" applyNumberFormat="1" applyFont="1" applyFill="1" applyBorder="1" applyAlignment="1" applyProtection="1">
      <alignment horizontal="left" vertical="center"/>
    </xf>
    <xf numFmtId="0" fontId="54" fillId="0" borderId="28" xfId="0" applyNumberFormat="1" applyFont="1" applyFill="1" applyBorder="1" applyAlignment="1" applyProtection="1">
      <alignment horizontal="center" vertical="center"/>
    </xf>
    <xf numFmtId="0" fontId="54" fillId="0" borderId="28" xfId="0" quotePrefix="1" applyNumberFormat="1" applyFont="1" applyFill="1" applyBorder="1" applyAlignment="1" applyProtection="1">
      <alignment horizontal="center" vertical="center"/>
    </xf>
    <xf numFmtId="0" fontId="54" fillId="0" borderId="29" xfId="149" applyNumberFormat="1" applyFont="1" applyFill="1" applyBorder="1" applyAlignment="1" applyProtection="1">
      <alignment horizontal="center" vertical="center"/>
    </xf>
    <xf numFmtId="167" fontId="60" fillId="34" borderId="0" xfId="0" applyNumberFormat="1" applyFont="1" applyFill="1" applyBorder="1" applyAlignment="1" applyProtection="1">
      <alignment horizontal="left" vertical="center"/>
    </xf>
    <xf numFmtId="167" fontId="60" fillId="34" borderId="30" xfId="0" applyNumberFormat="1" applyFont="1" applyFill="1" applyBorder="1" applyAlignment="1" applyProtection="1">
      <alignment horizontal="left" vertical="center"/>
    </xf>
    <xf numFmtId="167" fontId="60" fillId="34" borderId="31" xfId="0" quotePrefix="1" applyNumberFormat="1" applyFont="1" applyFill="1" applyBorder="1" applyAlignment="1" applyProtection="1">
      <alignment horizontal="left" vertical="center"/>
    </xf>
    <xf numFmtId="167" fontId="55" fillId="0" borderId="31" xfId="0" applyNumberFormat="1" applyFont="1" applyBorder="1" applyAlignment="1">
      <alignment horizontal="left"/>
    </xf>
    <xf numFmtId="167" fontId="55" fillId="0" borderId="32" xfId="0" applyNumberFormat="1" applyFont="1" applyBorder="1" applyAlignment="1">
      <alignment horizontal="left"/>
    </xf>
    <xf numFmtId="0" fontId="55" fillId="59" borderId="0" xfId="0" applyFont="1" applyFill="1"/>
    <xf numFmtId="0" fontId="62" fillId="57" borderId="33" xfId="0" applyNumberFormat="1" applyFont="1" applyFill="1" applyBorder="1" applyAlignment="1" applyProtection="1">
      <alignment horizontal="left" vertical="center"/>
    </xf>
    <xf numFmtId="0" fontId="61" fillId="57" borderId="0" xfId="0" applyNumberFormat="1" applyFont="1" applyFill="1" applyBorder="1" applyAlignment="1" applyProtection="1">
      <alignment horizontal="left" vertical="center"/>
    </xf>
    <xf numFmtId="0" fontId="61" fillId="57" borderId="34" xfId="0" applyNumberFormat="1" applyFont="1" applyFill="1" applyBorder="1" applyAlignment="1" applyProtection="1">
      <alignment horizontal="left" vertical="center"/>
    </xf>
    <xf numFmtId="0" fontId="54" fillId="0" borderId="0" xfId="0" applyNumberFormat="1" applyFont="1" applyFill="1" applyBorder="1" applyAlignment="1" applyProtection="1">
      <alignment horizontal="left" vertical="center"/>
    </xf>
    <xf numFmtId="0" fontId="54" fillId="0" borderId="0" xfId="0" applyNumberFormat="1" applyFont="1" applyFill="1" applyBorder="1" applyAlignment="1" applyProtection="1">
      <alignment horizontal="center" vertical="center"/>
    </xf>
    <xf numFmtId="0" fontId="54" fillId="0" borderId="0" xfId="0" quotePrefix="1" applyNumberFormat="1" applyFont="1" applyFill="1" applyBorder="1" applyAlignment="1" applyProtection="1">
      <alignment horizontal="center" vertical="center"/>
    </xf>
    <xf numFmtId="0" fontId="22" fillId="0" borderId="0" xfId="0" applyFont="1" applyFill="1" applyBorder="1" applyAlignment="1">
      <alignment horizontal="left" vertical="center"/>
    </xf>
    <xf numFmtId="0" fontId="50" fillId="0" borderId="39" xfId="0" applyFont="1" applyFill="1" applyBorder="1" applyAlignment="1" applyProtection="1">
      <alignment vertical="center" wrapText="1"/>
    </xf>
    <xf numFmtId="0" fontId="50" fillId="0" borderId="39" xfId="0" applyFont="1" applyFill="1" applyBorder="1" applyAlignment="1" applyProtection="1">
      <alignment horizontal="right" vertical="center" wrapText="1"/>
    </xf>
    <xf numFmtId="15" fontId="50" fillId="0" borderId="39" xfId="0" applyNumberFormat="1" applyFont="1" applyFill="1" applyBorder="1" applyAlignment="1" applyProtection="1">
      <alignment horizontal="right" vertical="center" wrapText="1"/>
    </xf>
    <xf numFmtId="0" fontId="21" fillId="0" borderId="38" xfId="47" applyFont="1" applyFill="1" applyBorder="1" applyAlignment="1">
      <alignment horizontal="center" vertical="center" wrapText="1"/>
    </xf>
    <xf numFmtId="0" fontId="53" fillId="0" borderId="0" xfId="0" applyNumberFormat="1" applyFont="1" applyFill="1" applyAlignment="1" applyProtection="1"/>
    <xf numFmtId="0" fontId="53" fillId="58" borderId="27" xfId="0" applyNumberFormat="1" applyFont="1" applyFill="1" applyBorder="1" applyAlignment="1" applyProtection="1">
      <alignment horizontal="center" vertical="center" wrapText="1"/>
    </xf>
    <xf numFmtId="0" fontId="54" fillId="59" borderId="24" xfId="149" applyNumberFormat="1" applyFont="1" applyFill="1" applyBorder="1" applyAlignment="1" applyProtection="1">
      <alignment horizontal="center" vertical="center"/>
    </xf>
    <xf numFmtId="9" fontId="54" fillId="0" borderId="0" xfId="158" applyFont="1" applyFill="1" applyBorder="1" applyAlignment="1" applyProtection="1">
      <alignment horizontal="center" vertical="center"/>
    </xf>
    <xf numFmtId="0" fontId="54" fillId="0" borderId="0" xfId="149" applyNumberFormat="1" applyFont="1" applyFill="1" applyBorder="1" applyAlignment="1" applyProtection="1">
      <alignment horizontal="center" vertical="center"/>
    </xf>
    <xf numFmtId="0" fontId="50" fillId="0" borderId="40" xfId="0" applyFont="1" applyFill="1" applyBorder="1" applyAlignment="1" applyProtection="1">
      <alignment horizontal="center" vertical="center" wrapText="1"/>
    </xf>
    <xf numFmtId="0" fontId="0" fillId="0" borderId="0" xfId="0" applyFont="1" applyFill="1" applyBorder="1" applyAlignment="1">
      <alignment horizontal="center" vertical="center"/>
    </xf>
    <xf numFmtId="0" fontId="28" fillId="33" borderId="40" xfId="47" applyFont="1" applyFill="1" applyBorder="1" applyAlignment="1">
      <alignment horizontal="center" vertical="center" wrapText="1"/>
    </xf>
    <xf numFmtId="0" fontId="28" fillId="33" borderId="40" xfId="47" applyFont="1" applyFill="1" applyBorder="1" applyAlignment="1">
      <alignment horizontal="left" vertical="center" wrapText="1"/>
    </xf>
    <xf numFmtId="166" fontId="0" fillId="0" borderId="40" xfId="0" applyNumberFormat="1" applyBorder="1" applyAlignment="1" applyProtection="1">
      <alignment horizontal="center" vertical="center"/>
    </xf>
    <xf numFmtId="0" fontId="50" fillId="0" borderId="40" xfId="0" applyFont="1" applyFill="1" applyBorder="1" applyAlignment="1" applyProtection="1">
      <alignment horizontal="left" vertical="center" wrapText="1"/>
    </xf>
    <xf numFmtId="0" fontId="54" fillId="0" borderId="24" xfId="158" applyNumberFormat="1" applyFont="1" applyFill="1" applyBorder="1" applyAlignment="1" applyProtection="1">
      <alignment horizontal="center" vertical="center"/>
    </xf>
    <xf numFmtId="169" fontId="54" fillId="0" borderId="24" xfId="149" applyNumberFormat="1" applyFont="1" applyFill="1" applyBorder="1" applyAlignment="1" applyProtection="1">
      <alignment horizontal="center" vertical="center"/>
    </xf>
    <xf numFmtId="0" fontId="55" fillId="0" borderId="0" xfId="0" applyFont="1" applyFill="1"/>
    <xf numFmtId="0" fontId="63" fillId="0" borderId="0" xfId="0" applyFont="1"/>
    <xf numFmtId="0" fontId="64" fillId="0" borderId="0" xfId="0" applyFont="1" applyFill="1" applyBorder="1" applyAlignment="1">
      <alignment horizontal="left"/>
    </xf>
    <xf numFmtId="0" fontId="29" fillId="33" borderId="40" xfId="47" applyFont="1" applyFill="1" applyBorder="1" applyAlignment="1">
      <alignment horizontal="center" vertical="center" wrapText="1"/>
    </xf>
    <xf numFmtId="14" fontId="50" fillId="0" borderId="40" xfId="0" applyNumberFormat="1" applyFont="1" applyFill="1" applyBorder="1" applyAlignment="1" applyProtection="1">
      <alignment horizontal="center" vertical="center" wrapText="1"/>
    </xf>
    <xf numFmtId="20" fontId="50" fillId="0" borderId="40" xfId="0" applyNumberFormat="1" applyFont="1" applyFill="1" applyBorder="1" applyAlignment="1" applyProtection="1">
      <alignment horizontal="center" vertical="center" wrapText="1"/>
    </xf>
    <xf numFmtId="0" fontId="50" fillId="0" borderId="40" xfId="0" applyFont="1" applyFill="1" applyBorder="1" applyAlignment="1" applyProtection="1">
      <alignment vertical="center" wrapText="1"/>
    </xf>
    <xf numFmtId="165" fontId="50" fillId="0" borderId="40" xfId="0" applyNumberFormat="1" applyFont="1" applyFill="1" applyBorder="1" applyAlignment="1" applyProtection="1">
      <alignment horizontal="center" vertical="center" wrapText="1"/>
    </xf>
    <xf numFmtId="165" fontId="1" fillId="0" borderId="40" xfId="0" applyNumberFormat="1" applyFont="1" applyBorder="1" applyAlignment="1">
      <alignment horizontal="center" vertical="center"/>
    </xf>
    <xf numFmtId="0" fontId="1" fillId="0" borderId="40" xfId="0" applyFont="1" applyBorder="1" applyAlignment="1">
      <alignment horizontal="center" vertical="center"/>
    </xf>
    <xf numFmtId="0" fontId="54" fillId="0" borderId="0" xfId="158" applyNumberFormat="1" applyFont="1" applyFill="1" applyBorder="1" applyAlignment="1" applyProtection="1">
      <alignment horizontal="center" vertical="center"/>
    </xf>
    <xf numFmtId="0" fontId="55" fillId="0" borderId="0" xfId="0" applyNumberFormat="1" applyFont="1"/>
    <xf numFmtId="2" fontId="54" fillId="0" borderId="24" xfId="158" applyNumberFormat="1" applyFont="1" applyFill="1" applyBorder="1" applyAlignment="1" applyProtection="1">
      <alignment horizontal="center" vertical="center"/>
    </xf>
    <xf numFmtId="0" fontId="54" fillId="57" borderId="24" xfId="158" applyNumberFormat="1" applyFont="1" applyFill="1" applyBorder="1" applyAlignment="1" applyProtection="1">
      <alignment horizontal="center" vertical="center"/>
    </xf>
    <xf numFmtId="0" fontId="50" fillId="0" borderId="40" xfId="0" applyFont="1" applyFill="1" applyBorder="1" applyAlignment="1" applyProtection="1">
      <alignment horizontal="center" wrapText="1"/>
    </xf>
    <xf numFmtId="166" fontId="0" fillId="0" borderId="40" xfId="0" applyNumberFormat="1" applyBorder="1" applyAlignment="1" applyProtection="1">
      <alignment horizontal="center"/>
    </xf>
    <xf numFmtId="15" fontId="50" fillId="0" borderId="40" xfId="0" applyNumberFormat="1" applyFont="1" applyFill="1" applyBorder="1" applyAlignment="1" applyProtection="1">
      <alignment horizontal="center" wrapText="1"/>
    </xf>
    <xf numFmtId="0" fontId="50" fillId="0" borderId="40" xfId="0" applyFont="1" applyFill="1" applyBorder="1" applyAlignment="1" applyProtection="1">
      <alignment horizontal="left" wrapText="1"/>
    </xf>
    <xf numFmtId="0" fontId="60" fillId="0" borderId="0" xfId="0" applyNumberFormat="1" applyFont="1" applyFill="1" applyBorder="1" applyAlignment="1" applyProtection="1">
      <alignment horizontal="left" vertical="center" wrapText="1"/>
    </xf>
    <xf numFmtId="2" fontId="54" fillId="0" borderId="24" xfId="149" applyNumberFormat="1" applyFont="1" applyFill="1" applyBorder="1" applyAlignment="1" applyProtection="1">
      <alignment horizontal="center"/>
    </xf>
    <xf numFmtId="165" fontId="54" fillId="0" borderId="29" xfId="149" applyNumberFormat="1" applyFont="1" applyFill="1" applyBorder="1" applyAlignment="1" applyProtection="1">
      <alignment horizontal="center" vertical="center"/>
    </xf>
    <xf numFmtId="9" fontId="66" fillId="0" borderId="0" xfId="0" applyNumberFormat="1" applyFont="1"/>
    <xf numFmtId="0" fontId="66" fillId="0" borderId="0" xfId="0" applyNumberFormat="1" applyFont="1"/>
    <xf numFmtId="0" fontId="66" fillId="0" borderId="0" xfId="0" applyFont="1"/>
    <xf numFmtId="167" fontId="55" fillId="0" borderId="0" xfId="0" applyNumberFormat="1" applyFont="1" applyFill="1" applyBorder="1" applyAlignment="1">
      <alignment horizontal="left"/>
    </xf>
    <xf numFmtId="0" fontId="61" fillId="0" borderId="0" xfId="0" applyNumberFormat="1" applyFont="1" applyFill="1" applyBorder="1" applyAlignment="1" applyProtection="1">
      <alignment horizontal="left" vertical="center"/>
    </xf>
    <xf numFmtId="0" fontId="21" fillId="0" borderId="10" xfId="47" applyFont="1" applyFill="1" applyBorder="1" applyAlignment="1">
      <alignment horizontal="center" vertical="center" wrapText="1"/>
    </xf>
    <xf numFmtId="0" fontId="28" fillId="33" borderId="10" xfId="47" applyFont="1" applyFill="1" applyBorder="1" applyAlignment="1">
      <alignment horizontal="center" vertical="center"/>
    </xf>
    <xf numFmtId="0" fontId="51" fillId="57" borderId="21" xfId="0" applyFont="1" applyFill="1" applyBorder="1" applyAlignment="1" applyProtection="1">
      <alignment horizontal="center" vertical="center" wrapText="1"/>
    </xf>
    <xf numFmtId="0" fontId="51" fillId="57" borderId="22" xfId="0" applyFont="1" applyFill="1" applyBorder="1" applyAlignment="1" applyProtection="1">
      <alignment horizontal="center" vertical="center" wrapText="1"/>
    </xf>
    <xf numFmtId="0" fontId="51" fillId="57" borderId="23" xfId="0" applyFont="1" applyFill="1" applyBorder="1" applyAlignment="1" applyProtection="1">
      <alignment horizontal="center" vertical="center" wrapText="1"/>
    </xf>
    <xf numFmtId="0" fontId="61" fillId="61" borderId="33" xfId="0" applyNumberFormat="1" applyFont="1" applyFill="1" applyBorder="1" applyAlignment="1" applyProtection="1">
      <alignment horizontal="left" vertical="center"/>
    </xf>
    <xf numFmtId="0" fontId="61" fillId="61" borderId="0" xfId="0" applyNumberFormat="1" applyFont="1" applyFill="1" applyBorder="1" applyAlignment="1" applyProtection="1">
      <alignment horizontal="left" vertical="center"/>
    </xf>
    <xf numFmtId="0" fontId="61" fillId="61" borderId="34" xfId="0" applyNumberFormat="1" applyFont="1" applyFill="1" applyBorder="1" applyAlignment="1" applyProtection="1">
      <alignment horizontal="left" vertical="center"/>
    </xf>
    <xf numFmtId="0" fontId="61" fillId="62" borderId="33" xfId="0" applyNumberFormat="1" applyFont="1" applyFill="1" applyBorder="1" applyAlignment="1" applyProtection="1">
      <alignment horizontal="left" vertical="center"/>
    </xf>
    <xf numFmtId="0" fontId="61" fillId="62" borderId="0" xfId="0" applyNumberFormat="1" applyFont="1" applyFill="1" applyBorder="1" applyAlignment="1" applyProtection="1">
      <alignment horizontal="left" vertical="center"/>
    </xf>
    <xf numFmtId="0" fontId="61" fillId="62" borderId="34" xfId="0" applyNumberFormat="1" applyFont="1" applyFill="1" applyBorder="1" applyAlignment="1" applyProtection="1">
      <alignment horizontal="left" vertical="center"/>
    </xf>
    <xf numFmtId="0" fontId="61" fillId="63" borderId="33" xfId="0" applyNumberFormat="1" applyFont="1" applyFill="1" applyBorder="1" applyAlignment="1" applyProtection="1">
      <alignment horizontal="left" vertical="center"/>
    </xf>
    <xf numFmtId="0" fontId="61" fillId="63" borderId="0" xfId="0" applyNumberFormat="1" applyFont="1" applyFill="1" applyBorder="1" applyAlignment="1" applyProtection="1">
      <alignment horizontal="left" vertical="center"/>
    </xf>
    <xf numFmtId="0" fontId="61" fillId="63" borderId="34" xfId="0" applyNumberFormat="1" applyFont="1" applyFill="1" applyBorder="1" applyAlignment="1" applyProtection="1">
      <alignment horizontal="left" vertical="center"/>
    </xf>
    <xf numFmtId="0" fontId="60" fillId="0" borderId="33" xfId="0" applyNumberFormat="1" applyFont="1" applyFill="1" applyBorder="1" applyAlignment="1" applyProtection="1">
      <alignment horizontal="left" vertical="center" wrapText="1"/>
    </xf>
    <xf numFmtId="0" fontId="60" fillId="0" borderId="0" xfId="0" applyNumberFormat="1" applyFont="1" applyFill="1" applyBorder="1" applyAlignment="1" applyProtection="1">
      <alignment horizontal="left" vertical="center" wrapText="1"/>
    </xf>
    <xf numFmtId="0" fontId="60" fillId="0" borderId="34" xfId="0" applyNumberFormat="1" applyFont="1" applyFill="1" applyBorder="1" applyAlignment="1" applyProtection="1">
      <alignment horizontal="left" vertical="center" wrapText="1"/>
    </xf>
    <xf numFmtId="0" fontId="60" fillId="0" borderId="35" xfId="0" applyNumberFormat="1" applyFont="1" applyFill="1" applyBorder="1" applyAlignment="1" applyProtection="1">
      <alignment horizontal="left" vertical="center" wrapText="1"/>
    </xf>
    <xf numFmtId="0" fontId="60" fillId="0" borderId="36" xfId="0" applyNumberFormat="1" applyFont="1" applyFill="1" applyBorder="1" applyAlignment="1" applyProtection="1">
      <alignment horizontal="left" vertical="center" wrapText="1"/>
    </xf>
    <xf numFmtId="0" fontId="60" fillId="0" borderId="37" xfId="0" applyNumberFormat="1" applyFont="1" applyFill="1" applyBorder="1" applyAlignment="1" applyProtection="1">
      <alignment horizontal="left" vertical="center" wrapText="1"/>
    </xf>
    <xf numFmtId="0" fontId="53" fillId="58" borderId="24" xfId="0" applyNumberFormat="1" applyFont="1" applyFill="1" applyBorder="1" applyAlignment="1" applyProtection="1">
      <alignment horizontal="center" vertical="center"/>
    </xf>
    <xf numFmtId="0" fontId="53" fillId="58" borderId="24" xfId="0" applyNumberFormat="1" applyFont="1" applyFill="1" applyBorder="1" applyAlignment="1" applyProtection="1">
      <alignment horizontal="center" vertical="center" wrapText="1"/>
    </xf>
    <xf numFmtId="0" fontId="60" fillId="34" borderId="0" xfId="0" applyNumberFormat="1" applyFont="1" applyFill="1" applyBorder="1" applyAlignment="1" applyProtection="1">
      <alignment horizontal="left" vertical="center" wrapText="1"/>
    </xf>
    <xf numFmtId="0" fontId="61" fillId="60" borderId="33" xfId="0" applyNumberFormat="1" applyFont="1" applyFill="1" applyBorder="1" applyAlignment="1" applyProtection="1">
      <alignment horizontal="left" vertical="center"/>
    </xf>
    <xf numFmtId="0" fontId="61" fillId="60" borderId="0" xfId="0" applyNumberFormat="1" applyFont="1" applyFill="1" applyBorder="1" applyAlignment="1" applyProtection="1">
      <alignment horizontal="left" vertical="center"/>
    </xf>
    <xf numFmtId="0" fontId="61" fillId="60" borderId="34" xfId="0" applyNumberFormat="1" applyFont="1" applyFill="1" applyBorder="1" applyAlignment="1" applyProtection="1">
      <alignment horizontal="left" vertical="center"/>
    </xf>
  </cellXfs>
  <cellStyles count="164">
    <cellStyle name="20% - Accent1" xfId="67" builtinId="30" customBuiltin="1"/>
    <cellStyle name="20% - Accent1 2" xfId="1"/>
    <cellStyle name="20% - Accent1 2 2" xfId="94"/>
    <cellStyle name="20% - Accent2" xfId="71" builtinId="34" customBuiltin="1"/>
    <cellStyle name="20% - Accent2 2" xfId="2"/>
    <cellStyle name="20% - Accent2 2 2" xfId="95"/>
    <cellStyle name="20% - Accent3" xfId="75" builtinId="38" customBuiltin="1"/>
    <cellStyle name="20% - Accent3 2" xfId="3"/>
    <cellStyle name="20% - Accent3 2 2" xfId="96"/>
    <cellStyle name="20% - Accent4" xfId="79" builtinId="42" customBuiltin="1"/>
    <cellStyle name="20% - Accent4 2" xfId="4"/>
    <cellStyle name="20% - Accent4 2 2" xfId="97"/>
    <cellStyle name="20% - Accent5" xfId="83" builtinId="46" customBuiltin="1"/>
    <cellStyle name="20% - Accent5 2" xfId="5"/>
    <cellStyle name="20% - Accent5 2 2" xfId="98"/>
    <cellStyle name="20% - Accent6" xfId="87" builtinId="50" customBuiltin="1"/>
    <cellStyle name="20% - Accent6 2" xfId="6"/>
    <cellStyle name="20% - Accent6 2 2" xfId="99"/>
    <cellStyle name="40% - Accent1" xfId="68" builtinId="31" customBuiltin="1"/>
    <cellStyle name="40% - Accent1 2" xfId="7"/>
    <cellStyle name="40% - Accent1 2 2" xfId="100"/>
    <cellStyle name="40% - Accent2" xfId="72" builtinId="35" customBuiltin="1"/>
    <cellStyle name="40% - Accent2 2" xfId="8"/>
    <cellStyle name="40% - Accent2 2 2" xfId="101"/>
    <cellStyle name="40% - Accent3" xfId="76" builtinId="39" customBuiltin="1"/>
    <cellStyle name="40% - Accent3 2" xfId="9"/>
    <cellStyle name="40% - Accent3 2 2" xfId="102"/>
    <cellStyle name="40% - Accent4" xfId="80" builtinId="43" customBuiltin="1"/>
    <cellStyle name="40% - Accent4 2" xfId="10"/>
    <cellStyle name="40% - Accent4 2 2" xfId="103"/>
    <cellStyle name="40% - Accent5" xfId="84" builtinId="47" customBuiltin="1"/>
    <cellStyle name="40% - Accent5 2" xfId="11"/>
    <cellStyle name="40% - Accent5 2 2" xfId="104"/>
    <cellStyle name="40% - Accent6" xfId="88" builtinId="51" customBuiltin="1"/>
    <cellStyle name="40% - Accent6 2" xfId="12"/>
    <cellStyle name="40% - Accent6 2 2" xfId="105"/>
    <cellStyle name="60% - Accent1" xfId="69" builtinId="32" customBuiltin="1"/>
    <cellStyle name="60% - Accent1 2" xfId="13"/>
    <cellStyle name="60% - Accent1 2 2" xfId="106"/>
    <cellStyle name="60% - Accent2" xfId="73" builtinId="36" customBuiltin="1"/>
    <cellStyle name="60% - Accent2 2" xfId="14"/>
    <cellStyle name="60% - Accent2 2 2" xfId="107"/>
    <cellStyle name="60% - Accent3" xfId="77" builtinId="40" customBuiltin="1"/>
    <cellStyle name="60% - Accent3 2" xfId="15"/>
    <cellStyle name="60% - Accent3 2 2" xfId="108"/>
    <cellStyle name="60% - Accent4" xfId="81" builtinId="44" customBuiltin="1"/>
    <cellStyle name="60% - Accent4 2" xfId="16"/>
    <cellStyle name="60% - Accent4 2 2" xfId="109"/>
    <cellStyle name="60% - Accent5" xfId="85" builtinId="48" customBuiltin="1"/>
    <cellStyle name="60% - Accent5 2" xfId="17"/>
    <cellStyle name="60% - Accent5 2 2" xfId="110"/>
    <cellStyle name="60% - Accent6" xfId="89" builtinId="52" customBuiltin="1"/>
    <cellStyle name="60% - Accent6 2" xfId="18"/>
    <cellStyle name="60% - Accent6 2 2" xfId="111"/>
    <cellStyle name="Accent1" xfId="66" builtinId="29" customBuiltin="1"/>
    <cellStyle name="Accent1 2" xfId="19"/>
    <cellStyle name="Accent1 2 2" xfId="112"/>
    <cellStyle name="Accent2" xfId="70" builtinId="33" customBuiltin="1"/>
    <cellStyle name="Accent2 2" xfId="20"/>
    <cellStyle name="Accent2 2 2" xfId="113"/>
    <cellStyle name="Accent3" xfId="74" builtinId="37" customBuiltin="1"/>
    <cellStyle name="Accent3 2" xfId="21"/>
    <cellStyle name="Accent3 2 2" xfId="114"/>
    <cellStyle name="Accent4" xfId="78" builtinId="41" customBuiltin="1"/>
    <cellStyle name="Accent4 2" xfId="22"/>
    <cellStyle name="Accent4 2 2" xfId="115"/>
    <cellStyle name="Accent5" xfId="82" builtinId="45" customBuiltin="1"/>
    <cellStyle name="Accent5 2" xfId="23"/>
    <cellStyle name="Accent5 2 2" xfId="116"/>
    <cellStyle name="Accent6" xfId="86" builtinId="49" customBuiltin="1"/>
    <cellStyle name="Accent6 2" xfId="24"/>
    <cellStyle name="Accent6 2 2" xfId="117"/>
    <cellStyle name="Bad" xfId="55" builtinId="27" customBuiltin="1"/>
    <cellStyle name="Bad 2" xfId="25"/>
    <cellStyle name="Bad 2 2" xfId="118"/>
    <cellStyle name="Calculation" xfId="59" builtinId="22" customBuiltin="1"/>
    <cellStyle name="Calculation 2" xfId="26"/>
    <cellStyle name="Calculation 2 2" xfId="119"/>
    <cellStyle name="Check Cell" xfId="61" builtinId="23" customBuiltin="1"/>
    <cellStyle name="Check Cell 2" xfId="27"/>
    <cellStyle name="Check Cell 2 2" xfId="120"/>
    <cellStyle name="Currency 2" xfId="28"/>
    <cellStyle name="Currency 3" xfId="155"/>
    <cellStyle name="Explanatory Text" xfId="64" builtinId="53" customBuiltin="1"/>
    <cellStyle name="Explanatory Text 2" xfId="29"/>
    <cellStyle name="Explanatory Text 2 2" xfId="121"/>
    <cellStyle name="Good" xfId="54" builtinId="26" customBuiltin="1"/>
    <cellStyle name="Good 2" xfId="30"/>
    <cellStyle name="Good 2 2" xfId="122"/>
    <cellStyle name="Heading 1" xfId="50" builtinId="16" customBuiltin="1"/>
    <cellStyle name="Heading 1 2" xfId="31"/>
    <cellStyle name="Heading 1 2 2" xfId="123"/>
    <cellStyle name="Heading 2" xfId="51" builtinId="17" customBuiltin="1"/>
    <cellStyle name="Heading 2 2" xfId="32"/>
    <cellStyle name="Heading 2 2 2" xfId="124"/>
    <cellStyle name="Heading 3" xfId="52" builtinId="18" customBuiltin="1"/>
    <cellStyle name="Heading 3 2" xfId="33"/>
    <cellStyle name="Heading 3 2 2" xfId="125"/>
    <cellStyle name="Heading 4" xfId="53" builtinId="19" customBuiltin="1"/>
    <cellStyle name="Heading 4 2" xfId="34"/>
    <cellStyle name="Heading 4 2 2" xfId="126"/>
    <cellStyle name="Input" xfId="57" builtinId="20" customBuiltin="1"/>
    <cellStyle name="Input 2" xfId="35"/>
    <cellStyle name="Input 2 2" xfId="127"/>
    <cellStyle name="Linked Cell" xfId="60" builtinId="24" customBuiltin="1"/>
    <cellStyle name="Linked Cell 2" xfId="36"/>
    <cellStyle name="Linked Cell 2 2" xfId="128"/>
    <cellStyle name="Neutral" xfId="56" builtinId="28" customBuiltin="1"/>
    <cellStyle name="Neutral 2" xfId="37"/>
    <cellStyle name="Neutral 2 2" xfId="129"/>
    <cellStyle name="Normal" xfId="0" builtinId="0"/>
    <cellStyle name="Normal 10" xfId="143"/>
    <cellStyle name="Normal 11" xfId="144"/>
    <cellStyle name="Normal 12" xfId="159"/>
    <cellStyle name="Normal 13" xfId="160"/>
    <cellStyle name="Normal 13 2" xfId="162"/>
    <cellStyle name="Normal 2" xfId="38"/>
    <cellStyle name="Normal 2 2" xfId="39"/>
    <cellStyle name="Normal 2 2 2" xfId="149"/>
    <cellStyle name="Normal 2 2 3" xfId="146"/>
    <cellStyle name="Normal 2 3" xfId="156"/>
    <cellStyle name="Normal 2 4" xfId="90"/>
    <cellStyle name="Normal 3" xfId="40"/>
    <cellStyle name="Normal 3 2" xfId="141"/>
    <cellStyle name="Normal 3 3" xfId="138"/>
    <cellStyle name="Normal 3 3 2" xfId="157"/>
    <cellStyle name="Normal 3 4" xfId="91"/>
    <cellStyle name="Normal 4" xfId="41"/>
    <cellStyle name="Normal 4 2" xfId="139"/>
    <cellStyle name="Normal 4 2 2" xfId="150"/>
    <cellStyle name="Normal 4 3" xfId="147"/>
    <cellStyle name="Normal 4 3 2" xfId="151"/>
    <cellStyle name="Normal 4 4" xfId="145"/>
    <cellStyle name="Normal 4 5" xfId="92"/>
    <cellStyle name="Normal 5" xfId="93"/>
    <cellStyle name="Normal 5 2" xfId="153"/>
    <cellStyle name="Normal 5 3" xfId="148"/>
    <cellStyle name="Normal 6" xfId="135"/>
    <cellStyle name="Normal 6 2" xfId="140"/>
    <cellStyle name="Normal 7" xfId="136"/>
    <cellStyle name="Normal 7 2" xfId="154"/>
    <cellStyle name="Normal 7 3" xfId="152"/>
    <cellStyle name="Normal 8" xfId="137"/>
    <cellStyle name="Normal 9" xfId="142"/>
    <cellStyle name="Normal_Hydrology" xfId="47"/>
    <cellStyle name="Normal_Hydrology Legend" xfId="48"/>
    <cellStyle name="Note" xfId="63" builtinId="10" customBuiltin="1"/>
    <cellStyle name="Note 2" xfId="42"/>
    <cellStyle name="Note 2 2" xfId="130"/>
    <cellStyle name="Output" xfId="58" builtinId="21" customBuiltin="1"/>
    <cellStyle name="Output 2" xfId="43"/>
    <cellStyle name="Output 2 2" xfId="131"/>
    <cellStyle name="Percent" xfId="158" builtinId="5"/>
    <cellStyle name="Percent 2" xfId="44"/>
    <cellStyle name="Percent 3" xfId="161"/>
    <cellStyle name="Percent 3 2" xfId="163"/>
    <cellStyle name="Title" xfId="49" builtinId="15" customBuiltin="1"/>
    <cellStyle name="Title 2" xfId="132"/>
    <cellStyle name="Total" xfId="65" builtinId="25" customBuiltin="1"/>
    <cellStyle name="Total 2" xfId="45"/>
    <cellStyle name="Total 2 2" xfId="133"/>
    <cellStyle name="Warning Text" xfId="62" builtinId="11" customBuiltin="1"/>
    <cellStyle name="Warning Text 2" xfId="46"/>
    <cellStyle name="Warning Text 2 2" xfId="134"/>
  </cellStyles>
  <dxfs count="410">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6" tint="0.59996337778862885"/>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6" tint="0.59996337778862885"/>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6" tint="0.39994506668294322"/>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6" tint="0.59996337778862885"/>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5"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
      <font>
        <b/>
        <i/>
      </font>
      <fill>
        <patternFill>
          <bgColor theme="4" tint="0.39994506668294322"/>
        </patternFill>
      </fill>
    </dxf>
    <dxf>
      <font>
        <b/>
        <i/>
      </font>
      <fill>
        <patternFill>
          <bgColor theme="5" tint="0.39994506668294322"/>
        </patternFill>
      </fill>
    </dxf>
    <dxf>
      <font>
        <b/>
        <i/>
      </font>
      <fill>
        <patternFill>
          <bgColor theme="7" tint="0.39994506668294322"/>
        </patternFill>
      </fill>
    </dxf>
    <dxf>
      <font>
        <b/>
        <i/>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8"/>
  <sheetViews>
    <sheetView view="pageLayout" zoomScale="60" zoomScaleNormal="70" zoomScaleSheetLayoutView="100" zoomScalePageLayoutView="60" workbookViewId="0">
      <selection activeCell="J5" sqref="J5"/>
    </sheetView>
  </sheetViews>
  <sheetFormatPr defaultColWidth="9.140625" defaultRowHeight="42.75" customHeight="1" x14ac:dyDescent="0.25"/>
  <cols>
    <col min="1" max="1" width="18.85546875" style="1" customWidth="1"/>
    <col min="2" max="2" width="18.28515625" style="1" customWidth="1"/>
    <col min="3" max="3" width="19.42578125" style="1" customWidth="1"/>
    <col min="4" max="4" width="19.85546875" style="1" customWidth="1"/>
    <col min="5" max="5" width="18.28515625" style="1" customWidth="1"/>
    <col min="6" max="7" width="14.140625" style="1" customWidth="1"/>
    <col min="8" max="8" width="17.140625" style="1" customWidth="1"/>
    <col min="9" max="9" width="11.5703125" style="1" customWidth="1"/>
    <col min="10" max="10" width="134.28515625" style="1" customWidth="1"/>
    <col min="11" max="11" width="176" style="1" bestFit="1" customWidth="1"/>
    <col min="12" max="16384" width="9.140625" style="1"/>
  </cols>
  <sheetData>
    <row r="1" spans="1:10" ht="42.75" customHeight="1" x14ac:dyDescent="0.25">
      <c r="A1" s="92" t="s">
        <v>59</v>
      </c>
      <c r="B1" s="92" t="s">
        <v>60</v>
      </c>
      <c r="C1" s="92" t="s">
        <v>61</v>
      </c>
      <c r="D1" s="92" t="s">
        <v>62</v>
      </c>
      <c r="E1" s="92" t="s">
        <v>87</v>
      </c>
      <c r="F1" s="92" t="s">
        <v>339</v>
      </c>
      <c r="G1" s="92" t="s">
        <v>85</v>
      </c>
      <c r="H1" s="92" t="s">
        <v>88</v>
      </c>
      <c r="I1" s="92" t="s">
        <v>89</v>
      </c>
      <c r="J1" s="92" t="s">
        <v>0</v>
      </c>
    </row>
    <row r="2" spans="1:10" ht="42.75" customHeight="1" x14ac:dyDescent="0.25">
      <c r="A2" s="81">
        <v>374</v>
      </c>
      <c r="B2" s="81" t="s">
        <v>1</v>
      </c>
      <c r="C2" s="93">
        <v>42291</v>
      </c>
      <c r="D2" s="94"/>
      <c r="E2" s="81" t="s">
        <v>19</v>
      </c>
      <c r="F2" s="98"/>
      <c r="G2" s="81"/>
      <c r="H2" s="98"/>
      <c r="I2" s="81"/>
      <c r="J2" s="95" t="s">
        <v>428</v>
      </c>
    </row>
    <row r="3" spans="1:10" ht="48.75" customHeight="1" x14ac:dyDescent="0.25">
      <c r="A3" s="81">
        <v>371</v>
      </c>
      <c r="B3" s="81" t="s">
        <v>96</v>
      </c>
      <c r="C3" s="93">
        <v>42290</v>
      </c>
      <c r="D3" s="94">
        <v>0.77083333333333337</v>
      </c>
      <c r="E3" s="81" t="s">
        <v>15</v>
      </c>
      <c r="F3" s="96">
        <v>2E-3</v>
      </c>
      <c r="G3" s="81"/>
      <c r="H3" s="96"/>
      <c r="I3" s="81"/>
      <c r="J3" s="95" t="s">
        <v>429</v>
      </c>
    </row>
    <row r="4" spans="1:10" ht="42.75" customHeight="1" x14ac:dyDescent="0.25">
      <c r="A4" s="81">
        <v>377</v>
      </c>
      <c r="B4" s="81" t="s">
        <v>139</v>
      </c>
      <c r="C4" s="93">
        <v>42291</v>
      </c>
      <c r="D4" s="94">
        <v>0.73749999999999993</v>
      </c>
      <c r="E4" s="81" t="s">
        <v>15</v>
      </c>
      <c r="F4" s="96">
        <v>6.0000000000000001E-3</v>
      </c>
      <c r="G4" s="81"/>
      <c r="H4" s="96"/>
      <c r="I4" s="81"/>
      <c r="J4" s="95" t="s">
        <v>340</v>
      </c>
    </row>
    <row r="5" spans="1:10" ht="47.25" customHeight="1" x14ac:dyDescent="0.25">
      <c r="A5" s="81">
        <v>367</v>
      </c>
      <c r="B5" s="81" t="s">
        <v>4</v>
      </c>
      <c r="C5" s="93">
        <v>42291</v>
      </c>
      <c r="D5" s="94">
        <v>0.625</v>
      </c>
      <c r="E5" s="81" t="s">
        <v>13</v>
      </c>
      <c r="F5" s="96">
        <v>8.9999999999999993E-3</v>
      </c>
      <c r="G5" s="81"/>
      <c r="H5" s="97">
        <v>1.9910000000000001</v>
      </c>
      <c r="I5" s="81"/>
      <c r="J5" s="95" t="s">
        <v>419</v>
      </c>
    </row>
    <row r="6" spans="1:10" ht="43.5" customHeight="1" x14ac:dyDescent="0.25">
      <c r="A6" s="81">
        <v>380</v>
      </c>
      <c r="B6" s="81" t="s">
        <v>104</v>
      </c>
      <c r="C6" s="93">
        <v>42291</v>
      </c>
      <c r="D6" s="94">
        <v>0.58333333333333337</v>
      </c>
      <c r="E6" s="81" t="s">
        <v>19</v>
      </c>
      <c r="F6" s="96"/>
      <c r="G6" s="81"/>
      <c r="H6" s="97"/>
      <c r="I6" s="81"/>
      <c r="J6" s="95" t="s">
        <v>420</v>
      </c>
    </row>
    <row r="7" spans="1:10" ht="37.5" customHeight="1" x14ac:dyDescent="0.25">
      <c r="A7" s="81">
        <v>379</v>
      </c>
      <c r="B7" s="81" t="s">
        <v>6</v>
      </c>
      <c r="C7" s="93">
        <v>42291</v>
      </c>
      <c r="D7" s="94">
        <v>0.57430555555555551</v>
      </c>
      <c r="E7" s="81" t="s">
        <v>15</v>
      </c>
      <c r="F7" s="96">
        <v>3.0000000000000001E-3</v>
      </c>
      <c r="G7" s="81"/>
      <c r="H7" s="96"/>
      <c r="I7" s="81"/>
      <c r="J7" s="95" t="s">
        <v>430</v>
      </c>
    </row>
    <row r="8" spans="1:10" ht="81.75" customHeight="1" x14ac:dyDescent="0.25">
      <c r="A8" s="81">
        <v>375</v>
      </c>
      <c r="B8" s="81" t="s">
        <v>140</v>
      </c>
      <c r="C8" s="93">
        <v>42291</v>
      </c>
      <c r="D8" s="94">
        <v>0.55555555555555558</v>
      </c>
      <c r="E8" s="81" t="s">
        <v>15</v>
      </c>
      <c r="F8" s="96">
        <v>1.0999999999999999E-2</v>
      </c>
      <c r="G8" s="81"/>
      <c r="H8" s="96">
        <v>2.2530000000000001</v>
      </c>
      <c r="I8" s="81"/>
      <c r="J8" s="95" t="s">
        <v>431</v>
      </c>
    </row>
    <row r="9" spans="1:10" ht="52.5" customHeight="1" x14ac:dyDescent="0.25">
      <c r="A9" s="81">
        <v>368</v>
      </c>
      <c r="B9" s="81" t="s">
        <v>99</v>
      </c>
      <c r="C9" s="93">
        <v>42290</v>
      </c>
      <c r="D9" s="94">
        <v>0.625</v>
      </c>
      <c r="E9" s="81" t="s">
        <v>13</v>
      </c>
      <c r="F9" s="96">
        <v>2.4E-2</v>
      </c>
      <c r="G9" s="81"/>
      <c r="H9" s="96">
        <v>0.498</v>
      </c>
      <c r="I9" s="81"/>
      <c r="J9" s="95" t="s">
        <v>421</v>
      </c>
    </row>
    <row r="10" spans="1:10" ht="40.5" customHeight="1" x14ac:dyDescent="0.25">
      <c r="A10" s="81">
        <v>378</v>
      </c>
      <c r="B10" s="81" t="s">
        <v>101</v>
      </c>
      <c r="C10" s="93">
        <v>42290</v>
      </c>
      <c r="D10" s="94">
        <v>0.77430555555555547</v>
      </c>
      <c r="E10" s="81" t="s">
        <v>15</v>
      </c>
      <c r="F10" s="96">
        <v>3.0000000000000001E-3</v>
      </c>
      <c r="G10" s="81"/>
      <c r="H10" s="96"/>
      <c r="I10" s="81" t="s">
        <v>19</v>
      </c>
      <c r="J10" s="95" t="s">
        <v>432</v>
      </c>
    </row>
    <row r="11" spans="1:10" ht="46.5" customHeight="1" x14ac:dyDescent="0.25">
      <c r="A11" s="81">
        <v>366</v>
      </c>
      <c r="B11" s="81" t="s">
        <v>2</v>
      </c>
      <c r="C11" s="93">
        <v>42291</v>
      </c>
      <c r="D11" s="94">
        <v>0.4826388888888889</v>
      </c>
      <c r="E11" s="81" t="s">
        <v>13</v>
      </c>
      <c r="F11" s="97">
        <v>8.9999999999999993E-3</v>
      </c>
      <c r="G11" s="81" t="s">
        <v>5</v>
      </c>
      <c r="H11" s="96">
        <v>1.7330000000000001</v>
      </c>
      <c r="I11" s="81" t="s">
        <v>49</v>
      </c>
      <c r="J11" s="95" t="s">
        <v>433</v>
      </c>
    </row>
    <row r="12" spans="1:10" s="82" customFormat="1" ht="46.5" customHeight="1" x14ac:dyDescent="0.25">
      <c r="A12" s="81">
        <v>376</v>
      </c>
      <c r="B12" s="81" t="s">
        <v>9</v>
      </c>
      <c r="C12" s="93">
        <v>42291</v>
      </c>
      <c r="D12" s="94">
        <v>0.4236111111111111</v>
      </c>
      <c r="E12" s="81" t="s">
        <v>11</v>
      </c>
      <c r="F12" s="96">
        <v>0.192</v>
      </c>
      <c r="G12" s="81"/>
      <c r="H12" s="97">
        <v>2.0409999999999999</v>
      </c>
      <c r="I12" s="81"/>
      <c r="J12" s="95" t="s">
        <v>422</v>
      </c>
    </row>
    <row r="13" spans="1:10" ht="36" customHeight="1" x14ac:dyDescent="0.25">
      <c r="A13" s="81">
        <v>372</v>
      </c>
      <c r="B13" s="81" t="s">
        <v>325</v>
      </c>
      <c r="C13" s="93">
        <v>42292</v>
      </c>
      <c r="D13" s="94">
        <v>0.43055555555555558</v>
      </c>
      <c r="E13" s="81" t="s">
        <v>15</v>
      </c>
      <c r="F13" s="96">
        <v>3.0000000000000001E-3</v>
      </c>
      <c r="G13" s="81"/>
      <c r="H13" s="97"/>
      <c r="I13" s="81"/>
      <c r="J13" s="95" t="s">
        <v>423</v>
      </c>
    </row>
    <row r="14" spans="1:10" ht="36" customHeight="1" x14ac:dyDescent="0.25">
      <c r="A14" s="81">
        <v>369</v>
      </c>
      <c r="B14" s="81" t="s">
        <v>7</v>
      </c>
      <c r="C14" s="93">
        <v>42291</v>
      </c>
      <c r="D14" s="94">
        <v>0.34722222222222227</v>
      </c>
      <c r="E14" s="81" t="s">
        <v>11</v>
      </c>
      <c r="F14" s="97">
        <v>0.216</v>
      </c>
      <c r="G14" s="81"/>
      <c r="H14" s="97">
        <v>1.768</v>
      </c>
      <c r="I14" s="81"/>
      <c r="J14" s="95" t="s">
        <v>424</v>
      </c>
    </row>
    <row r="15" spans="1:10" ht="42.75" customHeight="1" x14ac:dyDescent="0.25">
      <c r="A15" s="81">
        <v>373</v>
      </c>
      <c r="B15" s="81" t="s">
        <v>10</v>
      </c>
      <c r="C15" s="93">
        <v>42290</v>
      </c>
      <c r="D15" s="94">
        <v>0.70138888888888884</v>
      </c>
      <c r="E15" s="81" t="s">
        <v>11</v>
      </c>
      <c r="F15" s="96">
        <v>0.33600000000000002</v>
      </c>
      <c r="G15" s="81"/>
      <c r="H15" s="96">
        <v>1.641</v>
      </c>
      <c r="I15" s="81"/>
      <c r="J15" s="95" t="s">
        <v>425</v>
      </c>
    </row>
    <row r="16" spans="1:10" ht="33.75" customHeight="1" x14ac:dyDescent="0.25">
      <c r="A16" s="81">
        <v>381</v>
      </c>
      <c r="B16" s="81" t="s">
        <v>8</v>
      </c>
      <c r="C16" s="93">
        <v>42290</v>
      </c>
      <c r="D16" s="94">
        <v>0.56944444444444442</v>
      </c>
      <c r="E16" s="81" t="s">
        <v>11</v>
      </c>
      <c r="F16" s="96">
        <v>0.46400000000000002</v>
      </c>
      <c r="G16" s="81"/>
      <c r="H16" s="96"/>
      <c r="I16" s="81" t="s">
        <v>19</v>
      </c>
      <c r="J16" s="95" t="s">
        <v>426</v>
      </c>
    </row>
    <row r="17" spans="1:10" ht="55.5" customHeight="1" x14ac:dyDescent="0.25">
      <c r="A17" s="81">
        <v>370</v>
      </c>
      <c r="B17" s="81" t="s">
        <v>341</v>
      </c>
      <c r="C17" s="93">
        <v>42290</v>
      </c>
      <c r="D17" s="94">
        <v>0.56597222222222221</v>
      </c>
      <c r="E17" s="81" t="s">
        <v>11</v>
      </c>
      <c r="F17" s="96">
        <v>0.39800000000000002</v>
      </c>
      <c r="G17" s="81"/>
      <c r="H17" s="96">
        <v>2.4359999999999999</v>
      </c>
      <c r="I17" s="81"/>
      <c r="J17" s="95" t="s">
        <v>427</v>
      </c>
    </row>
    <row r="18" spans="1:10" ht="51" customHeight="1" x14ac:dyDescent="0.25"/>
  </sheetData>
  <sheetProtection password="DB3E" sheet="1" objects="1" scenarios="1"/>
  <printOptions horizontalCentered="1" verticalCentered="1"/>
  <pageMargins left="0.43307086614173229" right="0.62992125984251968" top="0.98425196850393704" bottom="0.74803149606299213" header="0.31496062992125984" footer="0.31496062992125984"/>
  <pageSetup scale="44" fitToWidth="2" fitToHeight="2" orientation="landscape" verticalDpi="300" r:id="rId1"/>
  <headerFooter>
    <oddHeader xml:space="preserve">&amp;L&amp;"-,Bold"&amp;16Mount Nansen Mine Site
Water Resources Investigation Program
Hydrology
&amp;C&amp;G&amp;R&amp;"-,Bold"&amp;16Monthly  Report
Attachment 3A: Data Tables
</oddHeader>
    <oddFooter>&amp;L&amp;"-,Bold"&amp;14Client: Assessment and Abandoned Mines Branch, Yukon Government
Project: 15Y0146&amp;C
&amp;P of &amp;N&amp;RHYD_DB_15Y0146_20150514.accdb
qry_report_monthly_QSummary
&amp;D&amp;T</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2"/>
  <sheetViews>
    <sheetView view="pageLayout" zoomScale="70" zoomScaleNormal="100" zoomScaleSheetLayoutView="50" zoomScalePageLayoutView="70" workbookViewId="0">
      <selection activeCell="E29" sqref="C29:E29"/>
    </sheetView>
  </sheetViews>
  <sheetFormatPr defaultColWidth="9.140625" defaultRowHeight="15" customHeight="1" x14ac:dyDescent="0.2"/>
  <cols>
    <col min="1" max="1" width="22.5703125" style="6" customWidth="1"/>
    <col min="2" max="2" width="42.5703125" style="6" customWidth="1"/>
    <col min="3" max="3" width="26.42578125" style="6" customWidth="1"/>
    <col min="4" max="4" width="24.140625" style="6" customWidth="1"/>
    <col min="5" max="5" width="20.7109375" style="6" customWidth="1"/>
    <col min="6" max="6" width="10.85546875" style="6" customWidth="1"/>
    <col min="7" max="7" width="4.140625" style="6" customWidth="1"/>
    <col min="8" max="8" width="22.7109375" style="6" customWidth="1"/>
    <col min="9" max="9" width="56.85546875" style="10" customWidth="1"/>
    <col min="10" max="10" width="25.5703125" style="6" customWidth="1"/>
    <col min="11" max="16384" width="9.140625" style="6"/>
  </cols>
  <sheetData>
    <row r="1" spans="1:10" ht="15" customHeight="1" x14ac:dyDescent="0.2">
      <c r="A1" s="5" t="s">
        <v>77</v>
      </c>
      <c r="B1" s="13"/>
      <c r="C1" s="17"/>
      <c r="D1" s="18"/>
      <c r="E1" s="18"/>
      <c r="F1" s="18"/>
      <c r="G1" s="7"/>
      <c r="H1" s="15" t="s">
        <v>111</v>
      </c>
      <c r="I1" s="8"/>
      <c r="J1" s="8"/>
    </row>
    <row r="2" spans="1:10" ht="16.5" customHeight="1" x14ac:dyDescent="0.25">
      <c r="A2" s="19" t="s">
        <v>64</v>
      </c>
      <c r="B2" s="19" t="s">
        <v>63</v>
      </c>
      <c r="C2" s="116" t="s">
        <v>65</v>
      </c>
      <c r="D2" s="116"/>
      <c r="E2" s="116"/>
      <c r="F2" s="116"/>
      <c r="G2" s="9"/>
      <c r="H2" s="16" t="s">
        <v>110</v>
      </c>
      <c r="I2" s="16" t="s">
        <v>111</v>
      </c>
    </row>
    <row r="3" spans="1:10" ht="16.5" customHeight="1" x14ac:dyDescent="0.25">
      <c r="A3" s="2" t="s">
        <v>11</v>
      </c>
      <c r="B3" s="2" t="s">
        <v>12</v>
      </c>
      <c r="C3" s="115" t="s">
        <v>72</v>
      </c>
      <c r="D3" s="115"/>
      <c r="E3" s="115"/>
      <c r="F3" s="115"/>
      <c r="G3" s="9"/>
      <c r="H3" s="4" t="s">
        <v>1</v>
      </c>
      <c r="I3" s="4" t="s">
        <v>112</v>
      </c>
    </row>
    <row r="4" spans="1:10" ht="16.5" customHeight="1" x14ac:dyDescent="0.25">
      <c r="A4" s="2" t="s">
        <v>13</v>
      </c>
      <c r="B4" s="2" t="s">
        <v>14</v>
      </c>
      <c r="C4" s="115" t="s">
        <v>66</v>
      </c>
      <c r="D4" s="115"/>
      <c r="E4" s="115"/>
      <c r="F4" s="115"/>
      <c r="G4" s="9"/>
      <c r="H4" s="4" t="s">
        <v>2</v>
      </c>
      <c r="I4" s="4" t="s">
        <v>90</v>
      </c>
    </row>
    <row r="5" spans="1:10" ht="16.5" customHeight="1" x14ac:dyDescent="0.25">
      <c r="A5" s="2" t="s">
        <v>15</v>
      </c>
      <c r="B5" s="2" t="s">
        <v>16</v>
      </c>
      <c r="C5" s="115" t="s">
        <v>67</v>
      </c>
      <c r="D5" s="115"/>
      <c r="E5" s="115"/>
      <c r="F5" s="115"/>
      <c r="G5" s="9"/>
      <c r="H5" s="4" t="s">
        <v>4</v>
      </c>
      <c r="I5" s="4" t="s">
        <v>91</v>
      </c>
    </row>
    <row r="6" spans="1:10" ht="16.5" customHeight="1" x14ac:dyDescent="0.25">
      <c r="A6" s="2" t="s">
        <v>17</v>
      </c>
      <c r="B6" s="2" t="s">
        <v>18</v>
      </c>
      <c r="C6" s="115" t="s">
        <v>68</v>
      </c>
      <c r="D6" s="115"/>
      <c r="E6" s="115"/>
      <c r="F6" s="115"/>
      <c r="G6" s="11"/>
      <c r="H6" s="4" t="s">
        <v>92</v>
      </c>
      <c r="I6" s="4" t="s">
        <v>93</v>
      </c>
    </row>
    <row r="7" spans="1:10" ht="16.5" customHeight="1" x14ac:dyDescent="0.25">
      <c r="A7" s="2" t="s">
        <v>19</v>
      </c>
      <c r="B7" s="2" t="s">
        <v>20</v>
      </c>
      <c r="C7" s="115" t="s">
        <v>21</v>
      </c>
      <c r="D7" s="115"/>
      <c r="E7" s="115"/>
      <c r="F7" s="115"/>
      <c r="G7" s="11"/>
      <c r="H7" s="4" t="s">
        <v>94</v>
      </c>
      <c r="I7" s="4" t="s">
        <v>95</v>
      </c>
    </row>
    <row r="8" spans="1:10" ht="16.5" customHeight="1" x14ac:dyDescent="0.25">
      <c r="A8" s="2" t="s">
        <v>22</v>
      </c>
      <c r="B8" s="2" t="s">
        <v>23</v>
      </c>
      <c r="C8" s="115" t="s">
        <v>69</v>
      </c>
      <c r="D8" s="115"/>
      <c r="E8" s="115"/>
      <c r="F8" s="115"/>
      <c r="G8" s="11"/>
      <c r="H8" s="4" t="s">
        <v>96</v>
      </c>
      <c r="I8" s="4" t="s">
        <v>97</v>
      </c>
    </row>
    <row r="9" spans="1:10" ht="16.5" customHeight="1" x14ac:dyDescent="0.25">
      <c r="A9" s="2" t="s">
        <v>24</v>
      </c>
      <c r="B9" s="2" t="s">
        <v>25</v>
      </c>
      <c r="C9" s="115" t="s">
        <v>70</v>
      </c>
      <c r="D9" s="115"/>
      <c r="E9" s="115"/>
      <c r="F9" s="115"/>
      <c r="G9" s="11"/>
      <c r="H9" s="4" t="s">
        <v>98</v>
      </c>
      <c r="I9" s="4" t="s">
        <v>113</v>
      </c>
    </row>
    <row r="10" spans="1:10" ht="16.5" customHeight="1" x14ac:dyDescent="0.25">
      <c r="A10" s="2" t="s">
        <v>26</v>
      </c>
      <c r="B10" s="2" t="s">
        <v>27</v>
      </c>
      <c r="C10" s="115" t="s">
        <v>71</v>
      </c>
      <c r="D10" s="115"/>
      <c r="E10" s="115"/>
      <c r="F10" s="115"/>
      <c r="G10" s="11"/>
      <c r="H10" s="4" t="s">
        <v>99</v>
      </c>
      <c r="I10" s="4" t="s">
        <v>100</v>
      </c>
    </row>
    <row r="11" spans="1:10" ht="16.5" customHeight="1" x14ac:dyDescent="0.25">
      <c r="A11" s="2" t="s">
        <v>28</v>
      </c>
      <c r="B11" s="2" t="s">
        <v>29</v>
      </c>
      <c r="C11" s="115" t="s">
        <v>73</v>
      </c>
      <c r="D11" s="115"/>
      <c r="E11" s="115"/>
      <c r="F11" s="115"/>
      <c r="G11" s="11"/>
      <c r="H11" s="4" t="s">
        <v>101</v>
      </c>
      <c r="I11" s="4" t="s">
        <v>102</v>
      </c>
    </row>
    <row r="12" spans="1:10" ht="16.5" customHeight="1" x14ac:dyDescent="0.25">
      <c r="A12" s="2" t="s">
        <v>30</v>
      </c>
      <c r="B12" s="2" t="s">
        <v>31</v>
      </c>
      <c r="C12" s="115" t="s">
        <v>74</v>
      </c>
      <c r="D12" s="115"/>
      <c r="E12" s="115"/>
      <c r="F12" s="115"/>
      <c r="G12" s="11"/>
      <c r="H12" s="4" t="s">
        <v>6</v>
      </c>
      <c r="I12" s="4" t="s">
        <v>103</v>
      </c>
    </row>
    <row r="13" spans="1:10" ht="16.5" customHeight="1" x14ac:dyDescent="0.25">
      <c r="A13" s="11"/>
      <c r="B13" s="11"/>
      <c r="C13" s="11"/>
      <c r="F13" s="12"/>
      <c r="G13" s="11"/>
      <c r="H13" s="4" t="s">
        <v>104</v>
      </c>
      <c r="I13" s="4" t="s">
        <v>105</v>
      </c>
    </row>
    <row r="14" spans="1:10" ht="16.5" customHeight="1" x14ac:dyDescent="0.25">
      <c r="C14" s="11"/>
      <c r="D14" s="11"/>
      <c r="F14" s="12"/>
      <c r="G14" s="11"/>
      <c r="H14" s="4" t="s">
        <v>7</v>
      </c>
      <c r="I14" s="4" t="s">
        <v>106</v>
      </c>
    </row>
    <row r="15" spans="1:10" ht="15" customHeight="1" x14ac:dyDescent="0.25">
      <c r="F15" s="12"/>
      <c r="G15" s="9"/>
      <c r="H15" s="4" t="s">
        <v>8</v>
      </c>
      <c r="I15" s="4" t="s">
        <v>107</v>
      </c>
    </row>
    <row r="16" spans="1:10" ht="15" customHeight="1" x14ac:dyDescent="0.25">
      <c r="A16" s="5" t="s">
        <v>75</v>
      </c>
      <c r="B16" s="11"/>
      <c r="H16" s="4" t="s">
        <v>9</v>
      </c>
      <c r="I16" s="4" t="s">
        <v>108</v>
      </c>
    </row>
    <row r="17" spans="1:9" ht="15" customHeight="1" x14ac:dyDescent="0.25">
      <c r="A17" s="19" t="s">
        <v>85</v>
      </c>
      <c r="B17" s="19" t="s">
        <v>86</v>
      </c>
      <c r="H17" s="4" t="s">
        <v>10</v>
      </c>
      <c r="I17" s="4" t="s">
        <v>109</v>
      </c>
    </row>
    <row r="18" spans="1:9" ht="15" customHeight="1" x14ac:dyDescent="0.25">
      <c r="A18" s="2" t="s">
        <v>33</v>
      </c>
      <c r="B18" s="2" t="s">
        <v>34</v>
      </c>
      <c r="I18" s="6"/>
    </row>
    <row r="19" spans="1:9" ht="15" customHeight="1" x14ac:dyDescent="0.25">
      <c r="A19" s="2" t="s">
        <v>5</v>
      </c>
      <c r="B19" s="2" t="s">
        <v>35</v>
      </c>
      <c r="I19" s="6"/>
    </row>
    <row r="20" spans="1:9" ht="15" customHeight="1" x14ac:dyDescent="0.25">
      <c r="A20" s="2" t="s">
        <v>32</v>
      </c>
      <c r="B20" s="2" t="s">
        <v>36</v>
      </c>
      <c r="I20" s="6"/>
    </row>
    <row r="21" spans="1:9" ht="15" customHeight="1" x14ac:dyDescent="0.25">
      <c r="A21" s="2" t="s">
        <v>37</v>
      </c>
      <c r="B21" s="2" t="s">
        <v>38</v>
      </c>
      <c r="I21" s="6"/>
    </row>
    <row r="22" spans="1:9" ht="15" customHeight="1" x14ac:dyDescent="0.25">
      <c r="A22" s="2" t="s">
        <v>39</v>
      </c>
      <c r="B22" s="2" t="s">
        <v>40</v>
      </c>
      <c r="I22" s="6"/>
    </row>
    <row r="23" spans="1:9" ht="15" customHeight="1" x14ac:dyDescent="0.25">
      <c r="A23" s="2" t="s">
        <v>41</v>
      </c>
      <c r="B23" s="2" t="s">
        <v>42</v>
      </c>
      <c r="I23" s="6"/>
    </row>
    <row r="24" spans="1:9" ht="15" customHeight="1" x14ac:dyDescent="0.2">
      <c r="A24" s="2" t="s">
        <v>43</v>
      </c>
      <c r="B24" s="2" t="s">
        <v>44</v>
      </c>
    </row>
    <row r="25" spans="1:9" ht="15" customHeight="1" x14ac:dyDescent="0.2">
      <c r="A25" s="2" t="s">
        <v>45</v>
      </c>
      <c r="B25" s="2" t="s">
        <v>46</v>
      </c>
    </row>
    <row r="26" spans="1:9" ht="15" customHeight="1" x14ac:dyDescent="0.2">
      <c r="A26" s="2" t="s">
        <v>47</v>
      </c>
      <c r="B26" s="2" t="s">
        <v>48</v>
      </c>
    </row>
    <row r="27" spans="1:9" ht="15" customHeight="1" x14ac:dyDescent="0.2">
      <c r="A27" s="75" t="s">
        <v>316</v>
      </c>
      <c r="B27" s="75" t="s">
        <v>317</v>
      </c>
    </row>
    <row r="28" spans="1:9" ht="15" customHeight="1" x14ac:dyDescent="0.2">
      <c r="A28" s="2" t="s">
        <v>49</v>
      </c>
      <c r="B28" s="2" t="s">
        <v>50</v>
      </c>
    </row>
    <row r="29" spans="1:9" ht="27.75" customHeight="1" x14ac:dyDescent="0.2">
      <c r="A29" s="2" t="s">
        <v>3</v>
      </c>
      <c r="B29" s="2" t="s">
        <v>76</v>
      </c>
    </row>
    <row r="30" spans="1:9" ht="15" customHeight="1" x14ac:dyDescent="0.2">
      <c r="A30" s="2" t="s">
        <v>51</v>
      </c>
      <c r="B30" s="2" t="s">
        <v>52</v>
      </c>
    </row>
    <row r="31" spans="1:9" ht="15" customHeight="1" x14ac:dyDescent="0.2">
      <c r="A31" s="2" t="s">
        <v>53</v>
      </c>
      <c r="B31" s="2" t="s">
        <v>54</v>
      </c>
    </row>
    <row r="32" spans="1:9" ht="15" customHeight="1" x14ac:dyDescent="0.2">
      <c r="A32" s="2" t="s">
        <v>55</v>
      </c>
      <c r="B32" s="2" t="s">
        <v>56</v>
      </c>
    </row>
    <row r="33" spans="1:7" ht="15" customHeight="1" x14ac:dyDescent="0.2">
      <c r="A33" s="2" t="s">
        <v>57</v>
      </c>
      <c r="B33" s="2" t="s">
        <v>58</v>
      </c>
    </row>
    <row r="34" spans="1:7" ht="15" customHeight="1" x14ac:dyDescent="0.2">
      <c r="A34" s="3"/>
      <c r="B34" s="3"/>
    </row>
    <row r="35" spans="1:7" ht="15" customHeight="1" x14ac:dyDescent="0.2">
      <c r="A35" s="5" t="s">
        <v>82</v>
      </c>
      <c r="G35" s="10"/>
    </row>
    <row r="36" spans="1:7" ht="15" customHeight="1" x14ac:dyDescent="0.2">
      <c r="A36" s="20" t="s">
        <v>83</v>
      </c>
      <c r="B36" s="20" t="s">
        <v>84</v>
      </c>
    </row>
    <row r="37" spans="1:7" ht="15" customHeight="1" x14ac:dyDescent="0.2">
      <c r="A37" s="14" t="s">
        <v>49</v>
      </c>
      <c r="B37" s="14" t="s">
        <v>50</v>
      </c>
    </row>
    <row r="38" spans="1:7" ht="15" customHeight="1" x14ac:dyDescent="0.2">
      <c r="A38" s="14" t="s">
        <v>51</v>
      </c>
      <c r="B38" s="14" t="s">
        <v>78</v>
      </c>
    </row>
    <row r="39" spans="1:7" ht="15" customHeight="1" x14ac:dyDescent="0.2">
      <c r="A39" s="14" t="s">
        <v>57</v>
      </c>
      <c r="B39" s="14" t="s">
        <v>58</v>
      </c>
    </row>
    <row r="40" spans="1:7" ht="15" customHeight="1" x14ac:dyDescent="0.2">
      <c r="A40" s="14" t="s">
        <v>32</v>
      </c>
      <c r="B40" s="14" t="s">
        <v>79</v>
      </c>
    </row>
    <row r="41" spans="1:7" ht="15" customHeight="1" x14ac:dyDescent="0.2">
      <c r="A41" s="14" t="s">
        <v>47</v>
      </c>
      <c r="B41" s="14" t="s">
        <v>80</v>
      </c>
    </row>
    <row r="42" spans="1:7" ht="15" customHeight="1" x14ac:dyDescent="0.2">
      <c r="A42" s="14" t="s">
        <v>19</v>
      </c>
      <c r="B42" s="14" t="s">
        <v>81</v>
      </c>
    </row>
  </sheetData>
  <mergeCells count="11">
    <mergeCell ref="C8:F8"/>
    <mergeCell ref="C9:F9"/>
    <mergeCell ref="C10:F10"/>
    <mergeCell ref="C11:F11"/>
    <mergeCell ref="C12:F12"/>
    <mergeCell ref="C7:F7"/>
    <mergeCell ref="C2:F2"/>
    <mergeCell ref="C3:F3"/>
    <mergeCell ref="C4:F4"/>
    <mergeCell ref="C5:F5"/>
    <mergeCell ref="C6:F6"/>
  </mergeCells>
  <printOptions horizontalCentered="1" verticalCentered="1"/>
  <pageMargins left="0.43307086614173229" right="0.6428571428571429" top="0.98425196850393704" bottom="0.74803149606299213" header="0.31496062992125984" footer="0.31496062992125984"/>
  <pageSetup scale="54" fitToWidth="2" fitToHeight="2" orientation="landscape" verticalDpi="300" r:id="rId1"/>
  <headerFooter>
    <oddHeader xml:space="preserve">&amp;L&amp;"-,Bold"&amp;16Mount Nansen Mine Site
Water Resources Investigation Program
Hydrology
&amp;C&amp;G&amp;R&amp;"-,Bold"&amp;16Monthly Report
Attachment 3A: Data Tables
</oddHeader>
    <oddFooter>&amp;L&amp;"-,Bold"&amp;14Client: Assessment and Abandoned Mines Branch, Yukon Government
Project: 15Y0146&amp;C
&amp;P of &amp;N&amp;RHYD_DB_15Y0146_20150514.accdb
qry_report_monthly_QSummary
&amp;D&amp;T</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1"/>
  <sheetViews>
    <sheetView showWhiteSpace="0" view="pageLayout" zoomScale="55" zoomScaleNormal="70" zoomScaleSheetLayoutView="50" zoomScalePageLayoutView="55" workbookViewId="0">
      <selection activeCell="D3" sqref="D3"/>
    </sheetView>
  </sheetViews>
  <sheetFormatPr defaultColWidth="9.140625" defaultRowHeight="42.75" customHeight="1" x14ac:dyDescent="0.25"/>
  <cols>
    <col min="1" max="1" width="20.7109375" style="1" customWidth="1"/>
    <col min="2" max="2" width="13.85546875" style="1" customWidth="1"/>
    <col min="3" max="3" width="19.140625" style="1" customWidth="1"/>
    <col min="4" max="4" width="173.7109375" style="71" customWidth="1"/>
    <col min="5" max="5" width="18.5703125" style="1" customWidth="1"/>
    <col min="6" max="6" width="18.28515625" style="1" bestFit="1" customWidth="1"/>
    <col min="7" max="7" width="16.28515625" style="1" customWidth="1"/>
    <col min="8" max="8" width="16.85546875" style="1" customWidth="1"/>
    <col min="9" max="9" width="57" style="1" bestFit="1" customWidth="1"/>
    <col min="10" max="16384" width="9.140625" style="1"/>
  </cols>
  <sheetData>
    <row r="1" spans="1:9" ht="42.75" customHeight="1" x14ac:dyDescent="0.25">
      <c r="A1" s="83" t="s">
        <v>114</v>
      </c>
      <c r="B1" s="83" t="s">
        <v>118</v>
      </c>
      <c r="C1" s="83" t="s">
        <v>61</v>
      </c>
      <c r="D1" s="84" t="s">
        <v>0</v>
      </c>
    </row>
    <row r="2" spans="1:9" ht="42.75" customHeight="1" x14ac:dyDescent="0.25">
      <c r="A2" s="81" t="s">
        <v>134</v>
      </c>
      <c r="B2" s="81" t="s">
        <v>19</v>
      </c>
      <c r="C2" s="85">
        <v>42290</v>
      </c>
      <c r="D2" s="86" t="s">
        <v>348</v>
      </c>
    </row>
    <row r="3" spans="1:9" ht="42.75" customHeight="1" x14ac:dyDescent="0.25">
      <c r="A3" s="81" t="s">
        <v>125</v>
      </c>
      <c r="B3" s="81" t="s">
        <v>119</v>
      </c>
      <c r="C3" s="85">
        <v>42291</v>
      </c>
      <c r="D3" s="86" t="s">
        <v>349</v>
      </c>
      <c r="F3" s="72"/>
      <c r="G3" s="73"/>
      <c r="H3" s="74"/>
      <c r="I3" s="72"/>
    </row>
    <row r="4" spans="1:9" ht="42.75" customHeight="1" x14ac:dyDescent="0.25">
      <c r="A4" s="81" t="s">
        <v>135</v>
      </c>
      <c r="B4" s="81" t="s">
        <v>119</v>
      </c>
      <c r="C4" s="85">
        <v>42291</v>
      </c>
      <c r="D4" s="86" t="s">
        <v>350</v>
      </c>
      <c r="F4" s="72"/>
      <c r="G4" s="73"/>
      <c r="H4" s="74"/>
      <c r="I4" s="72"/>
    </row>
    <row r="5" spans="1:9" ht="42.75" customHeight="1" x14ac:dyDescent="0.25">
      <c r="A5" s="81" t="s">
        <v>122</v>
      </c>
      <c r="B5" s="81" t="s">
        <v>119</v>
      </c>
      <c r="C5" s="85">
        <v>42291</v>
      </c>
      <c r="D5" s="86" t="s">
        <v>351</v>
      </c>
      <c r="F5" s="72"/>
      <c r="G5" s="73"/>
      <c r="H5" s="74"/>
      <c r="I5" s="72"/>
    </row>
    <row r="6" spans="1:9" ht="42.75" customHeight="1" x14ac:dyDescent="0.25">
      <c r="A6" s="81" t="s">
        <v>121</v>
      </c>
      <c r="B6" s="81" t="s">
        <v>119</v>
      </c>
      <c r="C6" s="85">
        <v>42291</v>
      </c>
      <c r="D6" s="86" t="s">
        <v>352</v>
      </c>
      <c r="F6" s="72"/>
      <c r="G6" s="73"/>
      <c r="H6" s="74"/>
      <c r="I6" s="72"/>
    </row>
    <row r="7" spans="1:9" ht="42.75" customHeight="1" x14ac:dyDescent="0.25">
      <c r="A7" s="81" t="s">
        <v>117</v>
      </c>
      <c r="B7" s="81" t="s">
        <v>119</v>
      </c>
      <c r="C7" s="85">
        <v>42292</v>
      </c>
      <c r="D7" s="86" t="s">
        <v>353</v>
      </c>
      <c r="F7" s="72"/>
      <c r="G7" s="73"/>
      <c r="H7" s="74"/>
      <c r="I7" s="72"/>
    </row>
    <row r="8" spans="1:9" ht="42.75" customHeight="1" x14ac:dyDescent="0.25">
      <c r="A8" s="81" t="s">
        <v>136</v>
      </c>
      <c r="B8" s="81" t="s">
        <v>119</v>
      </c>
      <c r="C8" s="85">
        <v>42292</v>
      </c>
      <c r="D8" s="86" t="s">
        <v>354</v>
      </c>
      <c r="F8" s="72"/>
      <c r="G8" s="73"/>
      <c r="H8" s="74"/>
      <c r="I8" s="72"/>
    </row>
    <row r="9" spans="1:9" ht="42.75" customHeight="1" x14ac:dyDescent="0.25">
      <c r="A9" s="81" t="s">
        <v>124</v>
      </c>
      <c r="B9" s="81" t="s">
        <v>119</v>
      </c>
      <c r="C9" s="85">
        <v>42290</v>
      </c>
      <c r="D9" s="86" t="s">
        <v>355</v>
      </c>
      <c r="F9" s="72"/>
      <c r="G9" s="73"/>
      <c r="H9" s="74"/>
      <c r="I9" s="72"/>
    </row>
    <row r="10" spans="1:9" ht="42.75" customHeight="1" x14ac:dyDescent="0.25">
      <c r="A10" s="81" t="s">
        <v>123</v>
      </c>
      <c r="B10" s="81" t="s">
        <v>119</v>
      </c>
      <c r="C10" s="85">
        <v>42291</v>
      </c>
      <c r="D10" s="86" t="s">
        <v>356</v>
      </c>
      <c r="F10" s="72"/>
      <c r="G10" s="73"/>
      <c r="H10" s="74"/>
      <c r="I10" s="72"/>
    </row>
    <row r="11" spans="1:9" ht="42.75" customHeight="1" x14ac:dyDescent="0.25">
      <c r="A11" s="81" t="s">
        <v>357</v>
      </c>
      <c r="B11" s="81" t="s">
        <v>119</v>
      </c>
      <c r="C11" s="85">
        <v>42291</v>
      </c>
      <c r="D11" s="86" t="s">
        <v>358</v>
      </c>
      <c r="F11" s="72"/>
      <c r="G11" s="73"/>
      <c r="H11" s="74"/>
      <c r="I11" s="72"/>
    </row>
    <row r="12" spans="1:9" ht="42.75" customHeight="1" x14ac:dyDescent="0.25">
      <c r="A12" s="81" t="s">
        <v>359</v>
      </c>
      <c r="B12" s="81" t="s">
        <v>19</v>
      </c>
      <c r="C12" s="85">
        <v>42291</v>
      </c>
      <c r="D12" s="86" t="s">
        <v>360</v>
      </c>
      <c r="F12" s="72"/>
      <c r="G12" s="73"/>
      <c r="H12" s="74"/>
      <c r="I12" s="72"/>
    </row>
    <row r="13" spans="1:9" ht="42.75" customHeight="1" x14ac:dyDescent="0.25">
      <c r="A13" s="81" t="s">
        <v>361</v>
      </c>
      <c r="B13" s="81" t="s">
        <v>19</v>
      </c>
      <c r="C13" s="85">
        <v>42291</v>
      </c>
      <c r="D13" s="86" t="s">
        <v>348</v>
      </c>
      <c r="F13" s="72"/>
      <c r="G13" s="73"/>
      <c r="H13" s="74"/>
      <c r="I13" s="72"/>
    </row>
    <row r="14" spans="1:9" ht="42.75" customHeight="1" x14ac:dyDescent="0.25">
      <c r="A14" s="81" t="s">
        <v>137</v>
      </c>
      <c r="B14" s="81" t="s">
        <v>19</v>
      </c>
      <c r="C14" s="85">
        <v>42291</v>
      </c>
      <c r="D14" s="86" t="s">
        <v>348</v>
      </c>
      <c r="F14" s="72"/>
      <c r="G14" s="73"/>
      <c r="H14" s="74"/>
      <c r="I14" s="72"/>
    </row>
    <row r="15" spans="1:9" ht="42.75" customHeight="1" x14ac:dyDescent="0.25">
      <c r="A15" s="81" t="s">
        <v>138</v>
      </c>
      <c r="B15" s="81" t="s">
        <v>19</v>
      </c>
      <c r="C15" s="85">
        <v>42291</v>
      </c>
      <c r="D15" s="86" t="s">
        <v>362</v>
      </c>
      <c r="F15" s="72"/>
      <c r="G15" s="73"/>
      <c r="H15" s="74"/>
      <c r="I15" s="72"/>
    </row>
    <row r="16" spans="1:9" ht="42.75" customHeight="1" x14ac:dyDescent="0.25">
      <c r="A16" s="81" t="s">
        <v>133</v>
      </c>
      <c r="B16" s="81" t="s">
        <v>119</v>
      </c>
      <c r="C16" s="85">
        <v>42290</v>
      </c>
      <c r="D16" s="86" t="s">
        <v>363</v>
      </c>
      <c r="F16" s="72"/>
      <c r="G16" s="73"/>
      <c r="H16" s="74"/>
      <c r="I16" s="72"/>
    </row>
    <row r="17" spans="1:9" ht="42.75" customHeight="1" x14ac:dyDescent="0.25">
      <c r="A17" s="81" t="s">
        <v>132</v>
      </c>
      <c r="B17" s="81" t="s">
        <v>119</v>
      </c>
      <c r="C17" s="85">
        <v>42290</v>
      </c>
      <c r="D17" s="86" t="s">
        <v>364</v>
      </c>
      <c r="F17" s="72"/>
      <c r="G17" s="73"/>
      <c r="H17" s="74"/>
      <c r="I17" s="72"/>
    </row>
    <row r="18" spans="1:9" ht="42.75" customHeight="1" x14ac:dyDescent="0.25">
      <c r="A18" s="81" t="s">
        <v>131</v>
      </c>
      <c r="B18" s="81" t="s">
        <v>119</v>
      </c>
      <c r="C18" s="85">
        <v>42291</v>
      </c>
      <c r="D18" s="86" t="s">
        <v>365</v>
      </c>
      <c r="F18" s="72"/>
      <c r="G18" s="73"/>
      <c r="H18" s="74"/>
      <c r="I18" s="72"/>
    </row>
    <row r="19" spans="1:9" ht="42.75" customHeight="1" x14ac:dyDescent="0.25">
      <c r="A19" s="81" t="s">
        <v>115</v>
      </c>
      <c r="B19" s="81" t="s">
        <v>119</v>
      </c>
      <c r="C19" s="85">
        <v>42291</v>
      </c>
      <c r="D19" s="86" t="s">
        <v>366</v>
      </c>
      <c r="F19" s="72"/>
      <c r="G19" s="73"/>
      <c r="H19" s="74"/>
      <c r="I19" s="72"/>
    </row>
    <row r="20" spans="1:9" ht="42.75" customHeight="1" x14ac:dyDescent="0.25">
      <c r="A20" s="81" t="s">
        <v>116</v>
      </c>
      <c r="B20" s="81" t="s">
        <v>119</v>
      </c>
      <c r="C20" s="85">
        <v>42291</v>
      </c>
      <c r="D20" s="86" t="s">
        <v>367</v>
      </c>
      <c r="F20" s="72"/>
      <c r="G20" s="73"/>
      <c r="H20" s="74"/>
      <c r="I20" s="72"/>
    </row>
    <row r="21" spans="1:9" ht="42.75" customHeight="1" x14ac:dyDescent="0.25">
      <c r="A21" s="81" t="s">
        <v>127</v>
      </c>
      <c r="B21" s="81" t="s">
        <v>119</v>
      </c>
      <c r="C21" s="85">
        <v>42291</v>
      </c>
      <c r="D21" s="86" t="s">
        <v>368</v>
      </c>
      <c r="F21" s="72"/>
      <c r="G21" s="73"/>
      <c r="H21" s="74"/>
      <c r="I21" s="72"/>
    </row>
    <row r="22" spans="1:9" ht="42.75" customHeight="1" x14ac:dyDescent="0.25">
      <c r="A22" s="81" t="s">
        <v>129</v>
      </c>
      <c r="B22" s="81" t="s">
        <v>119</v>
      </c>
      <c r="C22" s="85">
        <v>42290</v>
      </c>
      <c r="D22" s="86" t="s">
        <v>369</v>
      </c>
      <c r="F22" s="72"/>
      <c r="G22" s="73"/>
      <c r="H22" s="74"/>
      <c r="I22" s="72"/>
    </row>
    <row r="23" spans="1:9" ht="42.75" customHeight="1" x14ac:dyDescent="0.25">
      <c r="A23" s="81" t="s">
        <v>130</v>
      </c>
      <c r="B23" s="81" t="s">
        <v>19</v>
      </c>
      <c r="C23" s="85" t="s">
        <v>145</v>
      </c>
      <c r="D23" s="86" t="s">
        <v>370</v>
      </c>
    </row>
    <row r="24" spans="1:9" ht="42.75" customHeight="1" x14ac:dyDescent="0.25">
      <c r="A24" s="81" t="s">
        <v>126</v>
      </c>
      <c r="B24" s="81" t="s">
        <v>119</v>
      </c>
      <c r="C24" s="85">
        <v>42291</v>
      </c>
      <c r="D24" s="86" t="s">
        <v>371</v>
      </c>
      <c r="F24" s="72"/>
      <c r="G24" s="73"/>
      <c r="H24" s="74"/>
      <c r="I24" s="72"/>
    </row>
    <row r="25" spans="1:9" ht="42.75" customHeight="1" x14ac:dyDescent="0.25">
      <c r="A25" s="81" t="s">
        <v>128</v>
      </c>
      <c r="B25" s="81" t="s">
        <v>119</v>
      </c>
      <c r="C25" s="85">
        <v>42290</v>
      </c>
      <c r="D25" s="86" t="s">
        <v>372</v>
      </c>
      <c r="F25" s="72"/>
      <c r="G25" s="73"/>
      <c r="H25" s="74"/>
      <c r="I25" s="72"/>
    </row>
    <row r="26" spans="1:9" ht="42.75" customHeight="1" x14ac:dyDescent="0.25">
      <c r="A26" s="117" t="s">
        <v>146</v>
      </c>
      <c r="B26" s="118"/>
      <c r="C26" s="118"/>
      <c r="D26" s="119"/>
    </row>
    <row r="27" spans="1:9" ht="42.75" customHeight="1" x14ac:dyDescent="0.25">
      <c r="A27" s="103" t="s">
        <v>141</v>
      </c>
      <c r="B27" s="103" t="s">
        <v>119</v>
      </c>
      <c r="C27" s="104">
        <v>42292</v>
      </c>
      <c r="D27" s="106" t="s">
        <v>373</v>
      </c>
    </row>
    <row r="28" spans="1:9" ht="42.75" customHeight="1" x14ac:dyDescent="0.25">
      <c r="A28" s="103" t="s">
        <v>142</v>
      </c>
      <c r="B28" s="103" t="s">
        <v>119</v>
      </c>
      <c r="C28" s="104">
        <v>42291</v>
      </c>
      <c r="D28" s="106" t="s">
        <v>374</v>
      </c>
    </row>
    <row r="29" spans="1:9" ht="42.75" customHeight="1" x14ac:dyDescent="0.25">
      <c r="A29" s="103" t="s">
        <v>347</v>
      </c>
      <c r="B29" s="103" t="s">
        <v>119</v>
      </c>
      <c r="C29" s="104">
        <v>42290</v>
      </c>
      <c r="D29" s="106" t="s">
        <v>375</v>
      </c>
    </row>
    <row r="30" spans="1:9" ht="42.75" customHeight="1" x14ac:dyDescent="0.25">
      <c r="A30" s="103" t="s">
        <v>143</v>
      </c>
      <c r="B30" s="103" t="s">
        <v>119</v>
      </c>
      <c r="C30" s="104">
        <v>42291</v>
      </c>
      <c r="D30" s="86" t="s">
        <v>345</v>
      </c>
    </row>
    <row r="31" spans="1:9" ht="42.75" customHeight="1" x14ac:dyDescent="0.25">
      <c r="A31" s="103" t="s">
        <v>144</v>
      </c>
      <c r="B31" s="103" t="s">
        <v>119</v>
      </c>
      <c r="C31" s="105">
        <v>42292</v>
      </c>
      <c r="D31" s="86" t="s">
        <v>322</v>
      </c>
    </row>
    <row r="32" spans="1:9" ht="42.75" customHeight="1" x14ac:dyDescent="0.25">
      <c r="A32" s="117" t="s">
        <v>338</v>
      </c>
      <c r="B32" s="118"/>
      <c r="C32" s="118"/>
      <c r="D32" s="119"/>
    </row>
    <row r="33" spans="1:4" ht="42.75" customHeight="1" x14ac:dyDescent="0.25">
      <c r="A33" s="81" t="s">
        <v>120</v>
      </c>
      <c r="B33" s="81" t="s">
        <v>119</v>
      </c>
      <c r="C33" s="85">
        <v>42292</v>
      </c>
      <c r="D33" s="86" t="s">
        <v>376</v>
      </c>
    </row>
    <row r="34" spans="1:4" ht="42.75" customHeight="1" x14ac:dyDescent="0.25">
      <c r="A34" s="81" t="s">
        <v>337</v>
      </c>
      <c r="B34" s="81" t="s">
        <v>119</v>
      </c>
      <c r="C34" s="85">
        <v>42290</v>
      </c>
      <c r="D34" s="86" t="s">
        <v>377</v>
      </c>
    </row>
    <row r="35" spans="1:4" ht="42.75" customHeight="1" x14ac:dyDescent="0.25">
      <c r="A35" s="81" t="s">
        <v>329</v>
      </c>
      <c r="B35" s="81" t="s">
        <v>119</v>
      </c>
      <c r="C35" s="85">
        <v>42291</v>
      </c>
      <c r="D35" s="86" t="s">
        <v>378</v>
      </c>
    </row>
    <row r="36" spans="1:4" ht="42.75" customHeight="1" x14ac:dyDescent="0.25">
      <c r="A36" s="81" t="s">
        <v>328</v>
      </c>
      <c r="B36" s="81" t="s">
        <v>119</v>
      </c>
      <c r="C36" s="85">
        <v>42292</v>
      </c>
      <c r="D36" s="86" t="s">
        <v>379</v>
      </c>
    </row>
    <row r="37" spans="1:4" ht="42.75" customHeight="1" x14ac:dyDescent="0.25">
      <c r="A37" s="81" t="s">
        <v>327</v>
      </c>
      <c r="B37" s="81" t="s">
        <v>119</v>
      </c>
      <c r="C37" s="85">
        <v>42292</v>
      </c>
      <c r="D37" s="86" t="s">
        <v>380</v>
      </c>
    </row>
    <row r="38" spans="1:4" ht="42.75" customHeight="1" x14ac:dyDescent="0.25">
      <c r="A38" s="81" t="s">
        <v>326</v>
      </c>
      <c r="B38" s="81" t="s">
        <v>19</v>
      </c>
      <c r="C38" s="85">
        <v>42292</v>
      </c>
      <c r="D38" s="86" t="s">
        <v>381</v>
      </c>
    </row>
    <row r="39" spans="1:4" ht="42.75" customHeight="1" x14ac:dyDescent="0.25">
      <c r="A39" s="81" t="s">
        <v>342</v>
      </c>
      <c r="B39" s="81" t="s">
        <v>119</v>
      </c>
      <c r="C39" s="85">
        <v>42292</v>
      </c>
      <c r="D39" s="86" t="s">
        <v>382</v>
      </c>
    </row>
    <row r="40" spans="1:4" ht="42.75" customHeight="1" x14ac:dyDescent="0.2">
      <c r="A40" s="91" t="s">
        <v>336</v>
      </c>
    </row>
    <row r="41" spans="1:4" ht="42.75" customHeight="1" x14ac:dyDescent="0.25">
      <c r="A41" s="71" t="s">
        <v>335</v>
      </c>
      <c r="B41" s="71"/>
      <c r="C41" s="71"/>
    </row>
  </sheetData>
  <sheetProtection password="DB3E" sheet="1" objects="1" scenarios="1"/>
  <mergeCells count="2">
    <mergeCell ref="A26:D26"/>
    <mergeCell ref="A32:D32"/>
  </mergeCells>
  <printOptions horizontalCentered="1" verticalCentered="1"/>
  <pageMargins left="0.43307086614173229" right="0.62992125984251968" top="0.98425196850393704" bottom="0.74803149606299213" header="0.31496062992125984" footer="0.31496062992125984"/>
  <pageSetup scale="54" fitToWidth="2" fitToHeight="2" orientation="landscape" verticalDpi="300" r:id="rId1"/>
  <headerFooter>
    <oddHeader xml:space="preserve">&amp;L&amp;"-,Bold"&amp;16Mount Nansen Mine Site
Water Resources Investigation Program
Water Quality
&amp;C&amp;G&amp;R&amp;"-,Bold"&amp;16Monthly  Report
Attachment 3B: Data Tables
</oddHeader>
    <oddFooter xml:space="preserve">&amp;L&amp;"-,Bold"&amp;14Client: Assessment and Abandoned Mines Branch, Yukon Government
Project: 15Y0146&amp;C
&amp;P of &amp;N&amp;RQRY_Monthly_Report_WQ_Table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J122"/>
  <sheetViews>
    <sheetView tabSelected="1" zoomScale="50" zoomScaleNormal="50" zoomScaleSheetLayoutView="70" zoomScalePageLayoutView="50" workbookViewId="0">
      <pane xSplit="5" ySplit="18" topLeftCell="O19" activePane="bottomRight" state="frozen"/>
      <selection pane="topRight" activeCell="G1" sqref="G1"/>
      <selection pane="bottomLeft" activeCell="A19" sqref="A19"/>
      <selection pane="bottomRight" activeCell="A50" sqref="A50"/>
    </sheetView>
  </sheetViews>
  <sheetFormatPr defaultRowHeight="18.75" x14ac:dyDescent="0.3"/>
  <cols>
    <col min="1" max="1" width="57.140625" style="22" customWidth="1"/>
    <col min="2" max="2" width="10.85546875" style="22" customWidth="1"/>
    <col min="3" max="3" width="18.140625" style="22" customWidth="1"/>
    <col min="4" max="4" width="18.7109375" style="22" customWidth="1"/>
    <col min="5" max="5" width="22.140625" style="22" customWidth="1"/>
    <col min="6" max="9" width="33.28515625" style="22" customWidth="1"/>
    <col min="10" max="10" width="33.28515625" style="100" customWidth="1"/>
    <col min="11" max="20" width="33.28515625" style="22" customWidth="1"/>
    <col min="21" max="21" width="33.28515625" style="100" customWidth="1"/>
    <col min="22" max="38" width="33.28515625" style="22" customWidth="1"/>
    <col min="39" max="39" width="26.42578125" style="22" customWidth="1"/>
    <col min="40" max="40" width="22.42578125" style="22" bestFit="1" customWidth="1"/>
    <col min="41" max="50" width="26.42578125" style="22" customWidth="1"/>
    <col min="51" max="51" width="32.42578125" style="22" bestFit="1" customWidth="1"/>
    <col min="52" max="52" width="33" style="22" customWidth="1"/>
    <col min="53" max="16384" width="9.140625" style="22"/>
  </cols>
  <sheetData>
    <row r="1" spans="1:37" x14ac:dyDescent="0.3">
      <c r="A1" s="76" t="s">
        <v>383</v>
      </c>
      <c r="B1" s="21"/>
      <c r="C1" s="21"/>
      <c r="D1" s="21"/>
      <c r="E1" s="21"/>
      <c r="J1" s="22"/>
      <c r="U1" s="22"/>
    </row>
    <row r="2" spans="1:37" x14ac:dyDescent="0.3">
      <c r="A2" s="135" t="s">
        <v>147</v>
      </c>
      <c r="B2" s="135" t="s">
        <v>148</v>
      </c>
      <c r="C2" s="136" t="s">
        <v>149</v>
      </c>
      <c r="D2" s="136" t="s">
        <v>150</v>
      </c>
      <c r="E2" s="23" t="s">
        <v>318</v>
      </c>
      <c r="F2" s="24" t="s">
        <v>132</v>
      </c>
      <c r="G2" s="24" t="s">
        <v>133</v>
      </c>
      <c r="H2" s="24" t="s">
        <v>125</v>
      </c>
      <c r="I2" s="24" t="s">
        <v>126</v>
      </c>
      <c r="J2" s="24" t="s">
        <v>127</v>
      </c>
      <c r="K2" s="24" t="s">
        <v>128</v>
      </c>
      <c r="L2" s="24" t="s">
        <v>386</v>
      </c>
      <c r="M2" s="24" t="s">
        <v>151</v>
      </c>
      <c r="N2" s="24" t="s">
        <v>129</v>
      </c>
      <c r="O2" s="24" t="s">
        <v>117</v>
      </c>
      <c r="P2" s="24" t="s">
        <v>136</v>
      </c>
      <c r="Q2" s="24" t="s">
        <v>392</v>
      </c>
      <c r="R2" s="24" t="s">
        <v>151</v>
      </c>
      <c r="S2" s="24" t="s">
        <v>121</v>
      </c>
      <c r="T2" s="24" t="s">
        <v>135</v>
      </c>
      <c r="U2" s="24" t="s">
        <v>357</v>
      </c>
      <c r="V2" s="24" t="s">
        <v>122</v>
      </c>
      <c r="W2" s="24" t="s">
        <v>397</v>
      </c>
      <c r="X2" s="24" t="s">
        <v>151</v>
      </c>
      <c r="Y2" s="24" t="s">
        <v>116</v>
      </c>
      <c r="Z2" s="24" t="s">
        <v>115</v>
      </c>
      <c r="AA2" s="24" t="s">
        <v>123</v>
      </c>
      <c r="AB2" s="24" t="s">
        <v>124</v>
      </c>
      <c r="AC2" s="24" t="s">
        <v>131</v>
      </c>
      <c r="AD2" s="24" t="s">
        <v>153</v>
      </c>
      <c r="AE2" s="24" t="s">
        <v>152</v>
      </c>
      <c r="AF2" s="24" t="s">
        <v>343</v>
      </c>
      <c r="AG2" s="24" t="s">
        <v>330</v>
      </c>
      <c r="AH2" s="24" t="s">
        <v>333</v>
      </c>
      <c r="AI2" s="24" t="s">
        <v>331</v>
      </c>
      <c r="AJ2" s="24" t="s">
        <v>344</v>
      </c>
      <c r="AK2" s="24" t="s">
        <v>332</v>
      </c>
    </row>
    <row r="3" spans="1:37" x14ac:dyDescent="0.3">
      <c r="A3" s="135"/>
      <c r="B3" s="135"/>
      <c r="C3" s="136"/>
      <c r="D3" s="136"/>
      <c r="E3" s="25"/>
      <c r="F3" s="26"/>
      <c r="G3" s="26"/>
      <c r="H3" s="26"/>
      <c r="I3" s="26"/>
      <c r="J3" s="26"/>
      <c r="K3" s="26"/>
      <c r="L3" s="26"/>
      <c r="M3" s="26" t="s">
        <v>386</v>
      </c>
      <c r="N3" s="26"/>
      <c r="O3" s="26"/>
      <c r="P3" s="26"/>
      <c r="Q3" s="26"/>
      <c r="R3" s="26" t="s">
        <v>392</v>
      </c>
      <c r="S3" s="26"/>
      <c r="T3" s="26"/>
      <c r="U3" s="26"/>
      <c r="V3" s="26"/>
      <c r="W3" s="26"/>
      <c r="X3" s="26" t="s">
        <v>397</v>
      </c>
      <c r="Y3" s="26"/>
      <c r="Z3" s="26"/>
      <c r="AA3" s="26"/>
      <c r="AB3" s="26"/>
      <c r="AC3" s="26"/>
      <c r="AD3" s="26"/>
      <c r="AE3" s="26"/>
      <c r="AF3" s="26"/>
      <c r="AG3" s="26"/>
      <c r="AH3" s="26"/>
      <c r="AI3" s="26"/>
      <c r="AJ3" s="26"/>
      <c r="AK3" s="26"/>
    </row>
    <row r="4" spans="1:37" ht="15" customHeight="1" x14ac:dyDescent="0.3">
      <c r="A4" s="135"/>
      <c r="B4" s="135"/>
      <c r="C4" s="136"/>
      <c r="D4" s="136"/>
      <c r="E4" s="25" t="s">
        <v>154</v>
      </c>
      <c r="F4" s="27" t="s">
        <v>384</v>
      </c>
      <c r="G4" s="27" t="s">
        <v>385</v>
      </c>
      <c r="H4" s="27" t="s">
        <v>387</v>
      </c>
      <c r="I4" s="27" t="s">
        <v>388</v>
      </c>
      <c r="J4" s="27" t="s">
        <v>389</v>
      </c>
      <c r="K4" s="27" t="s">
        <v>390</v>
      </c>
      <c r="L4" s="27" t="s">
        <v>391</v>
      </c>
      <c r="M4" s="27" t="s">
        <v>155</v>
      </c>
      <c r="N4" s="27" t="s">
        <v>393</v>
      </c>
      <c r="O4" s="27" t="s">
        <v>394</v>
      </c>
      <c r="P4" s="27" t="s">
        <v>395</v>
      </c>
      <c r="Q4" s="27" t="s">
        <v>396</v>
      </c>
      <c r="R4" s="27" t="s">
        <v>155</v>
      </c>
      <c r="S4" s="27" t="s">
        <v>398</v>
      </c>
      <c r="T4" s="27" t="s">
        <v>399</v>
      </c>
      <c r="U4" s="27" t="s">
        <v>400</v>
      </c>
      <c r="V4" s="27" t="s">
        <v>401</v>
      </c>
      <c r="W4" s="27" t="s">
        <v>402</v>
      </c>
      <c r="X4" s="27" t="s">
        <v>155</v>
      </c>
      <c r="Y4" s="27" t="s">
        <v>403</v>
      </c>
      <c r="Z4" s="27" t="s">
        <v>404</v>
      </c>
      <c r="AA4" s="27" t="s">
        <v>405</v>
      </c>
      <c r="AB4" s="27" t="s">
        <v>406</v>
      </c>
      <c r="AC4" s="27" t="s">
        <v>407</v>
      </c>
      <c r="AD4" s="27" t="s">
        <v>408</v>
      </c>
      <c r="AE4" s="27"/>
      <c r="AF4" s="27" t="s">
        <v>410</v>
      </c>
      <c r="AG4" s="27" t="s">
        <v>411</v>
      </c>
      <c r="AH4" s="27" t="s">
        <v>412</v>
      </c>
      <c r="AI4" s="27" t="s">
        <v>413</v>
      </c>
      <c r="AJ4" s="27" t="s">
        <v>414</v>
      </c>
      <c r="AK4" s="27" t="s">
        <v>415</v>
      </c>
    </row>
    <row r="5" spans="1:37" ht="18.75" customHeight="1" x14ac:dyDescent="0.3">
      <c r="A5" s="135"/>
      <c r="B5" s="135"/>
      <c r="C5" s="136"/>
      <c r="D5" s="136"/>
      <c r="E5" s="77" t="s">
        <v>157</v>
      </c>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row>
    <row r="6" spans="1:37" x14ac:dyDescent="0.3">
      <c r="A6" s="29" t="s">
        <v>158</v>
      </c>
      <c r="B6" s="30" t="s">
        <v>159</v>
      </c>
      <c r="C6" s="30" t="s">
        <v>145</v>
      </c>
      <c r="D6" s="30" t="s">
        <v>145</v>
      </c>
      <c r="E6" s="30" t="s">
        <v>145</v>
      </c>
      <c r="F6" s="31">
        <v>0.5</v>
      </c>
      <c r="G6" s="31">
        <v>0.4</v>
      </c>
      <c r="H6" s="31">
        <v>0</v>
      </c>
      <c r="I6" s="31">
        <v>0.1</v>
      </c>
      <c r="J6" s="32">
        <v>0</v>
      </c>
      <c r="K6" s="31">
        <v>1.8</v>
      </c>
      <c r="L6" s="31" t="s">
        <v>145</v>
      </c>
      <c r="M6" s="31" t="s">
        <v>145</v>
      </c>
      <c r="N6" s="31">
        <v>1.5</v>
      </c>
      <c r="O6" s="31">
        <v>0</v>
      </c>
      <c r="P6" s="87">
        <v>0.6</v>
      </c>
      <c r="Q6" s="31" t="s">
        <v>145</v>
      </c>
      <c r="R6" s="31" t="s">
        <v>145</v>
      </c>
      <c r="S6" s="31">
        <v>0.2</v>
      </c>
      <c r="T6" s="38">
        <v>0</v>
      </c>
      <c r="U6" s="38">
        <v>0</v>
      </c>
      <c r="V6" s="38">
        <v>0</v>
      </c>
      <c r="W6" s="31" t="s">
        <v>145</v>
      </c>
      <c r="X6" s="31" t="s">
        <v>145</v>
      </c>
      <c r="Y6" s="87">
        <v>4.5999999999999996</v>
      </c>
      <c r="Z6" s="31">
        <v>2.7</v>
      </c>
      <c r="AA6" s="31">
        <v>0.2</v>
      </c>
      <c r="AB6" s="31">
        <v>0.5</v>
      </c>
      <c r="AC6" s="31">
        <v>0.4</v>
      </c>
      <c r="AD6" s="31" t="s">
        <v>145</v>
      </c>
      <c r="AE6" s="87" t="s">
        <v>145</v>
      </c>
      <c r="AF6" s="31">
        <v>0.7</v>
      </c>
      <c r="AG6" s="31">
        <v>0.1</v>
      </c>
      <c r="AH6" s="31">
        <v>0.4</v>
      </c>
      <c r="AI6" s="31">
        <v>0</v>
      </c>
      <c r="AJ6" s="31">
        <v>0.1</v>
      </c>
      <c r="AK6" s="31">
        <v>0.1</v>
      </c>
    </row>
    <row r="7" spans="1:37" x14ac:dyDescent="0.3">
      <c r="A7" s="29" t="s">
        <v>160</v>
      </c>
      <c r="B7" s="30" t="s">
        <v>161</v>
      </c>
      <c r="C7" s="30" t="s">
        <v>145</v>
      </c>
      <c r="D7" s="30" t="s">
        <v>145</v>
      </c>
      <c r="E7" s="30" t="s">
        <v>145</v>
      </c>
      <c r="F7" s="32">
        <v>456.6</v>
      </c>
      <c r="G7" s="32">
        <v>453.3</v>
      </c>
      <c r="H7" s="32">
        <v>327.10000000000002</v>
      </c>
      <c r="I7" s="32">
        <v>189</v>
      </c>
      <c r="J7" s="32">
        <v>197.3</v>
      </c>
      <c r="K7" s="32">
        <v>250.2</v>
      </c>
      <c r="L7" s="32" t="s">
        <v>145</v>
      </c>
      <c r="M7" s="31" t="s">
        <v>145</v>
      </c>
      <c r="N7" s="31">
        <v>237</v>
      </c>
      <c r="O7" s="31">
        <v>576.1</v>
      </c>
      <c r="P7" s="87">
        <v>1242</v>
      </c>
      <c r="Q7" s="31" t="s">
        <v>145</v>
      </c>
      <c r="R7" s="31" t="s">
        <v>145</v>
      </c>
      <c r="S7" s="31">
        <v>1613</v>
      </c>
      <c r="T7" s="38">
        <v>1467</v>
      </c>
      <c r="U7" s="38">
        <v>926.7</v>
      </c>
      <c r="V7" s="38">
        <v>1447</v>
      </c>
      <c r="W7" s="31" t="s">
        <v>145</v>
      </c>
      <c r="X7" s="31" t="s">
        <v>145</v>
      </c>
      <c r="Y7" s="87">
        <v>1367</v>
      </c>
      <c r="Z7" s="31">
        <v>1617</v>
      </c>
      <c r="AA7" s="31">
        <v>1239</v>
      </c>
      <c r="AB7" s="31">
        <v>1206</v>
      </c>
      <c r="AC7" s="31">
        <v>370.1</v>
      </c>
      <c r="AD7" s="31" t="s">
        <v>145</v>
      </c>
      <c r="AE7" s="87" t="s">
        <v>145</v>
      </c>
      <c r="AF7" s="31">
        <v>1249</v>
      </c>
      <c r="AG7" s="31">
        <v>1255</v>
      </c>
      <c r="AH7" s="31">
        <v>1292</v>
      </c>
      <c r="AI7" s="31">
        <v>1242</v>
      </c>
      <c r="AJ7" s="31">
        <v>2093</v>
      </c>
      <c r="AK7" s="31">
        <v>1765</v>
      </c>
    </row>
    <row r="8" spans="1:37" x14ac:dyDescent="0.3">
      <c r="A8" s="29" t="s">
        <v>162</v>
      </c>
      <c r="B8" s="33" t="s">
        <v>163</v>
      </c>
      <c r="C8" s="30" t="s">
        <v>164</v>
      </c>
      <c r="D8" s="30" t="s">
        <v>165</v>
      </c>
      <c r="E8" s="30" t="s">
        <v>145</v>
      </c>
      <c r="F8" s="32">
        <v>7.63</v>
      </c>
      <c r="G8" s="32">
        <v>7.61</v>
      </c>
      <c r="H8" s="32">
        <v>7.89</v>
      </c>
      <c r="I8" s="32">
        <v>7.27</v>
      </c>
      <c r="J8" s="32">
        <v>7.08</v>
      </c>
      <c r="K8" s="32">
        <v>7.87</v>
      </c>
      <c r="L8" s="32" t="s">
        <v>145</v>
      </c>
      <c r="M8" s="32" t="s">
        <v>145</v>
      </c>
      <c r="N8" s="32">
        <v>7.91</v>
      </c>
      <c r="O8" s="32">
        <v>7.66</v>
      </c>
      <c r="P8" s="87">
        <v>6.91</v>
      </c>
      <c r="Q8" s="32" t="s">
        <v>145</v>
      </c>
      <c r="R8" s="32" t="s">
        <v>145</v>
      </c>
      <c r="S8" s="32">
        <v>7.81</v>
      </c>
      <c r="T8" s="42">
        <v>6.49</v>
      </c>
      <c r="U8" s="108">
        <v>6.8</v>
      </c>
      <c r="V8" s="108">
        <v>7.55</v>
      </c>
      <c r="W8" s="32" t="s">
        <v>145</v>
      </c>
      <c r="X8" s="32" t="s">
        <v>145</v>
      </c>
      <c r="Y8" s="87">
        <v>7.92</v>
      </c>
      <c r="Z8" s="32">
        <v>6.91</v>
      </c>
      <c r="AA8" s="32">
        <v>7.77</v>
      </c>
      <c r="AB8" s="32">
        <v>7.63</v>
      </c>
      <c r="AC8" s="32">
        <v>7.96</v>
      </c>
      <c r="AD8" s="32" t="s">
        <v>145</v>
      </c>
      <c r="AE8" s="87" t="s">
        <v>145</v>
      </c>
      <c r="AF8" s="32">
        <v>6.88</v>
      </c>
      <c r="AG8" s="32">
        <v>7.09</v>
      </c>
      <c r="AH8" s="32">
        <v>7.03</v>
      </c>
      <c r="AI8" s="32">
        <v>7.35</v>
      </c>
      <c r="AJ8" s="32">
        <v>7.52</v>
      </c>
      <c r="AK8" s="32">
        <v>7.47</v>
      </c>
    </row>
    <row r="9" spans="1:37" s="37" customFormat="1" x14ac:dyDescent="0.3">
      <c r="A9" s="34" t="s">
        <v>320</v>
      </c>
      <c r="B9" s="35" t="s">
        <v>168</v>
      </c>
      <c r="C9" s="35" t="s">
        <v>145</v>
      </c>
      <c r="D9" s="35" t="s">
        <v>145</v>
      </c>
      <c r="E9" s="30" t="s">
        <v>145</v>
      </c>
      <c r="F9" s="32">
        <v>13.84</v>
      </c>
      <c r="G9" s="32">
        <v>13.84</v>
      </c>
      <c r="H9" s="32">
        <v>2.76</v>
      </c>
      <c r="I9" s="32">
        <v>13.58</v>
      </c>
      <c r="J9" s="32">
        <v>14.09</v>
      </c>
      <c r="K9" s="32">
        <v>14.19</v>
      </c>
      <c r="L9" s="32" t="s">
        <v>145</v>
      </c>
      <c r="M9" s="32" t="s">
        <v>145</v>
      </c>
      <c r="N9" s="32">
        <v>14.62</v>
      </c>
      <c r="O9" s="32">
        <v>12.85</v>
      </c>
      <c r="P9" s="87">
        <v>1.79</v>
      </c>
      <c r="Q9" s="32" t="s">
        <v>145</v>
      </c>
      <c r="R9" s="32" t="s">
        <v>145</v>
      </c>
      <c r="S9" s="32">
        <v>13.72</v>
      </c>
      <c r="T9" s="38">
        <v>13.1</v>
      </c>
      <c r="U9" s="38">
        <v>12.87</v>
      </c>
      <c r="V9" s="38">
        <v>12.63</v>
      </c>
      <c r="W9" s="32" t="s">
        <v>145</v>
      </c>
      <c r="X9" s="32" t="s">
        <v>145</v>
      </c>
      <c r="Y9" s="87">
        <v>12.49</v>
      </c>
      <c r="Z9" s="32">
        <v>2.58</v>
      </c>
      <c r="AA9" s="32">
        <v>11.88</v>
      </c>
      <c r="AB9" s="32">
        <v>13.26</v>
      </c>
      <c r="AC9" s="32">
        <v>3.03</v>
      </c>
      <c r="AD9" s="32" t="s">
        <v>145</v>
      </c>
      <c r="AE9" s="87" t="s">
        <v>145</v>
      </c>
      <c r="AF9" s="32">
        <v>0.48</v>
      </c>
      <c r="AG9" s="32">
        <v>7.12</v>
      </c>
      <c r="AH9" s="32">
        <v>6.02</v>
      </c>
      <c r="AI9" s="32">
        <v>11.62</v>
      </c>
      <c r="AJ9" s="32">
        <v>13.8</v>
      </c>
      <c r="AK9" s="32">
        <v>12.73</v>
      </c>
    </row>
    <row r="10" spans="1:37" s="37" customFormat="1" x14ac:dyDescent="0.3">
      <c r="A10" s="34" t="s">
        <v>166</v>
      </c>
      <c r="B10" s="35" t="s">
        <v>167</v>
      </c>
      <c r="C10" s="35" t="s">
        <v>145</v>
      </c>
      <c r="D10" s="35" t="s">
        <v>145</v>
      </c>
      <c r="E10" s="30" t="s">
        <v>145</v>
      </c>
      <c r="F10" s="36">
        <v>15.94</v>
      </c>
      <c r="G10" s="36">
        <v>24.4</v>
      </c>
      <c r="H10" s="36">
        <v>11.94</v>
      </c>
      <c r="I10" s="36">
        <v>0.23</v>
      </c>
      <c r="J10" s="32">
        <v>0.6</v>
      </c>
      <c r="K10" s="36">
        <v>1.5</v>
      </c>
      <c r="L10" s="36" t="s">
        <v>145</v>
      </c>
      <c r="M10" s="36" t="s">
        <v>145</v>
      </c>
      <c r="N10" s="36">
        <v>2.95</v>
      </c>
      <c r="O10" s="36">
        <v>1.05</v>
      </c>
      <c r="P10" s="87">
        <v>2.36</v>
      </c>
      <c r="Q10" s="36" t="s">
        <v>145</v>
      </c>
      <c r="R10" s="36" t="s">
        <v>145</v>
      </c>
      <c r="S10" s="36">
        <v>12.07</v>
      </c>
      <c r="T10" s="38">
        <v>57.5</v>
      </c>
      <c r="U10" s="38">
        <v>4.6100000000000003</v>
      </c>
      <c r="V10" s="38">
        <v>15.88</v>
      </c>
      <c r="W10" s="36" t="s">
        <v>145</v>
      </c>
      <c r="X10" s="36" t="s">
        <v>145</v>
      </c>
      <c r="Y10" s="87">
        <v>2.82</v>
      </c>
      <c r="Z10" s="36">
        <v>23.2</v>
      </c>
      <c r="AA10" s="36">
        <v>17.84</v>
      </c>
      <c r="AB10" s="36">
        <v>18.05</v>
      </c>
      <c r="AC10" s="36">
        <v>0.38</v>
      </c>
      <c r="AD10" s="36" t="s">
        <v>145</v>
      </c>
      <c r="AE10" s="87" t="s">
        <v>145</v>
      </c>
      <c r="AF10" s="36">
        <v>3.85</v>
      </c>
      <c r="AG10" s="36">
        <v>1.66</v>
      </c>
      <c r="AH10" s="36">
        <v>8.25</v>
      </c>
      <c r="AI10" s="36">
        <v>3.99</v>
      </c>
      <c r="AJ10" s="36">
        <v>47.6</v>
      </c>
      <c r="AK10" s="36">
        <v>15.03</v>
      </c>
    </row>
    <row r="11" spans="1:37" x14ac:dyDescent="0.3">
      <c r="A11" s="29" t="s">
        <v>169</v>
      </c>
      <c r="B11" s="32" t="s">
        <v>170</v>
      </c>
      <c r="C11" s="32">
        <v>15</v>
      </c>
      <c r="D11" s="32" t="s">
        <v>145</v>
      </c>
      <c r="E11" s="32">
        <v>5</v>
      </c>
      <c r="F11" s="38" t="s">
        <v>145</v>
      </c>
      <c r="G11" s="38" t="s">
        <v>145</v>
      </c>
      <c r="H11" s="38" t="s">
        <v>145</v>
      </c>
      <c r="I11" s="38" t="s">
        <v>145</v>
      </c>
      <c r="J11" s="32" t="s">
        <v>145</v>
      </c>
      <c r="K11" s="38" t="s">
        <v>145</v>
      </c>
      <c r="L11" s="38" t="s">
        <v>145</v>
      </c>
      <c r="M11" s="36" t="s">
        <v>145</v>
      </c>
      <c r="N11" s="38" t="s">
        <v>145</v>
      </c>
      <c r="O11" s="38" t="s">
        <v>145</v>
      </c>
      <c r="P11" s="87" t="s">
        <v>145</v>
      </c>
      <c r="Q11" s="38" t="s">
        <v>145</v>
      </c>
      <c r="R11" s="36" t="s">
        <v>145</v>
      </c>
      <c r="S11" s="38" t="s">
        <v>145</v>
      </c>
      <c r="T11" s="38" t="s">
        <v>145</v>
      </c>
      <c r="U11" s="38" t="s">
        <v>145</v>
      </c>
      <c r="V11" s="38" t="s">
        <v>145</v>
      </c>
      <c r="W11" s="38" t="s">
        <v>145</v>
      </c>
      <c r="X11" s="36" t="s">
        <v>145</v>
      </c>
      <c r="Y11" s="87" t="s">
        <v>145</v>
      </c>
      <c r="Z11" s="38" t="s">
        <v>145</v>
      </c>
      <c r="AA11" s="38" t="s">
        <v>145</v>
      </c>
      <c r="AB11" s="38" t="s">
        <v>145</v>
      </c>
      <c r="AC11" s="38" t="s">
        <v>188</v>
      </c>
      <c r="AD11" s="38" t="s">
        <v>145</v>
      </c>
      <c r="AE11" s="38" t="s">
        <v>145</v>
      </c>
      <c r="AF11" s="38" t="s">
        <v>145</v>
      </c>
      <c r="AG11" s="38" t="s">
        <v>145</v>
      </c>
      <c r="AH11" s="38" t="s">
        <v>145</v>
      </c>
      <c r="AI11" s="38" t="s">
        <v>145</v>
      </c>
      <c r="AJ11" s="38" t="s">
        <v>145</v>
      </c>
      <c r="AK11" s="38" t="s">
        <v>145</v>
      </c>
    </row>
    <row r="12" spans="1:37" x14ac:dyDescent="0.3">
      <c r="A12" s="29" t="s">
        <v>171</v>
      </c>
      <c r="B12" s="32" t="s">
        <v>161</v>
      </c>
      <c r="C12" s="32" t="s">
        <v>145</v>
      </c>
      <c r="D12" s="39" t="s">
        <v>145</v>
      </c>
      <c r="E12" s="39">
        <v>2</v>
      </c>
      <c r="F12" s="40">
        <v>444</v>
      </c>
      <c r="G12" s="40">
        <v>435</v>
      </c>
      <c r="H12" s="40">
        <v>387</v>
      </c>
      <c r="I12" s="40">
        <v>187</v>
      </c>
      <c r="J12" s="87">
        <v>192</v>
      </c>
      <c r="K12" s="40">
        <v>244</v>
      </c>
      <c r="L12" s="40">
        <v>243</v>
      </c>
      <c r="M12" s="41">
        <f>IFERROR(IF(MAX(K12:L12)&lt;(5*$E12),IF(ABS(K12-L12)&lt;(2*$E12),"&lt;2xDL",IFERROR(ABS(K12-L12)/AVERAGE(K12,L12),"&lt;DL")),IFERROR(ABS(K12-L12)/AVERAGE(K12,L12),"&lt;DL")),"&lt;DL")</f>
        <v>4.1067761806981521E-3</v>
      </c>
      <c r="N12" s="40">
        <v>234</v>
      </c>
      <c r="O12" s="40">
        <v>549</v>
      </c>
      <c r="P12" s="40">
        <v>1140</v>
      </c>
      <c r="Q12" s="40">
        <v>1140</v>
      </c>
      <c r="R12" s="41">
        <f>IFERROR(IF(MAX(P12:Q12)&lt;(5*$E12),IF(ABS(P12-Q12)&lt;(2*$E12),"&lt;2xDL",IFERROR(ABS(P12-Q12)/AVERAGE(P12,Q12),"&lt;DL")),IFERROR(ABS(P12-Q12)/AVERAGE(P12,Q12),"&lt;DL")),"&lt;DL")</f>
        <v>0</v>
      </c>
      <c r="S12" s="40">
        <v>1460</v>
      </c>
      <c r="T12" s="40">
        <v>1310</v>
      </c>
      <c r="U12" s="87">
        <v>897</v>
      </c>
      <c r="V12" s="40">
        <v>1330</v>
      </c>
      <c r="W12" s="40">
        <v>1300</v>
      </c>
      <c r="X12" s="41">
        <f>IFERROR(IF(MAX(V12:W12)&lt;(5*$E12),IF(ABS(V12-W12)&lt;(2*$E12),"&lt;2xDL",IFERROR(ABS(V12-W12)/AVERAGE(V12,W12),"&lt;DL")),IFERROR(ABS(V12-W12)/AVERAGE(V12,W12),"&lt;DL")),"&lt;DL")</f>
        <v>2.2813688212927757E-2</v>
      </c>
      <c r="Y12" s="87">
        <v>1170</v>
      </c>
      <c r="Z12" s="40">
        <v>1490</v>
      </c>
      <c r="AA12" s="40">
        <v>1320</v>
      </c>
      <c r="AB12" s="40">
        <v>1140</v>
      </c>
      <c r="AC12" s="40">
        <v>343</v>
      </c>
      <c r="AD12" s="40" t="s">
        <v>172</v>
      </c>
      <c r="AE12" s="40" t="s">
        <v>172</v>
      </c>
      <c r="AF12" s="40">
        <v>1140</v>
      </c>
      <c r="AG12" s="40">
        <v>1140</v>
      </c>
      <c r="AH12" s="40">
        <v>1170</v>
      </c>
      <c r="AI12" s="40">
        <v>1150</v>
      </c>
      <c r="AJ12" s="40">
        <v>1850</v>
      </c>
      <c r="AK12" s="40">
        <v>1590</v>
      </c>
    </row>
    <row r="13" spans="1:37" x14ac:dyDescent="0.3">
      <c r="A13" s="29" t="s">
        <v>173</v>
      </c>
      <c r="B13" s="32" t="s">
        <v>168</v>
      </c>
      <c r="C13" s="32" t="s">
        <v>145</v>
      </c>
      <c r="D13" s="39" t="s">
        <v>145</v>
      </c>
      <c r="E13" s="39">
        <v>0.5</v>
      </c>
      <c r="F13" s="40">
        <v>225</v>
      </c>
      <c r="G13" s="40">
        <v>230</v>
      </c>
      <c r="H13" s="40">
        <v>211</v>
      </c>
      <c r="I13" s="40">
        <v>95.5</v>
      </c>
      <c r="J13" s="87">
        <v>97.7</v>
      </c>
      <c r="K13" s="40">
        <v>127</v>
      </c>
      <c r="L13" s="40">
        <v>125</v>
      </c>
      <c r="M13" s="41">
        <f t="shared" ref="M13:M76" si="0">IFERROR(IF(MAX(K13:L13)&lt;(5*$E13),IF(ABS(K13-L13)&lt;(2*$E13),"&lt;2xDL",IFERROR(ABS(K13-L13)/AVERAGE(K13,L13),"&lt;DL")),IFERROR(ABS(K13-L13)/AVERAGE(K13,L13),"&lt;DL")),"&lt;DL")</f>
        <v>1.5873015873015872E-2</v>
      </c>
      <c r="N13" s="40">
        <v>118</v>
      </c>
      <c r="O13" s="40">
        <v>296</v>
      </c>
      <c r="P13" s="40">
        <v>730</v>
      </c>
      <c r="Q13" s="40">
        <v>724</v>
      </c>
      <c r="R13" s="41">
        <f t="shared" ref="R13:R76" si="1">IFERROR(IF(MAX(P13:Q13)&lt;(5*$E13),IF(ABS(P13-Q13)&lt;(2*$E13),"&lt;2xDL",IFERROR(ABS(P13-Q13)/AVERAGE(P13,Q13),"&lt;DL")),IFERROR(ABS(P13-Q13)/AVERAGE(P13,Q13),"&lt;DL")),"&lt;DL")</f>
        <v>8.253094910591471E-3</v>
      </c>
      <c r="S13" s="40">
        <v>998</v>
      </c>
      <c r="T13" s="40">
        <v>888</v>
      </c>
      <c r="U13" s="87">
        <v>543</v>
      </c>
      <c r="V13" s="40">
        <v>881</v>
      </c>
      <c r="W13" s="40">
        <v>852</v>
      </c>
      <c r="X13" s="41">
        <f t="shared" ref="X13:X76" si="2">IFERROR(IF(MAX(V13:W13)&lt;(5*$E13),IF(ABS(V13-W13)&lt;(2*$E13),"&lt;2xDL",IFERROR(ABS(V13-W13)/AVERAGE(V13,W13),"&lt;DL")),IFERROR(ABS(V13-W13)/AVERAGE(V13,W13),"&lt;DL")),"&lt;DL")</f>
        <v>3.3467974610502021E-2</v>
      </c>
      <c r="Y13" s="87">
        <v>705</v>
      </c>
      <c r="Z13" s="40">
        <v>893</v>
      </c>
      <c r="AA13" s="40">
        <v>843</v>
      </c>
      <c r="AB13" s="40">
        <v>687</v>
      </c>
      <c r="AC13" s="40">
        <v>182</v>
      </c>
      <c r="AD13" s="40" t="s">
        <v>174</v>
      </c>
      <c r="AE13" s="40" t="s">
        <v>174</v>
      </c>
      <c r="AF13" s="40">
        <v>724</v>
      </c>
      <c r="AG13" s="40">
        <v>733</v>
      </c>
      <c r="AH13" s="40">
        <v>747</v>
      </c>
      <c r="AI13" s="40">
        <v>746</v>
      </c>
      <c r="AJ13" s="40">
        <v>1360</v>
      </c>
      <c r="AK13" s="40">
        <v>1110</v>
      </c>
    </row>
    <row r="14" spans="1:37" x14ac:dyDescent="0.3">
      <c r="A14" s="29" t="s">
        <v>175</v>
      </c>
      <c r="B14" s="32" t="s">
        <v>163</v>
      </c>
      <c r="C14" s="32" t="s">
        <v>164</v>
      </c>
      <c r="D14" s="32" t="s">
        <v>165</v>
      </c>
      <c r="E14" s="32">
        <v>0.1</v>
      </c>
      <c r="F14" s="42">
        <v>7.83</v>
      </c>
      <c r="G14" s="42">
        <v>7.73</v>
      </c>
      <c r="H14" s="42">
        <v>8.0399999999999991</v>
      </c>
      <c r="I14" s="42">
        <v>7.83</v>
      </c>
      <c r="J14" s="87">
        <v>7.81</v>
      </c>
      <c r="K14" s="42">
        <v>7.99</v>
      </c>
      <c r="L14" s="42">
        <v>7.97</v>
      </c>
      <c r="M14" s="41">
        <f t="shared" si="0"/>
        <v>2.5062656641604585E-3</v>
      </c>
      <c r="N14" s="42">
        <v>7.98</v>
      </c>
      <c r="O14" s="42">
        <v>7.76</v>
      </c>
      <c r="P14" s="42">
        <v>7.3</v>
      </c>
      <c r="Q14" s="42">
        <v>7.28</v>
      </c>
      <c r="R14" s="41">
        <f t="shared" si="1"/>
        <v>2.7434842249656481E-3</v>
      </c>
      <c r="S14" s="42">
        <v>8.1</v>
      </c>
      <c r="T14" s="42">
        <v>6.52</v>
      </c>
      <c r="U14" s="87">
        <v>6.17</v>
      </c>
      <c r="V14" s="42">
        <v>7.92</v>
      </c>
      <c r="W14" s="42">
        <v>7.86</v>
      </c>
      <c r="X14" s="41">
        <f t="shared" si="2"/>
        <v>7.6045627376425352E-3</v>
      </c>
      <c r="Y14" s="87">
        <v>8</v>
      </c>
      <c r="Z14" s="42">
        <v>7.17</v>
      </c>
      <c r="AA14" s="42">
        <v>7.99</v>
      </c>
      <c r="AB14" s="42">
        <v>7.9</v>
      </c>
      <c r="AC14" s="42">
        <v>8.16</v>
      </c>
      <c r="AD14" s="42">
        <v>5.49</v>
      </c>
      <c r="AE14" s="42">
        <v>5.45</v>
      </c>
      <c r="AF14" s="42">
        <v>7.24</v>
      </c>
      <c r="AG14" s="42">
        <v>7.46</v>
      </c>
      <c r="AH14" s="42">
        <v>7.41</v>
      </c>
      <c r="AI14" s="42">
        <v>7.86</v>
      </c>
      <c r="AJ14" s="42">
        <v>7.95</v>
      </c>
      <c r="AK14" s="42">
        <v>7.86</v>
      </c>
    </row>
    <row r="15" spans="1:37" x14ac:dyDescent="0.3">
      <c r="A15" s="29" t="s">
        <v>176</v>
      </c>
      <c r="B15" s="32" t="s">
        <v>168</v>
      </c>
      <c r="C15" s="32" t="s">
        <v>145</v>
      </c>
      <c r="D15" s="32">
        <v>50</v>
      </c>
      <c r="E15" s="32">
        <v>3</v>
      </c>
      <c r="F15" s="40">
        <v>7.8</v>
      </c>
      <c r="G15" s="40">
        <v>19.600000000000001</v>
      </c>
      <c r="H15" s="40">
        <v>4.0999999999999996</v>
      </c>
      <c r="I15" s="40" t="s">
        <v>177</v>
      </c>
      <c r="J15" s="87" t="s">
        <v>177</v>
      </c>
      <c r="K15" s="40" t="s">
        <v>177</v>
      </c>
      <c r="L15" s="40" t="s">
        <v>177</v>
      </c>
      <c r="M15" s="41" t="str">
        <f t="shared" si="0"/>
        <v>&lt;DL</v>
      </c>
      <c r="N15" s="40" t="s">
        <v>177</v>
      </c>
      <c r="O15" s="40">
        <v>13.3</v>
      </c>
      <c r="P15" s="40" t="s">
        <v>177</v>
      </c>
      <c r="Q15" s="40" t="s">
        <v>177</v>
      </c>
      <c r="R15" s="41" t="str">
        <f t="shared" si="1"/>
        <v>&lt;DL</v>
      </c>
      <c r="S15" s="40">
        <v>5.4</v>
      </c>
      <c r="T15" s="40">
        <v>13.6</v>
      </c>
      <c r="U15" s="87">
        <v>84.2</v>
      </c>
      <c r="V15" s="40">
        <v>12.3</v>
      </c>
      <c r="W15" s="40">
        <v>12.3</v>
      </c>
      <c r="X15" s="41" t="str">
        <f t="shared" si="2"/>
        <v>&lt;2xDL</v>
      </c>
      <c r="Y15" s="87">
        <v>3.6</v>
      </c>
      <c r="Z15" s="40">
        <v>27.7</v>
      </c>
      <c r="AA15" s="40">
        <v>9.4</v>
      </c>
      <c r="AB15" s="40">
        <v>3.4</v>
      </c>
      <c r="AC15" s="40" t="s">
        <v>145</v>
      </c>
      <c r="AD15" s="40" t="s">
        <v>177</v>
      </c>
      <c r="AE15" s="40" t="s">
        <v>177</v>
      </c>
      <c r="AF15" s="40" t="s">
        <v>177</v>
      </c>
      <c r="AG15" s="40" t="s">
        <v>177</v>
      </c>
      <c r="AH15" s="40">
        <v>27.9</v>
      </c>
      <c r="AI15" s="40">
        <v>12</v>
      </c>
      <c r="AJ15" s="40">
        <v>54.9</v>
      </c>
      <c r="AK15" s="40">
        <v>66.8</v>
      </c>
    </row>
    <row r="16" spans="1:37" s="43" customFormat="1" x14ac:dyDescent="0.3">
      <c r="A16" s="29" t="s">
        <v>178</v>
      </c>
      <c r="B16" s="32" t="s">
        <v>168</v>
      </c>
      <c r="C16" s="32" t="s">
        <v>145</v>
      </c>
      <c r="D16" s="32" t="s">
        <v>145</v>
      </c>
      <c r="E16" s="32">
        <v>1</v>
      </c>
      <c r="F16" s="40">
        <v>283</v>
      </c>
      <c r="G16" s="40">
        <v>284</v>
      </c>
      <c r="H16" s="40">
        <v>243</v>
      </c>
      <c r="I16" s="40">
        <v>104</v>
      </c>
      <c r="J16" s="87">
        <v>106</v>
      </c>
      <c r="K16" s="40">
        <v>143</v>
      </c>
      <c r="L16" s="40">
        <v>142</v>
      </c>
      <c r="M16" s="41">
        <f t="shared" si="0"/>
        <v>7.0175438596491229E-3</v>
      </c>
      <c r="N16" s="40">
        <v>134</v>
      </c>
      <c r="O16" s="40">
        <v>367</v>
      </c>
      <c r="P16" s="40">
        <v>863</v>
      </c>
      <c r="Q16" s="40">
        <v>867</v>
      </c>
      <c r="R16" s="41">
        <f t="shared" si="1"/>
        <v>4.6242774566473991E-3</v>
      </c>
      <c r="S16" s="40">
        <v>1230</v>
      </c>
      <c r="T16" s="40">
        <v>1120</v>
      </c>
      <c r="U16" s="87">
        <v>704</v>
      </c>
      <c r="V16" s="40">
        <v>1070</v>
      </c>
      <c r="W16" s="40">
        <v>1060</v>
      </c>
      <c r="X16" s="41">
        <f t="shared" si="2"/>
        <v>9.3896713615023476E-3</v>
      </c>
      <c r="Y16" s="87">
        <v>968</v>
      </c>
      <c r="Z16" s="40">
        <v>1240</v>
      </c>
      <c r="AA16" s="40">
        <v>1060</v>
      </c>
      <c r="AB16" s="40">
        <v>869</v>
      </c>
      <c r="AC16" s="40">
        <v>192</v>
      </c>
      <c r="AD16" s="40" t="s">
        <v>179</v>
      </c>
      <c r="AE16" s="40" t="s">
        <v>179</v>
      </c>
      <c r="AF16" s="40">
        <v>864</v>
      </c>
      <c r="AG16" s="40">
        <v>869</v>
      </c>
      <c r="AH16" s="40">
        <v>901</v>
      </c>
      <c r="AI16" s="40">
        <v>886</v>
      </c>
      <c r="AJ16" s="40">
        <v>1620</v>
      </c>
      <c r="AK16" s="40">
        <v>1370</v>
      </c>
    </row>
    <row r="17" spans="1:37" s="43" customFormat="1" x14ac:dyDescent="0.3">
      <c r="A17" s="29" t="s">
        <v>180</v>
      </c>
      <c r="B17" s="32" t="s">
        <v>168</v>
      </c>
      <c r="C17" s="32" t="s">
        <v>145</v>
      </c>
      <c r="D17" s="32" t="s">
        <v>145</v>
      </c>
      <c r="E17" s="32">
        <v>1</v>
      </c>
      <c r="F17" s="40">
        <v>81.599999999999994</v>
      </c>
      <c r="G17" s="40">
        <v>81</v>
      </c>
      <c r="H17" s="40">
        <v>125</v>
      </c>
      <c r="I17" s="40">
        <v>82.4</v>
      </c>
      <c r="J17" s="87">
        <v>81.8</v>
      </c>
      <c r="K17" s="40">
        <v>87</v>
      </c>
      <c r="L17" s="40">
        <v>86.5</v>
      </c>
      <c r="M17" s="41">
        <f t="shared" si="0"/>
        <v>5.763688760806916E-3</v>
      </c>
      <c r="N17" s="40">
        <v>81.400000000000006</v>
      </c>
      <c r="O17" s="40">
        <v>112</v>
      </c>
      <c r="P17" s="40">
        <v>281</v>
      </c>
      <c r="Q17" s="40">
        <v>288</v>
      </c>
      <c r="R17" s="41">
        <f t="shared" si="1"/>
        <v>2.4604569420035149E-2</v>
      </c>
      <c r="S17" s="40">
        <v>307</v>
      </c>
      <c r="T17" s="40">
        <v>8.6</v>
      </c>
      <c r="U17" s="87">
        <v>3.9</v>
      </c>
      <c r="V17" s="40">
        <v>219</v>
      </c>
      <c r="W17" s="40">
        <v>218</v>
      </c>
      <c r="X17" s="41">
        <f t="shared" si="2"/>
        <v>4.5766590389016018E-3</v>
      </c>
      <c r="Y17" s="87">
        <v>79.8</v>
      </c>
      <c r="Z17" s="40">
        <v>258</v>
      </c>
      <c r="AA17" s="40">
        <v>220</v>
      </c>
      <c r="AB17" s="40">
        <v>190</v>
      </c>
      <c r="AC17" s="40" t="s">
        <v>145</v>
      </c>
      <c r="AD17" s="40" t="s">
        <v>179</v>
      </c>
      <c r="AE17" s="40" t="s">
        <v>179</v>
      </c>
      <c r="AF17" s="40">
        <v>286</v>
      </c>
      <c r="AG17" s="40">
        <v>285</v>
      </c>
      <c r="AH17" s="40">
        <v>294</v>
      </c>
      <c r="AI17" s="40">
        <v>288</v>
      </c>
      <c r="AJ17" s="40">
        <v>411</v>
      </c>
      <c r="AK17" s="40">
        <v>306</v>
      </c>
    </row>
    <row r="18" spans="1:37" s="43" customFormat="1" x14ac:dyDescent="0.3">
      <c r="A18" s="29" t="s">
        <v>181</v>
      </c>
      <c r="B18" s="32" t="s">
        <v>168</v>
      </c>
      <c r="C18" s="32" t="s">
        <v>145</v>
      </c>
      <c r="D18" s="32" t="s">
        <v>145</v>
      </c>
      <c r="E18" s="32">
        <v>1</v>
      </c>
      <c r="F18" s="40" t="s">
        <v>179</v>
      </c>
      <c r="G18" s="40" t="s">
        <v>179</v>
      </c>
      <c r="H18" s="40" t="s">
        <v>179</v>
      </c>
      <c r="I18" s="40" t="s">
        <v>179</v>
      </c>
      <c r="J18" s="87" t="s">
        <v>179</v>
      </c>
      <c r="K18" s="40" t="s">
        <v>179</v>
      </c>
      <c r="L18" s="40" t="s">
        <v>179</v>
      </c>
      <c r="M18" s="41" t="str">
        <f t="shared" si="0"/>
        <v>&lt;DL</v>
      </c>
      <c r="N18" s="40" t="s">
        <v>179</v>
      </c>
      <c r="O18" s="40" t="s">
        <v>179</v>
      </c>
      <c r="P18" s="40" t="s">
        <v>179</v>
      </c>
      <c r="Q18" s="40" t="s">
        <v>179</v>
      </c>
      <c r="R18" s="41" t="str">
        <f t="shared" si="1"/>
        <v>&lt;DL</v>
      </c>
      <c r="S18" s="40" t="s">
        <v>179</v>
      </c>
      <c r="T18" s="40" t="s">
        <v>179</v>
      </c>
      <c r="U18" s="87" t="s">
        <v>179</v>
      </c>
      <c r="V18" s="40" t="s">
        <v>179</v>
      </c>
      <c r="W18" s="40" t="s">
        <v>179</v>
      </c>
      <c r="X18" s="41" t="str">
        <f t="shared" si="2"/>
        <v>&lt;DL</v>
      </c>
      <c r="Y18" s="87" t="s">
        <v>179</v>
      </c>
      <c r="Z18" s="40" t="s">
        <v>179</v>
      </c>
      <c r="AA18" s="40" t="s">
        <v>179</v>
      </c>
      <c r="AB18" s="40" t="s">
        <v>179</v>
      </c>
      <c r="AC18" s="40" t="s">
        <v>145</v>
      </c>
      <c r="AD18" s="40" t="s">
        <v>179</v>
      </c>
      <c r="AE18" s="40" t="s">
        <v>179</v>
      </c>
      <c r="AF18" s="40" t="s">
        <v>179</v>
      </c>
      <c r="AG18" s="40" t="s">
        <v>179</v>
      </c>
      <c r="AH18" s="40" t="s">
        <v>179</v>
      </c>
      <c r="AI18" s="40" t="s">
        <v>179</v>
      </c>
      <c r="AJ18" s="40" t="s">
        <v>179</v>
      </c>
      <c r="AK18" s="40" t="s">
        <v>179</v>
      </c>
    </row>
    <row r="19" spans="1:37" x14ac:dyDescent="0.3">
      <c r="A19" s="29" t="s">
        <v>182</v>
      </c>
      <c r="B19" s="32" t="s">
        <v>168</v>
      </c>
      <c r="C19" s="32" t="s">
        <v>145</v>
      </c>
      <c r="D19" s="32" t="s">
        <v>145</v>
      </c>
      <c r="E19" s="32">
        <v>1</v>
      </c>
      <c r="F19" s="40" t="s">
        <v>179</v>
      </c>
      <c r="G19" s="40" t="s">
        <v>179</v>
      </c>
      <c r="H19" s="40" t="s">
        <v>179</v>
      </c>
      <c r="I19" s="40" t="s">
        <v>179</v>
      </c>
      <c r="J19" s="87" t="s">
        <v>179</v>
      </c>
      <c r="K19" s="40" t="s">
        <v>179</v>
      </c>
      <c r="L19" s="40" t="s">
        <v>179</v>
      </c>
      <c r="M19" s="41" t="str">
        <f t="shared" si="0"/>
        <v>&lt;DL</v>
      </c>
      <c r="N19" s="40" t="s">
        <v>179</v>
      </c>
      <c r="O19" s="40" t="s">
        <v>179</v>
      </c>
      <c r="P19" s="40" t="s">
        <v>179</v>
      </c>
      <c r="Q19" s="40" t="s">
        <v>179</v>
      </c>
      <c r="R19" s="41" t="str">
        <f t="shared" si="1"/>
        <v>&lt;DL</v>
      </c>
      <c r="S19" s="40" t="s">
        <v>179</v>
      </c>
      <c r="T19" s="40" t="s">
        <v>179</v>
      </c>
      <c r="U19" s="87" t="s">
        <v>179</v>
      </c>
      <c r="V19" s="40" t="s">
        <v>179</v>
      </c>
      <c r="W19" s="40" t="s">
        <v>179</v>
      </c>
      <c r="X19" s="41" t="str">
        <f t="shared" si="2"/>
        <v>&lt;DL</v>
      </c>
      <c r="Y19" s="87" t="s">
        <v>179</v>
      </c>
      <c r="Z19" s="40" t="s">
        <v>179</v>
      </c>
      <c r="AA19" s="40" t="s">
        <v>179</v>
      </c>
      <c r="AB19" s="40" t="s">
        <v>179</v>
      </c>
      <c r="AC19" s="40" t="s">
        <v>145</v>
      </c>
      <c r="AD19" s="40" t="s">
        <v>179</v>
      </c>
      <c r="AE19" s="40" t="s">
        <v>179</v>
      </c>
      <c r="AF19" s="40" t="s">
        <v>179</v>
      </c>
      <c r="AG19" s="40" t="s">
        <v>179</v>
      </c>
      <c r="AH19" s="40" t="s">
        <v>179</v>
      </c>
      <c r="AI19" s="40" t="s">
        <v>179</v>
      </c>
      <c r="AJ19" s="40" t="s">
        <v>179</v>
      </c>
      <c r="AK19" s="40" t="s">
        <v>179</v>
      </c>
    </row>
    <row r="20" spans="1:37" x14ac:dyDescent="0.3">
      <c r="A20" s="29" t="s">
        <v>183</v>
      </c>
      <c r="B20" s="32" t="s">
        <v>168</v>
      </c>
      <c r="C20" s="32" t="s">
        <v>145</v>
      </c>
      <c r="D20" s="32" t="s">
        <v>145</v>
      </c>
      <c r="E20" s="32">
        <v>1</v>
      </c>
      <c r="F20" s="40">
        <v>81.599999999999994</v>
      </c>
      <c r="G20" s="40">
        <v>81</v>
      </c>
      <c r="H20" s="40">
        <v>125</v>
      </c>
      <c r="I20" s="40">
        <v>82.4</v>
      </c>
      <c r="J20" s="87">
        <v>81.8</v>
      </c>
      <c r="K20" s="40">
        <v>87</v>
      </c>
      <c r="L20" s="40">
        <v>86.5</v>
      </c>
      <c r="M20" s="41">
        <f t="shared" si="0"/>
        <v>5.763688760806916E-3</v>
      </c>
      <c r="N20" s="40">
        <v>81.400000000000006</v>
      </c>
      <c r="O20" s="40">
        <v>112</v>
      </c>
      <c r="P20" s="40">
        <v>281</v>
      </c>
      <c r="Q20" s="40">
        <v>288</v>
      </c>
      <c r="R20" s="41">
        <f t="shared" si="1"/>
        <v>2.4604569420035149E-2</v>
      </c>
      <c r="S20" s="40">
        <v>307</v>
      </c>
      <c r="T20" s="40">
        <v>8.6</v>
      </c>
      <c r="U20" s="87">
        <v>3.9</v>
      </c>
      <c r="V20" s="40">
        <v>219</v>
      </c>
      <c r="W20" s="40">
        <v>218</v>
      </c>
      <c r="X20" s="41">
        <f>IFERROR(IF(MAX(V20:W20)&lt;(5*$E20),IF(ABS(V20-W20)&lt;(2*$E20),"&lt;2xDL",IFERRR(ABS(V20-W20)/AVERAGE(V20,W20),"&lt;DL")),IFERROR(ABS(V20-W20)/AVERAGE(V20,W20),"&lt;DL")),"&lt;DL")</f>
        <v>4.5766590389016018E-3</v>
      </c>
      <c r="Y20" s="87">
        <v>79.8</v>
      </c>
      <c r="Z20" s="40">
        <v>258</v>
      </c>
      <c r="AA20" s="40">
        <v>220</v>
      </c>
      <c r="AB20" s="40">
        <v>190</v>
      </c>
      <c r="AC20" s="40">
        <v>160</v>
      </c>
      <c r="AD20" s="40" t="s">
        <v>179</v>
      </c>
      <c r="AE20" s="40" t="s">
        <v>179</v>
      </c>
      <c r="AF20" s="40">
        <v>286</v>
      </c>
      <c r="AG20" s="40">
        <v>285</v>
      </c>
      <c r="AH20" s="40">
        <v>294</v>
      </c>
      <c r="AI20" s="40">
        <v>288</v>
      </c>
      <c r="AJ20" s="40">
        <v>411</v>
      </c>
      <c r="AK20" s="40">
        <v>306</v>
      </c>
    </row>
    <row r="21" spans="1:37" x14ac:dyDescent="0.3">
      <c r="A21" s="29" t="s">
        <v>184</v>
      </c>
      <c r="B21" s="32" t="s">
        <v>168</v>
      </c>
      <c r="C21" s="32">
        <v>0.75</v>
      </c>
      <c r="D21" s="32" t="s">
        <v>145</v>
      </c>
      <c r="E21" s="32">
        <v>5.0000000000000001E-3</v>
      </c>
      <c r="F21" s="40">
        <v>0.53700000000000003</v>
      </c>
      <c r="G21" s="40">
        <v>0.46</v>
      </c>
      <c r="H21" s="40">
        <v>5.5999999999999999E-3</v>
      </c>
      <c r="I21" s="40" t="s">
        <v>185</v>
      </c>
      <c r="J21" s="87" t="s">
        <v>185</v>
      </c>
      <c r="K21" s="40">
        <v>6.1999999999999998E-3</v>
      </c>
      <c r="L21" s="40">
        <v>6.3E-3</v>
      </c>
      <c r="M21" s="41" t="str">
        <f t="shared" si="0"/>
        <v>&lt;2xDL</v>
      </c>
      <c r="N21" s="40">
        <v>7.6E-3</v>
      </c>
      <c r="O21" s="40">
        <v>1.9599999999999999E-2</v>
      </c>
      <c r="P21" s="40">
        <v>2.3099999999999999E-2</v>
      </c>
      <c r="Q21" s="40">
        <v>2.24E-2</v>
      </c>
      <c r="R21" s="41" t="str">
        <f t="shared" si="1"/>
        <v>&lt;2xDL</v>
      </c>
      <c r="S21" s="40">
        <v>0.13500000000000001</v>
      </c>
      <c r="T21" s="40">
        <v>7.4000000000000003E-3</v>
      </c>
      <c r="U21" s="40" t="s">
        <v>185</v>
      </c>
      <c r="V21" s="40">
        <v>0.151</v>
      </c>
      <c r="W21" s="40">
        <v>0.15</v>
      </c>
      <c r="X21" s="41">
        <f t="shared" si="2"/>
        <v>6.6445182724252554E-3</v>
      </c>
      <c r="Y21" s="87">
        <v>5.8999999999999997E-2</v>
      </c>
      <c r="Z21" s="40">
        <v>4.51</v>
      </c>
      <c r="AA21" s="40">
        <v>1.1399999999999999</v>
      </c>
      <c r="AB21" s="40">
        <v>0.59</v>
      </c>
      <c r="AC21" s="40" t="s">
        <v>145</v>
      </c>
      <c r="AD21" s="40" t="s">
        <v>185</v>
      </c>
      <c r="AE21" s="40" t="s">
        <v>185</v>
      </c>
      <c r="AF21" s="40">
        <v>2.3199999999999998E-2</v>
      </c>
      <c r="AG21" s="40">
        <v>1.8100000000000002E-2</v>
      </c>
      <c r="AH21" s="40">
        <v>5.1499999999999997E-2</v>
      </c>
      <c r="AI21" s="40">
        <v>3.4799999999999998E-2</v>
      </c>
      <c r="AJ21" s="40">
        <v>0.05</v>
      </c>
      <c r="AK21" s="40">
        <v>0.42599999999999999</v>
      </c>
    </row>
    <row r="22" spans="1:37" x14ac:dyDescent="0.3">
      <c r="A22" s="29" t="s">
        <v>186</v>
      </c>
      <c r="B22" s="32" t="s">
        <v>168</v>
      </c>
      <c r="C22" s="32">
        <v>120</v>
      </c>
      <c r="D22" s="32" t="s">
        <v>145</v>
      </c>
      <c r="E22" s="32">
        <v>0.5</v>
      </c>
      <c r="F22" s="40" t="s">
        <v>174</v>
      </c>
      <c r="G22" s="40" t="s">
        <v>174</v>
      </c>
      <c r="H22" s="40" t="s">
        <v>174</v>
      </c>
      <c r="I22" s="40" t="s">
        <v>174</v>
      </c>
      <c r="J22" s="87" t="s">
        <v>174</v>
      </c>
      <c r="K22" s="40" t="s">
        <v>174</v>
      </c>
      <c r="L22" s="40" t="s">
        <v>174</v>
      </c>
      <c r="M22" s="41" t="str">
        <f t="shared" si="0"/>
        <v>&lt;DL</v>
      </c>
      <c r="N22" s="40" t="s">
        <v>174</v>
      </c>
      <c r="O22" s="40" t="s">
        <v>174</v>
      </c>
      <c r="P22" s="44" t="s">
        <v>179</v>
      </c>
      <c r="Q22" s="44" t="s">
        <v>179</v>
      </c>
      <c r="R22" s="41" t="str">
        <f t="shared" si="1"/>
        <v>&lt;DL</v>
      </c>
      <c r="S22" s="44" t="s">
        <v>187</v>
      </c>
      <c r="T22" s="44" t="s">
        <v>179</v>
      </c>
      <c r="U22" s="102" t="s">
        <v>179</v>
      </c>
      <c r="V22" s="44" t="s">
        <v>179</v>
      </c>
      <c r="W22" s="44" t="s">
        <v>179</v>
      </c>
      <c r="X22" s="41" t="str">
        <f t="shared" si="2"/>
        <v>&lt;DL</v>
      </c>
      <c r="Y22" s="102" t="s">
        <v>179</v>
      </c>
      <c r="Z22" s="44" t="s">
        <v>187</v>
      </c>
      <c r="AA22" s="44" t="s">
        <v>179</v>
      </c>
      <c r="AB22" s="44" t="s">
        <v>179</v>
      </c>
      <c r="AC22" s="40" t="s">
        <v>174</v>
      </c>
      <c r="AD22" s="40" t="s">
        <v>174</v>
      </c>
      <c r="AE22" s="40" t="s">
        <v>174</v>
      </c>
      <c r="AF22" s="44" t="s">
        <v>179</v>
      </c>
      <c r="AG22" s="44" t="s">
        <v>179</v>
      </c>
      <c r="AH22" s="44" t="s">
        <v>179</v>
      </c>
      <c r="AI22" s="44" t="s">
        <v>179</v>
      </c>
      <c r="AJ22" s="44" t="s">
        <v>187</v>
      </c>
      <c r="AK22" s="44" t="s">
        <v>187</v>
      </c>
    </row>
    <row r="23" spans="1:37" x14ac:dyDescent="0.3">
      <c r="A23" s="29" t="s">
        <v>189</v>
      </c>
      <c r="B23" s="32" t="s">
        <v>168</v>
      </c>
      <c r="C23" s="32">
        <v>0.12</v>
      </c>
      <c r="D23" s="32" t="s">
        <v>145</v>
      </c>
      <c r="E23" s="32">
        <v>0.02</v>
      </c>
      <c r="F23" s="40">
        <v>5.3999999999999999E-2</v>
      </c>
      <c r="G23" s="40">
        <v>5.2999999999999999E-2</v>
      </c>
      <c r="H23" s="40">
        <v>9.0999999999999998E-2</v>
      </c>
      <c r="I23" s="40">
        <v>4.5999999999999999E-2</v>
      </c>
      <c r="J23" s="87">
        <v>0.05</v>
      </c>
      <c r="K23" s="40">
        <v>4.8000000000000001E-2</v>
      </c>
      <c r="L23" s="40">
        <v>5.0999999999999997E-2</v>
      </c>
      <c r="M23" s="41" t="str">
        <f t="shared" si="0"/>
        <v>&lt;2xDL</v>
      </c>
      <c r="N23" s="40">
        <v>5.5E-2</v>
      </c>
      <c r="O23" s="40">
        <v>5.6000000000000001E-2</v>
      </c>
      <c r="P23" s="40">
        <v>0.16800000000000001</v>
      </c>
      <c r="Q23" s="40">
        <v>0.17100000000000001</v>
      </c>
      <c r="R23" s="41">
        <f t="shared" si="1"/>
        <v>1.7699115044247801E-2</v>
      </c>
      <c r="S23" s="40">
        <v>0.13</v>
      </c>
      <c r="T23" s="40">
        <v>4.1000000000000002E-2</v>
      </c>
      <c r="U23" s="101">
        <v>4.2000000000000003E-2</v>
      </c>
      <c r="V23" s="40">
        <v>9.4E-2</v>
      </c>
      <c r="W23" s="40">
        <v>8.5000000000000006E-2</v>
      </c>
      <c r="X23" s="41" t="str">
        <f t="shared" si="2"/>
        <v>&lt;2xDL</v>
      </c>
      <c r="Y23" s="87">
        <v>0.24299999999999999</v>
      </c>
      <c r="Z23" s="40">
        <v>8.2000000000000003E-2</v>
      </c>
      <c r="AA23" s="40">
        <v>9.6000000000000002E-2</v>
      </c>
      <c r="AB23" s="40">
        <v>9.0999999999999998E-2</v>
      </c>
      <c r="AC23" s="40">
        <v>9.5000000000000001E-2</v>
      </c>
      <c r="AD23" s="40" t="s">
        <v>192</v>
      </c>
      <c r="AE23" s="40" t="s">
        <v>192</v>
      </c>
      <c r="AF23" s="40">
        <v>0.16700000000000001</v>
      </c>
      <c r="AG23" s="40">
        <v>0.16900000000000001</v>
      </c>
      <c r="AH23" s="40">
        <v>0.17299999999999999</v>
      </c>
      <c r="AI23" s="40">
        <v>0.17100000000000001</v>
      </c>
      <c r="AJ23" s="40">
        <v>0.17</v>
      </c>
      <c r="AK23" s="40">
        <v>0.12</v>
      </c>
    </row>
    <row r="24" spans="1:37" x14ac:dyDescent="0.3">
      <c r="A24" s="29" t="s">
        <v>193</v>
      </c>
      <c r="B24" s="32" t="s">
        <v>168</v>
      </c>
      <c r="C24" s="32">
        <v>13</v>
      </c>
      <c r="D24" s="32" t="s">
        <v>145</v>
      </c>
      <c r="E24" s="32">
        <v>5.0000000000000001E-3</v>
      </c>
      <c r="F24" s="40">
        <v>0.113</v>
      </c>
      <c r="G24" s="40">
        <v>0.14000000000000001</v>
      </c>
      <c r="H24" s="40">
        <v>7.6600000000000001E-2</v>
      </c>
      <c r="I24" s="40">
        <v>0.13500000000000001</v>
      </c>
      <c r="J24" s="87">
        <v>0.13700000000000001</v>
      </c>
      <c r="K24" s="40">
        <v>0.13700000000000001</v>
      </c>
      <c r="L24" s="40">
        <v>0.13600000000000001</v>
      </c>
      <c r="M24" s="41">
        <f t="shared" si="0"/>
        <v>7.3260073260073321E-3</v>
      </c>
      <c r="N24" s="40">
        <v>0.129</v>
      </c>
      <c r="O24" s="40">
        <v>6.13E-2</v>
      </c>
      <c r="P24" s="40">
        <v>2.5000000000000001E-2</v>
      </c>
      <c r="Q24" s="40">
        <v>2.5999999999999999E-2</v>
      </c>
      <c r="R24" s="41">
        <f t="shared" si="1"/>
        <v>3.9215686274509699E-2</v>
      </c>
      <c r="S24" s="40">
        <v>0.1</v>
      </c>
      <c r="T24" s="40">
        <v>0.193</v>
      </c>
      <c r="U24" s="87">
        <v>6.9000000000000006E-2</v>
      </c>
      <c r="V24" s="40">
        <v>0.17499999999999999</v>
      </c>
      <c r="W24" s="40">
        <v>0.17399999999999999</v>
      </c>
      <c r="X24" s="41">
        <f t="shared" si="2"/>
        <v>5.7306590257879715E-3</v>
      </c>
      <c r="Y24" s="87">
        <v>0.113</v>
      </c>
      <c r="Z24" s="40">
        <v>1.01</v>
      </c>
      <c r="AA24" s="40">
        <v>0.38200000000000001</v>
      </c>
      <c r="AB24" s="40">
        <v>0.46500000000000002</v>
      </c>
      <c r="AC24" s="40">
        <v>0.13100000000000001</v>
      </c>
      <c r="AD24" s="40" t="s">
        <v>185</v>
      </c>
      <c r="AE24" s="40" t="s">
        <v>185</v>
      </c>
      <c r="AF24" s="40">
        <v>2.5000000000000001E-2</v>
      </c>
      <c r="AG24" s="40">
        <v>2.1000000000000001E-2</v>
      </c>
      <c r="AH24" s="40" t="s">
        <v>194</v>
      </c>
      <c r="AI24" s="40">
        <v>2.3E-2</v>
      </c>
      <c r="AJ24" s="44" t="s">
        <v>416</v>
      </c>
      <c r="AK24" s="40">
        <v>0.20399999999999999</v>
      </c>
    </row>
    <row r="25" spans="1:37" x14ac:dyDescent="0.3">
      <c r="A25" s="29" t="s">
        <v>195</v>
      </c>
      <c r="B25" s="32" t="s">
        <v>168</v>
      </c>
      <c r="C25" s="32">
        <v>0.06</v>
      </c>
      <c r="D25" s="32" t="s">
        <v>145</v>
      </c>
      <c r="E25" s="32">
        <v>1E-3</v>
      </c>
      <c r="F25" s="40">
        <v>1.4E-3</v>
      </c>
      <c r="G25" s="40">
        <v>1.6000000000000001E-3</v>
      </c>
      <c r="H25" s="40" t="s">
        <v>196</v>
      </c>
      <c r="I25" s="40" t="s">
        <v>196</v>
      </c>
      <c r="J25" s="87" t="s">
        <v>196</v>
      </c>
      <c r="K25" s="40" t="s">
        <v>196</v>
      </c>
      <c r="L25" s="40" t="s">
        <v>196</v>
      </c>
      <c r="M25" s="41" t="str">
        <f t="shared" si="0"/>
        <v>&lt;DL</v>
      </c>
      <c r="N25" s="40">
        <v>1E-3</v>
      </c>
      <c r="O25" s="40" t="s">
        <v>196</v>
      </c>
      <c r="P25" s="44" t="s">
        <v>197</v>
      </c>
      <c r="Q25" s="44" t="s">
        <v>197</v>
      </c>
      <c r="R25" s="41" t="str">
        <f t="shared" si="1"/>
        <v>&lt;DL</v>
      </c>
      <c r="S25" s="44" t="s">
        <v>185</v>
      </c>
      <c r="T25" s="44" t="s">
        <v>197</v>
      </c>
      <c r="U25" s="102" t="s">
        <v>197</v>
      </c>
      <c r="V25" s="44" t="s">
        <v>197</v>
      </c>
      <c r="W25" s="40">
        <v>2.3E-3</v>
      </c>
      <c r="X25" s="41" t="str">
        <f t="shared" si="2"/>
        <v>&lt;DL</v>
      </c>
      <c r="Y25" s="87">
        <v>2.3E-3</v>
      </c>
      <c r="Z25" s="40">
        <v>2.3E-2</v>
      </c>
      <c r="AA25" s="40">
        <v>6.4000000000000003E-3</v>
      </c>
      <c r="AB25" s="40">
        <v>9.1999999999999998E-3</v>
      </c>
      <c r="AC25" s="40" t="s">
        <v>196</v>
      </c>
      <c r="AD25" s="40" t="s">
        <v>196</v>
      </c>
      <c r="AE25" s="40" t="s">
        <v>196</v>
      </c>
      <c r="AF25" s="44" t="s">
        <v>197</v>
      </c>
      <c r="AG25" s="44" t="s">
        <v>197</v>
      </c>
      <c r="AH25" s="44" t="s">
        <v>197</v>
      </c>
      <c r="AI25" s="44" t="s">
        <v>197</v>
      </c>
      <c r="AJ25" s="44" t="s">
        <v>185</v>
      </c>
      <c r="AK25" s="44" t="s">
        <v>185</v>
      </c>
    </row>
    <row r="26" spans="1:37" x14ac:dyDescent="0.3">
      <c r="A26" s="29" t="s">
        <v>198</v>
      </c>
      <c r="B26" s="32" t="s">
        <v>168</v>
      </c>
      <c r="C26" s="32" t="s">
        <v>145</v>
      </c>
      <c r="D26" s="32" t="s">
        <v>145</v>
      </c>
      <c r="E26" s="32">
        <v>0.3</v>
      </c>
      <c r="F26" s="40">
        <v>147</v>
      </c>
      <c r="G26" s="40">
        <v>146</v>
      </c>
      <c r="H26" s="40">
        <v>87.4</v>
      </c>
      <c r="I26" s="40">
        <v>17.600000000000001</v>
      </c>
      <c r="J26" s="87">
        <v>19.100000000000001</v>
      </c>
      <c r="K26" s="40">
        <v>42.4</v>
      </c>
      <c r="L26" s="40">
        <v>42.5</v>
      </c>
      <c r="M26" s="41">
        <f t="shared" si="0"/>
        <v>2.3557126030624596E-3</v>
      </c>
      <c r="N26" s="40">
        <v>39.9</v>
      </c>
      <c r="O26" s="40">
        <v>186</v>
      </c>
      <c r="P26" s="40">
        <v>432</v>
      </c>
      <c r="Q26" s="40">
        <v>433</v>
      </c>
      <c r="R26" s="41">
        <f t="shared" si="1"/>
        <v>2.3121387283236996E-3</v>
      </c>
      <c r="S26" s="40">
        <v>696</v>
      </c>
      <c r="T26" s="40">
        <v>798</v>
      </c>
      <c r="U26" s="87">
        <v>506</v>
      </c>
      <c r="V26" s="40">
        <v>628</v>
      </c>
      <c r="W26" s="40">
        <v>627</v>
      </c>
      <c r="X26" s="41">
        <f t="shared" si="2"/>
        <v>1.5936254980079682E-3</v>
      </c>
      <c r="Y26" s="87">
        <v>636</v>
      </c>
      <c r="Z26" s="40">
        <v>694</v>
      </c>
      <c r="AA26" s="40">
        <v>614</v>
      </c>
      <c r="AB26" s="40">
        <v>501</v>
      </c>
      <c r="AC26" s="40">
        <v>28.4</v>
      </c>
      <c r="AD26" s="40" t="s">
        <v>199</v>
      </c>
      <c r="AE26" s="40" t="s">
        <v>199</v>
      </c>
      <c r="AF26" s="40">
        <v>432</v>
      </c>
      <c r="AG26" s="40">
        <v>433</v>
      </c>
      <c r="AH26" s="40">
        <v>454</v>
      </c>
      <c r="AI26" s="40">
        <v>444</v>
      </c>
      <c r="AJ26" s="40">
        <v>912</v>
      </c>
      <c r="AK26" s="40">
        <v>793</v>
      </c>
    </row>
    <row r="27" spans="1:37" x14ac:dyDescent="0.3">
      <c r="A27" s="29" t="s">
        <v>200</v>
      </c>
      <c r="B27" s="32" t="s">
        <v>168</v>
      </c>
      <c r="C27" s="32" t="s">
        <v>145</v>
      </c>
      <c r="D27" s="32">
        <v>0.1</v>
      </c>
      <c r="E27" s="32">
        <v>5.0000000000000001E-3</v>
      </c>
      <c r="F27" s="40" t="s">
        <v>185</v>
      </c>
      <c r="G27" s="40" t="s">
        <v>185</v>
      </c>
      <c r="H27" s="40" t="s">
        <v>185</v>
      </c>
      <c r="I27" s="40" t="s">
        <v>185</v>
      </c>
      <c r="J27" s="87" t="s">
        <v>185</v>
      </c>
      <c r="K27" s="40" t="s">
        <v>185</v>
      </c>
      <c r="L27" s="40" t="s">
        <v>185</v>
      </c>
      <c r="M27" s="41" t="str">
        <f t="shared" si="0"/>
        <v>&lt;DL</v>
      </c>
      <c r="N27" s="40" t="s">
        <v>185</v>
      </c>
      <c r="O27" s="40" t="s">
        <v>185</v>
      </c>
      <c r="P27" s="40" t="s">
        <v>185</v>
      </c>
      <c r="Q27" s="40" t="s">
        <v>185</v>
      </c>
      <c r="R27" s="41" t="str">
        <f t="shared" si="1"/>
        <v>&lt;DL</v>
      </c>
      <c r="S27" s="40" t="s">
        <v>185</v>
      </c>
      <c r="T27" s="40" t="s">
        <v>185</v>
      </c>
      <c r="U27" s="87" t="s">
        <v>185</v>
      </c>
      <c r="V27" s="40" t="s">
        <v>185</v>
      </c>
      <c r="W27" s="40" t="s">
        <v>185</v>
      </c>
      <c r="X27" s="41" t="str">
        <f t="shared" si="2"/>
        <v>&lt;DL</v>
      </c>
      <c r="Y27" s="87" t="s">
        <v>185</v>
      </c>
      <c r="Z27" s="40">
        <v>1.0699999999999999E-2</v>
      </c>
      <c r="AA27" s="40" t="s">
        <v>185</v>
      </c>
      <c r="AB27" s="40" t="s">
        <v>185</v>
      </c>
      <c r="AC27" s="40" t="s">
        <v>145</v>
      </c>
      <c r="AD27" s="40" t="s">
        <v>185</v>
      </c>
      <c r="AE27" s="40" t="s">
        <v>185</v>
      </c>
      <c r="AF27" s="40" t="s">
        <v>185</v>
      </c>
      <c r="AG27" s="40" t="s">
        <v>185</v>
      </c>
      <c r="AH27" s="40" t="s">
        <v>185</v>
      </c>
      <c r="AI27" s="40" t="s">
        <v>185</v>
      </c>
      <c r="AJ27" s="40" t="s">
        <v>185</v>
      </c>
      <c r="AK27" s="40" t="s">
        <v>185</v>
      </c>
    </row>
    <row r="28" spans="1:37" x14ac:dyDescent="0.3">
      <c r="A28" s="29" t="s">
        <v>201</v>
      </c>
      <c r="B28" s="32" t="s">
        <v>168</v>
      </c>
      <c r="C28" s="32" t="s">
        <v>145</v>
      </c>
      <c r="D28" s="32">
        <v>0.3</v>
      </c>
      <c r="E28" s="32">
        <v>5.0000000000000001E-3</v>
      </c>
      <c r="F28" s="40" t="s">
        <v>185</v>
      </c>
      <c r="G28" s="40" t="s">
        <v>185</v>
      </c>
      <c r="H28" s="40" t="s">
        <v>185</v>
      </c>
      <c r="I28" s="40" t="s">
        <v>185</v>
      </c>
      <c r="J28" s="87" t="s">
        <v>185</v>
      </c>
      <c r="K28" s="40" t="s">
        <v>185</v>
      </c>
      <c r="L28" s="40" t="s">
        <v>185</v>
      </c>
      <c r="M28" s="41" t="str">
        <f t="shared" si="0"/>
        <v>&lt;DL</v>
      </c>
      <c r="N28" s="40" t="s">
        <v>185</v>
      </c>
      <c r="O28" s="40" t="s">
        <v>185</v>
      </c>
      <c r="P28" s="40" t="s">
        <v>185</v>
      </c>
      <c r="Q28" s="40" t="s">
        <v>185</v>
      </c>
      <c r="R28" s="41" t="str">
        <f t="shared" si="1"/>
        <v>&lt;DL</v>
      </c>
      <c r="S28" s="40" t="s">
        <v>185</v>
      </c>
      <c r="T28" s="40" t="s">
        <v>185</v>
      </c>
      <c r="U28" s="87" t="s">
        <v>185</v>
      </c>
      <c r="V28" s="40" t="s">
        <v>185</v>
      </c>
      <c r="W28" s="40" t="s">
        <v>185</v>
      </c>
      <c r="X28" s="41" t="str">
        <f t="shared" si="2"/>
        <v>&lt;DL</v>
      </c>
      <c r="Y28" s="87" t="s">
        <v>185</v>
      </c>
      <c r="Z28" s="40">
        <v>2.4299999999999999E-2</v>
      </c>
      <c r="AA28" s="40" t="s">
        <v>185</v>
      </c>
      <c r="AB28" s="40" t="s">
        <v>185</v>
      </c>
      <c r="AC28" s="40" t="s">
        <v>145</v>
      </c>
      <c r="AD28" s="40" t="s">
        <v>185</v>
      </c>
      <c r="AE28" s="40" t="s">
        <v>185</v>
      </c>
      <c r="AF28" s="40" t="s">
        <v>185</v>
      </c>
      <c r="AG28" s="40" t="s">
        <v>185</v>
      </c>
      <c r="AH28" s="40" t="s">
        <v>185</v>
      </c>
      <c r="AI28" s="40" t="s">
        <v>185</v>
      </c>
      <c r="AJ28" s="40" t="s">
        <v>185</v>
      </c>
      <c r="AK28" s="40" t="s">
        <v>185</v>
      </c>
    </row>
    <row r="29" spans="1:37" x14ac:dyDescent="0.3">
      <c r="A29" s="29" t="s">
        <v>202</v>
      </c>
      <c r="B29" s="32" t="s">
        <v>168</v>
      </c>
      <c r="C29" s="32" t="s">
        <v>145</v>
      </c>
      <c r="D29" s="39" t="s">
        <v>145</v>
      </c>
      <c r="E29" s="39">
        <v>0.2</v>
      </c>
      <c r="F29" s="78">
        <v>0.32</v>
      </c>
      <c r="G29" s="40">
        <v>0.28999999999999998</v>
      </c>
      <c r="H29" s="78" t="s">
        <v>191</v>
      </c>
      <c r="I29" s="78" t="s">
        <v>191</v>
      </c>
      <c r="J29" s="87" t="s">
        <v>191</v>
      </c>
      <c r="K29" s="40" t="s">
        <v>191</v>
      </c>
      <c r="L29" s="40" t="s">
        <v>191</v>
      </c>
      <c r="M29" s="41" t="str">
        <f t="shared" si="0"/>
        <v>&lt;DL</v>
      </c>
      <c r="N29" s="40" t="s">
        <v>191</v>
      </c>
      <c r="O29" s="40" t="s">
        <v>191</v>
      </c>
      <c r="P29" s="40" t="s">
        <v>191</v>
      </c>
      <c r="Q29" s="40" t="s">
        <v>191</v>
      </c>
      <c r="R29" s="41" t="str">
        <f t="shared" si="1"/>
        <v>&lt;DL</v>
      </c>
      <c r="S29" s="40" t="s">
        <v>191</v>
      </c>
      <c r="T29" s="40" t="s">
        <v>191</v>
      </c>
      <c r="U29" s="87" t="s">
        <v>191</v>
      </c>
      <c r="V29" s="40" t="s">
        <v>191</v>
      </c>
      <c r="W29" s="40" t="s">
        <v>191</v>
      </c>
      <c r="X29" s="41" t="str">
        <f t="shared" si="2"/>
        <v>&lt;DL</v>
      </c>
      <c r="Y29" s="87" t="s">
        <v>191</v>
      </c>
      <c r="Z29" s="40">
        <v>2.0099999999999998</v>
      </c>
      <c r="AA29" s="40">
        <v>0.75</v>
      </c>
      <c r="AB29" s="40">
        <v>0.37</v>
      </c>
      <c r="AC29" s="40" t="s">
        <v>145</v>
      </c>
      <c r="AD29" s="40" t="s">
        <v>191</v>
      </c>
      <c r="AE29" s="40" t="s">
        <v>172</v>
      </c>
      <c r="AF29" s="40" t="s">
        <v>191</v>
      </c>
      <c r="AG29" s="40" t="s">
        <v>191</v>
      </c>
      <c r="AH29" s="40" t="s">
        <v>191</v>
      </c>
      <c r="AI29" s="40" t="s">
        <v>191</v>
      </c>
      <c r="AJ29" s="40" t="s">
        <v>191</v>
      </c>
      <c r="AK29" s="40" t="s">
        <v>191</v>
      </c>
    </row>
    <row r="30" spans="1:37" x14ac:dyDescent="0.3">
      <c r="A30" s="29" t="s">
        <v>203</v>
      </c>
      <c r="B30" s="32" t="s">
        <v>168</v>
      </c>
      <c r="C30" s="32" t="s">
        <v>145</v>
      </c>
      <c r="D30" s="39" t="s">
        <v>145</v>
      </c>
      <c r="E30" s="39">
        <v>0.5</v>
      </c>
      <c r="F30" s="40" t="s">
        <v>174</v>
      </c>
      <c r="G30" s="40" t="s">
        <v>174</v>
      </c>
      <c r="H30" s="40" t="s">
        <v>174</v>
      </c>
      <c r="I30" s="40" t="s">
        <v>174</v>
      </c>
      <c r="J30" s="87" t="s">
        <v>174</v>
      </c>
      <c r="K30" s="40" t="s">
        <v>174</v>
      </c>
      <c r="L30" s="40" t="s">
        <v>174</v>
      </c>
      <c r="M30" s="41" t="str">
        <f t="shared" si="0"/>
        <v>&lt;DL</v>
      </c>
      <c r="N30" s="40" t="s">
        <v>174</v>
      </c>
      <c r="O30" s="40" t="s">
        <v>174</v>
      </c>
      <c r="P30" s="40" t="s">
        <v>174</v>
      </c>
      <c r="Q30" s="40" t="s">
        <v>174</v>
      </c>
      <c r="R30" s="41" t="str">
        <f t="shared" si="1"/>
        <v>&lt;DL</v>
      </c>
      <c r="S30" s="40" t="s">
        <v>174</v>
      </c>
      <c r="T30" s="40" t="s">
        <v>174</v>
      </c>
      <c r="U30" s="87" t="s">
        <v>174</v>
      </c>
      <c r="V30" s="40" t="s">
        <v>174</v>
      </c>
      <c r="W30" s="40" t="s">
        <v>174</v>
      </c>
      <c r="X30" s="41" t="str">
        <f t="shared" si="2"/>
        <v>&lt;DL</v>
      </c>
      <c r="Y30" s="87" t="s">
        <v>174</v>
      </c>
      <c r="Z30" s="40">
        <v>4.0999999999999996</v>
      </c>
      <c r="AA30" s="40" t="s">
        <v>174</v>
      </c>
      <c r="AB30" s="40" t="s">
        <v>174</v>
      </c>
      <c r="AC30" s="40" t="s">
        <v>145</v>
      </c>
      <c r="AD30" s="40" t="s">
        <v>174</v>
      </c>
      <c r="AE30" s="40" t="s">
        <v>174</v>
      </c>
      <c r="AF30" s="40" t="s">
        <v>174</v>
      </c>
      <c r="AG30" s="40" t="s">
        <v>174</v>
      </c>
      <c r="AH30" s="40" t="s">
        <v>174</v>
      </c>
      <c r="AI30" s="40" t="s">
        <v>174</v>
      </c>
      <c r="AJ30" s="40" t="s">
        <v>174</v>
      </c>
      <c r="AK30" s="40" t="s">
        <v>174</v>
      </c>
    </row>
    <row r="31" spans="1:37" x14ac:dyDescent="0.3">
      <c r="A31" s="29" t="s">
        <v>204</v>
      </c>
      <c r="B31" s="32" t="s">
        <v>168</v>
      </c>
      <c r="C31" s="32">
        <v>0.1</v>
      </c>
      <c r="D31" s="39" t="s">
        <v>145</v>
      </c>
      <c r="E31" s="39">
        <v>3.0000000000000001E-3</v>
      </c>
      <c r="F31" s="40">
        <v>0.22</v>
      </c>
      <c r="G31" s="40">
        <v>0.39900000000000002</v>
      </c>
      <c r="H31" s="40">
        <v>0.20899999999999999</v>
      </c>
      <c r="I31" s="40">
        <v>2.2499999999999999E-2</v>
      </c>
      <c r="J31" s="87">
        <v>2.46E-2</v>
      </c>
      <c r="K31" s="40">
        <v>5.0500000000000003E-2</v>
      </c>
      <c r="L31" s="40">
        <v>4.48E-2</v>
      </c>
      <c r="M31" s="41">
        <f t="shared" si="0"/>
        <v>0.11962224554039882</v>
      </c>
      <c r="N31" s="40">
        <v>7.5700000000000003E-2</v>
      </c>
      <c r="O31" s="40">
        <v>0.13900000000000001</v>
      </c>
      <c r="P31" s="40">
        <v>7.4000000000000003E-3</v>
      </c>
      <c r="Q31" s="40">
        <v>5.7000000000000002E-3</v>
      </c>
      <c r="R31" s="41" t="str">
        <f t="shared" si="1"/>
        <v>&lt;2xDL</v>
      </c>
      <c r="S31" s="40">
        <v>0.48099999999999998</v>
      </c>
      <c r="T31" s="40">
        <v>0.17299999999999999</v>
      </c>
      <c r="U31" s="40">
        <v>1.72</v>
      </c>
      <c r="V31" s="40">
        <v>0.123</v>
      </c>
      <c r="W31" s="40">
        <v>0.14000000000000001</v>
      </c>
      <c r="X31" s="41">
        <f t="shared" si="2"/>
        <v>0.12927756653992406</v>
      </c>
      <c r="Y31" s="87">
        <v>3.7900000000000003E-2</v>
      </c>
      <c r="Z31" s="40">
        <v>1.89E-2</v>
      </c>
      <c r="AA31" s="40">
        <v>8.4199999999999997E-2</v>
      </c>
      <c r="AB31" s="40">
        <v>3.1699999999999999E-2</v>
      </c>
      <c r="AC31" s="40" t="s">
        <v>194</v>
      </c>
      <c r="AD31" s="40" t="s">
        <v>205</v>
      </c>
      <c r="AE31" s="40" t="s">
        <v>205</v>
      </c>
      <c r="AF31" s="40">
        <v>8.0999999999999996E-3</v>
      </c>
      <c r="AG31" s="40">
        <v>3.8999999999999998E-3</v>
      </c>
      <c r="AH31" s="40">
        <v>1.44</v>
      </c>
      <c r="AI31" s="40">
        <v>5.3999999999999999E-2</v>
      </c>
      <c r="AJ31" s="40">
        <v>0.16</v>
      </c>
      <c r="AK31" s="40">
        <v>0.55300000000000005</v>
      </c>
    </row>
    <row r="32" spans="1:37" x14ac:dyDescent="0.3">
      <c r="A32" s="29" t="s">
        <v>206</v>
      </c>
      <c r="B32" s="32" t="s">
        <v>168</v>
      </c>
      <c r="C32" s="32" t="s">
        <v>145</v>
      </c>
      <c r="D32" s="32">
        <v>0.15</v>
      </c>
      <c r="E32" s="32">
        <v>1E-4</v>
      </c>
      <c r="F32" s="40">
        <v>1.06E-3</v>
      </c>
      <c r="G32" s="40">
        <v>2.0600000000000002E-3</v>
      </c>
      <c r="H32" s="40">
        <v>2.7999999999999998E-4</v>
      </c>
      <c r="I32" s="40">
        <v>1E-4</v>
      </c>
      <c r="J32" s="87" t="s">
        <v>207</v>
      </c>
      <c r="K32" s="40">
        <v>2.0000000000000001E-4</v>
      </c>
      <c r="L32" s="40">
        <v>2.1000000000000001E-4</v>
      </c>
      <c r="M32" s="41" t="str">
        <f t="shared" si="0"/>
        <v>&lt;2xDL</v>
      </c>
      <c r="N32" s="40">
        <v>2.1000000000000001E-4</v>
      </c>
      <c r="O32" s="40">
        <v>1.42E-3</v>
      </c>
      <c r="P32" s="40">
        <v>1.15E-2</v>
      </c>
      <c r="Q32" s="40">
        <v>1.12E-2</v>
      </c>
      <c r="R32" s="41">
        <f t="shared" si="1"/>
        <v>2.6431718061674003E-2</v>
      </c>
      <c r="S32" s="40">
        <v>1.24E-2</v>
      </c>
      <c r="T32" s="40">
        <v>1.2E-4</v>
      </c>
      <c r="U32" s="87">
        <v>6.8999999999999997E-4</v>
      </c>
      <c r="V32" s="40">
        <v>2.5699999999999998E-3</v>
      </c>
      <c r="W32" s="40">
        <v>2.7200000000000002E-3</v>
      </c>
      <c r="X32" s="41">
        <f t="shared" si="2"/>
        <v>5.6710775047259132E-2</v>
      </c>
      <c r="Y32" s="87">
        <v>3.3300000000000003E-2</v>
      </c>
      <c r="Z32" s="40">
        <v>5.4000000000000001E-4</v>
      </c>
      <c r="AA32" s="40">
        <v>1.72E-3</v>
      </c>
      <c r="AB32" s="40">
        <v>1.6800000000000001E-3</v>
      </c>
      <c r="AC32" s="40" t="s">
        <v>223</v>
      </c>
      <c r="AD32" s="40" t="s">
        <v>207</v>
      </c>
      <c r="AE32" s="40" t="s">
        <v>207</v>
      </c>
      <c r="AF32" s="40">
        <v>1.12E-2</v>
      </c>
      <c r="AG32" s="40">
        <v>1.0999999999999999E-2</v>
      </c>
      <c r="AH32" s="40">
        <v>2.4500000000000001E-2</v>
      </c>
      <c r="AI32" s="40">
        <v>1.12E-2</v>
      </c>
      <c r="AJ32" s="40">
        <v>1.43E-2</v>
      </c>
      <c r="AK32" s="40">
        <v>1.9800000000000002E-2</v>
      </c>
    </row>
    <row r="33" spans="1:37" x14ac:dyDescent="0.3">
      <c r="A33" s="29" t="s">
        <v>208</v>
      </c>
      <c r="B33" s="32" t="s">
        <v>168</v>
      </c>
      <c r="C33" s="32">
        <v>5.0000000000000001E-3</v>
      </c>
      <c r="D33" s="39" t="s">
        <v>145</v>
      </c>
      <c r="E33" s="39">
        <v>1E-4</v>
      </c>
      <c r="F33" s="40">
        <v>6.2700000000000004E-3</v>
      </c>
      <c r="G33" s="40">
        <v>9.0600000000000003E-3</v>
      </c>
      <c r="H33" s="40">
        <v>2.3900000000000002E-3</v>
      </c>
      <c r="I33" s="40">
        <v>3.2000000000000003E-4</v>
      </c>
      <c r="J33" s="87">
        <v>3.3E-4</v>
      </c>
      <c r="K33" s="40">
        <v>9.7999999999999997E-4</v>
      </c>
      <c r="L33" s="40">
        <v>9.6000000000000002E-4</v>
      </c>
      <c r="M33" s="41">
        <f t="shared" si="0"/>
        <v>2.0618556701030872E-2</v>
      </c>
      <c r="N33" s="40">
        <v>1.1900000000000001E-3</v>
      </c>
      <c r="O33" s="40">
        <v>4.7200000000000002E-3</v>
      </c>
      <c r="P33" s="40">
        <v>3.49E-2</v>
      </c>
      <c r="Q33" s="40">
        <v>3.3300000000000003E-2</v>
      </c>
      <c r="R33" s="41">
        <f t="shared" si="1"/>
        <v>4.6920821114369411E-2</v>
      </c>
      <c r="S33" s="40">
        <v>4.4400000000000002E-2</v>
      </c>
      <c r="T33" s="40">
        <v>5.2999999999999998E-4</v>
      </c>
      <c r="U33" s="40">
        <v>1.15E-2</v>
      </c>
      <c r="V33" s="40">
        <v>9.3299999999999998E-3</v>
      </c>
      <c r="W33" s="40">
        <v>1.01E-2</v>
      </c>
      <c r="X33" s="41">
        <f t="shared" si="2"/>
        <v>7.925887802367472E-2</v>
      </c>
      <c r="Y33" s="40">
        <v>0.11700000000000001</v>
      </c>
      <c r="Z33" s="40">
        <v>4.5999999999999999E-2</v>
      </c>
      <c r="AA33" s="40">
        <v>1.6400000000000001E-2</v>
      </c>
      <c r="AB33" s="40">
        <v>1.32E-2</v>
      </c>
      <c r="AC33" s="40">
        <v>4.2999999999999999E-4</v>
      </c>
      <c r="AD33" s="40" t="s">
        <v>207</v>
      </c>
      <c r="AE33" s="40" t="s">
        <v>207</v>
      </c>
      <c r="AF33" s="40">
        <v>3.4799999999999998E-2</v>
      </c>
      <c r="AG33" s="40">
        <v>2.3900000000000001E-2</v>
      </c>
      <c r="AH33" s="40">
        <v>0.40699999999999997</v>
      </c>
      <c r="AI33" s="40">
        <v>5.7799999999999997E-2</v>
      </c>
      <c r="AJ33" s="40">
        <v>9.74E-2</v>
      </c>
      <c r="AK33" s="40">
        <v>0.10100000000000001</v>
      </c>
    </row>
    <row r="34" spans="1:37" x14ac:dyDescent="0.3">
      <c r="A34" s="29" t="s">
        <v>209</v>
      </c>
      <c r="B34" s="32" t="s">
        <v>168</v>
      </c>
      <c r="C34" s="32" t="s">
        <v>145</v>
      </c>
      <c r="D34" s="31">
        <v>1</v>
      </c>
      <c r="E34" s="32">
        <v>5.0000000000000002E-5</v>
      </c>
      <c r="F34" s="40">
        <v>7.6200000000000004E-2</v>
      </c>
      <c r="G34" s="40">
        <v>6.9000000000000006E-2</v>
      </c>
      <c r="H34" s="40">
        <v>7.0400000000000004E-2</v>
      </c>
      <c r="I34" s="40">
        <v>6.3799999999999996E-2</v>
      </c>
      <c r="J34" s="87">
        <v>6.3299999999999995E-2</v>
      </c>
      <c r="K34" s="40">
        <v>0.06</v>
      </c>
      <c r="L34" s="40">
        <v>6.1800000000000001E-2</v>
      </c>
      <c r="M34" s="41">
        <f t="shared" si="0"/>
        <v>2.9556650246305469E-2</v>
      </c>
      <c r="N34" s="40">
        <v>6.0199999999999997E-2</v>
      </c>
      <c r="O34" s="40">
        <v>4.2999999999999997E-2</v>
      </c>
      <c r="P34" s="40">
        <v>1.17E-2</v>
      </c>
      <c r="Q34" s="40">
        <v>1.1599999999999999E-2</v>
      </c>
      <c r="R34" s="41">
        <f t="shared" si="1"/>
        <v>8.5836909871245606E-3</v>
      </c>
      <c r="S34" s="40">
        <v>3.1800000000000002E-2</v>
      </c>
      <c r="T34" s="40">
        <v>9.9000000000000008E-3</v>
      </c>
      <c r="U34" s="87">
        <v>4.9299999999999997E-2</v>
      </c>
      <c r="V34" s="40">
        <v>4.2099999999999999E-2</v>
      </c>
      <c r="W34" s="40">
        <v>4.41E-2</v>
      </c>
      <c r="X34" s="41">
        <f t="shared" si="2"/>
        <v>4.6403712296983798E-2</v>
      </c>
      <c r="Y34" s="87">
        <v>1.0699999999999999E-2</v>
      </c>
      <c r="Z34" s="40">
        <v>6.5199999999999994E-2</v>
      </c>
      <c r="AA34" s="40">
        <v>4.6600000000000003E-2</v>
      </c>
      <c r="AB34" s="40">
        <v>4.5499999999999999E-2</v>
      </c>
      <c r="AC34" s="40">
        <v>0.08</v>
      </c>
      <c r="AD34" s="40" t="s">
        <v>210</v>
      </c>
      <c r="AE34" s="40" t="s">
        <v>210</v>
      </c>
      <c r="AF34" s="40">
        <v>1.14E-2</v>
      </c>
      <c r="AG34" s="40">
        <v>1.17E-2</v>
      </c>
      <c r="AH34" s="40">
        <v>4.6800000000000001E-2</v>
      </c>
      <c r="AI34" s="40">
        <v>1.6799999999999999E-2</v>
      </c>
      <c r="AJ34" s="40">
        <v>1.8499999999999999E-2</v>
      </c>
      <c r="AK34" s="40">
        <v>5.6599999999999998E-2</v>
      </c>
    </row>
    <row r="35" spans="1:37" x14ac:dyDescent="0.3">
      <c r="A35" s="29" t="s">
        <v>211</v>
      </c>
      <c r="B35" s="32" t="s">
        <v>168</v>
      </c>
      <c r="C35" s="32" t="s">
        <v>145</v>
      </c>
      <c r="D35" s="39" t="s">
        <v>145</v>
      </c>
      <c r="E35" s="32">
        <v>2.0000000000000002E-5</v>
      </c>
      <c r="F35" s="40" t="s">
        <v>212</v>
      </c>
      <c r="G35" s="40">
        <v>2.6999999999999999E-5</v>
      </c>
      <c r="H35" s="40" t="s">
        <v>212</v>
      </c>
      <c r="I35" s="40" t="s">
        <v>212</v>
      </c>
      <c r="J35" s="87" t="s">
        <v>212</v>
      </c>
      <c r="K35" s="40" t="s">
        <v>212</v>
      </c>
      <c r="L35" s="40" t="s">
        <v>212</v>
      </c>
      <c r="M35" s="41" t="str">
        <f t="shared" si="0"/>
        <v>&lt;DL</v>
      </c>
      <c r="N35" s="40" t="s">
        <v>212</v>
      </c>
      <c r="O35" s="40" t="s">
        <v>212</v>
      </c>
      <c r="P35" s="40" t="s">
        <v>212</v>
      </c>
      <c r="Q35" s="40">
        <v>2.0999999999999999E-5</v>
      </c>
      <c r="R35" s="41" t="str">
        <f t="shared" si="1"/>
        <v>&lt;DL</v>
      </c>
      <c r="S35" s="40" t="s">
        <v>212</v>
      </c>
      <c r="T35" s="40">
        <v>3.4999999999999997E-5</v>
      </c>
      <c r="U35" s="87">
        <v>7.8999999999999996E-5</v>
      </c>
      <c r="V35" s="40" t="s">
        <v>212</v>
      </c>
      <c r="W35" s="40" t="s">
        <v>212</v>
      </c>
      <c r="X35" s="41" t="str">
        <f t="shared" si="2"/>
        <v>&lt;DL</v>
      </c>
      <c r="Y35" s="87" t="s">
        <v>212</v>
      </c>
      <c r="Z35" s="40" t="s">
        <v>212</v>
      </c>
      <c r="AA35" s="40" t="s">
        <v>212</v>
      </c>
      <c r="AB35" s="40" t="s">
        <v>212</v>
      </c>
      <c r="AC35" s="40" t="s">
        <v>145</v>
      </c>
      <c r="AD35" s="40" t="s">
        <v>212</v>
      </c>
      <c r="AE35" s="40" t="s">
        <v>212</v>
      </c>
      <c r="AF35" s="40" t="s">
        <v>212</v>
      </c>
      <c r="AG35" s="40" t="s">
        <v>212</v>
      </c>
      <c r="AH35" s="40">
        <v>7.7999999999999999E-5</v>
      </c>
      <c r="AI35" s="40" t="s">
        <v>212</v>
      </c>
      <c r="AJ35" s="40" t="s">
        <v>212</v>
      </c>
      <c r="AK35" s="40" t="s">
        <v>212</v>
      </c>
    </row>
    <row r="36" spans="1:37" x14ac:dyDescent="0.3">
      <c r="A36" s="29" t="s">
        <v>213</v>
      </c>
      <c r="B36" s="32" t="s">
        <v>168</v>
      </c>
      <c r="C36" s="32" t="s">
        <v>145</v>
      </c>
      <c r="D36" s="39" t="s">
        <v>145</v>
      </c>
      <c r="E36" s="39">
        <v>5.0000000000000002E-5</v>
      </c>
      <c r="F36" s="40" t="s">
        <v>210</v>
      </c>
      <c r="G36" s="40">
        <v>7.8999999999999996E-5</v>
      </c>
      <c r="H36" s="40" t="s">
        <v>210</v>
      </c>
      <c r="I36" s="40" t="s">
        <v>210</v>
      </c>
      <c r="J36" s="87" t="s">
        <v>210</v>
      </c>
      <c r="K36" s="40" t="s">
        <v>210</v>
      </c>
      <c r="L36" s="40" t="s">
        <v>210</v>
      </c>
      <c r="M36" s="41" t="str">
        <f t="shared" si="0"/>
        <v>&lt;DL</v>
      </c>
      <c r="N36" s="40" t="s">
        <v>210</v>
      </c>
      <c r="O36" s="40" t="s">
        <v>210</v>
      </c>
      <c r="P36" s="40" t="s">
        <v>210</v>
      </c>
      <c r="Q36" s="40" t="s">
        <v>210</v>
      </c>
      <c r="R36" s="41" t="str">
        <f t="shared" si="1"/>
        <v>&lt;DL</v>
      </c>
      <c r="S36" s="40" t="s">
        <v>210</v>
      </c>
      <c r="T36" s="40" t="s">
        <v>210</v>
      </c>
      <c r="U36" s="87" t="s">
        <v>210</v>
      </c>
      <c r="V36" s="40" t="s">
        <v>210</v>
      </c>
      <c r="W36" s="40" t="s">
        <v>210</v>
      </c>
      <c r="X36" s="41" t="str">
        <f t="shared" si="2"/>
        <v>&lt;DL</v>
      </c>
      <c r="Y36" s="87">
        <v>1.6699999999999999E-4</v>
      </c>
      <c r="Z36" s="40" t="s">
        <v>210</v>
      </c>
      <c r="AA36" s="40" t="s">
        <v>210</v>
      </c>
      <c r="AB36" s="40" t="s">
        <v>210</v>
      </c>
      <c r="AC36" s="40" t="s">
        <v>145</v>
      </c>
      <c r="AD36" s="40" t="s">
        <v>210</v>
      </c>
      <c r="AE36" s="40" t="s">
        <v>210</v>
      </c>
      <c r="AF36" s="40" t="s">
        <v>210</v>
      </c>
      <c r="AG36" s="40" t="s">
        <v>210</v>
      </c>
      <c r="AH36" s="40">
        <v>4.2299999999999998E-4</v>
      </c>
      <c r="AI36" s="40" t="s">
        <v>210</v>
      </c>
      <c r="AJ36" s="40" t="s">
        <v>210</v>
      </c>
      <c r="AK36" s="40" t="s">
        <v>210</v>
      </c>
    </row>
    <row r="37" spans="1:37" x14ac:dyDescent="0.3">
      <c r="A37" s="29" t="s">
        <v>214</v>
      </c>
      <c r="B37" s="32" t="s">
        <v>168</v>
      </c>
      <c r="C37" s="32" t="s">
        <v>145</v>
      </c>
      <c r="D37" s="39" t="s">
        <v>145</v>
      </c>
      <c r="E37" s="39">
        <v>0.01</v>
      </c>
      <c r="F37" s="40" t="s">
        <v>194</v>
      </c>
      <c r="G37" s="40" t="s">
        <v>194</v>
      </c>
      <c r="H37" s="40" t="s">
        <v>194</v>
      </c>
      <c r="I37" s="40" t="s">
        <v>194</v>
      </c>
      <c r="J37" s="87" t="s">
        <v>194</v>
      </c>
      <c r="K37" s="40" t="s">
        <v>194</v>
      </c>
      <c r="L37" s="40" t="s">
        <v>194</v>
      </c>
      <c r="M37" s="41" t="str">
        <f t="shared" si="0"/>
        <v>&lt;DL</v>
      </c>
      <c r="N37" s="40" t="s">
        <v>194</v>
      </c>
      <c r="O37" s="40" t="s">
        <v>194</v>
      </c>
      <c r="P37" s="40" t="s">
        <v>194</v>
      </c>
      <c r="Q37" s="40" t="s">
        <v>194</v>
      </c>
      <c r="R37" s="41" t="str">
        <f t="shared" si="1"/>
        <v>&lt;DL</v>
      </c>
      <c r="S37" s="40">
        <v>3.9E-2</v>
      </c>
      <c r="T37" s="40" t="s">
        <v>194</v>
      </c>
      <c r="U37" s="87" t="s">
        <v>194</v>
      </c>
      <c r="V37" s="40">
        <v>1.7999999999999999E-2</v>
      </c>
      <c r="W37" s="40">
        <v>0.02</v>
      </c>
      <c r="X37" s="41" t="str">
        <f t="shared" si="2"/>
        <v>&lt;2xDL</v>
      </c>
      <c r="Y37" s="87">
        <v>7.0000000000000007E-2</v>
      </c>
      <c r="Z37" s="40">
        <v>5.8999999999999997E-2</v>
      </c>
      <c r="AA37" s="40">
        <v>2.7E-2</v>
      </c>
      <c r="AB37" s="40">
        <v>2.3E-2</v>
      </c>
      <c r="AC37" s="40" t="s">
        <v>190</v>
      </c>
      <c r="AD37" s="40" t="s">
        <v>194</v>
      </c>
      <c r="AE37" s="40" t="s">
        <v>194</v>
      </c>
      <c r="AF37" s="40" t="s">
        <v>194</v>
      </c>
      <c r="AG37" s="40" t="s">
        <v>194</v>
      </c>
      <c r="AH37" s="40" t="s">
        <v>194</v>
      </c>
      <c r="AI37" s="40" t="s">
        <v>194</v>
      </c>
      <c r="AJ37" s="40">
        <v>1.2999999999999999E-2</v>
      </c>
      <c r="AK37" s="40">
        <v>6.3E-2</v>
      </c>
    </row>
    <row r="38" spans="1:37" x14ac:dyDescent="0.3">
      <c r="A38" s="45" t="s">
        <v>308</v>
      </c>
      <c r="B38" s="32" t="s">
        <v>168</v>
      </c>
      <c r="C38" s="32">
        <v>9.0000000000000006E-5</v>
      </c>
      <c r="D38" s="32">
        <v>0.02</v>
      </c>
      <c r="E38" s="32">
        <v>5.0000000000000004E-6</v>
      </c>
      <c r="F38" s="40">
        <v>5.4400000000000001E-5</v>
      </c>
      <c r="G38" s="40">
        <v>6.2200000000000005E-4</v>
      </c>
      <c r="H38" s="40">
        <v>2.31E-4</v>
      </c>
      <c r="I38" s="40">
        <v>1.4100000000000001E-5</v>
      </c>
      <c r="J38" s="40">
        <v>2.1399999999999998E-5</v>
      </c>
      <c r="K38" s="40">
        <v>3.1600000000000002E-5</v>
      </c>
      <c r="L38" s="40">
        <v>3.1600000000000002E-5</v>
      </c>
      <c r="M38" s="41">
        <f t="shared" si="0"/>
        <v>0</v>
      </c>
      <c r="N38" s="40">
        <v>3.1999999999999999E-5</v>
      </c>
      <c r="O38" s="40">
        <v>3.0800000000000003E-5</v>
      </c>
      <c r="P38" s="40">
        <v>2.3500000000000001E-3</v>
      </c>
      <c r="Q38" s="40">
        <v>2.3999999999999998E-3</v>
      </c>
      <c r="R38" s="41">
        <f t="shared" si="1"/>
        <v>2.1052631578947243E-2</v>
      </c>
      <c r="S38" s="40">
        <v>1.4E-3</v>
      </c>
      <c r="T38" s="40">
        <v>7.8399999999999997E-3</v>
      </c>
      <c r="U38" s="40">
        <v>3.6800000000000001E-3</v>
      </c>
      <c r="V38" s="40">
        <v>8.7700000000000004E-5</v>
      </c>
      <c r="W38" s="40">
        <v>1.07E-4</v>
      </c>
      <c r="X38" s="41">
        <f>IFERROR(IF(MAX(V38:W38)&lt;(5*$E38),IF(ABS(V38-W38)&lt;(2*$E38),"&lt;2xDL",IFERROR(ABS(V38-W38)/AVERAGE(V38,W38),"&lt;DL")),IFERROR(ABS(V38-W38)/AVERAGE(V38,W38),"&lt;DL")),"&lt;DL")</f>
        <v>0.19825372367745242</v>
      </c>
      <c r="Y38" s="40">
        <v>7.6900000000000004E-4</v>
      </c>
      <c r="Z38" s="40">
        <v>5.6099999999999998E-4</v>
      </c>
      <c r="AA38" s="40">
        <v>1.1400000000000001E-4</v>
      </c>
      <c r="AB38" s="40">
        <v>5.5800000000000001E-5</v>
      </c>
      <c r="AC38" s="40" t="s">
        <v>221</v>
      </c>
      <c r="AD38" s="40" t="s">
        <v>215</v>
      </c>
      <c r="AE38" s="40" t="s">
        <v>215</v>
      </c>
      <c r="AF38" s="40">
        <v>2.3700000000000001E-3</v>
      </c>
      <c r="AG38" s="40">
        <v>2.0600000000000002E-3</v>
      </c>
      <c r="AH38" s="40">
        <v>8.8100000000000001E-3</v>
      </c>
      <c r="AI38" s="40">
        <v>2.0400000000000001E-3</v>
      </c>
      <c r="AJ38" s="40">
        <v>2.66E-3</v>
      </c>
      <c r="AK38" s="40">
        <v>2.7499999999999998E-3</v>
      </c>
    </row>
    <row r="39" spans="1:37" x14ac:dyDescent="0.3">
      <c r="A39" s="46" t="s">
        <v>216</v>
      </c>
      <c r="B39" s="47" t="s">
        <v>168</v>
      </c>
      <c r="C39" s="47" t="s">
        <v>217</v>
      </c>
      <c r="D39" s="48" t="s">
        <v>145</v>
      </c>
      <c r="E39" s="49" t="s">
        <v>145</v>
      </c>
      <c r="F39" s="50">
        <f t="shared" ref="F39:AK39" si="3">IF(F$13&lt;17,0.00004,(IF(F$13&gt;280,0.00037,((10^(0.83*(LOG(F$13))-2.46))/1000))))</f>
        <v>3.1067870772767643E-4</v>
      </c>
      <c r="G39" s="50">
        <f t="shared" si="3"/>
        <v>3.1639827269154075E-4</v>
      </c>
      <c r="H39" s="50">
        <f t="shared" si="3"/>
        <v>2.945468875166753E-4</v>
      </c>
      <c r="I39" s="50">
        <f t="shared" si="3"/>
        <v>1.5254669343343756E-4</v>
      </c>
      <c r="J39" s="50">
        <f t="shared" si="3"/>
        <v>1.5545778944061245E-4</v>
      </c>
      <c r="K39" s="50">
        <f t="shared" si="3"/>
        <v>1.9326672545027254E-4</v>
      </c>
      <c r="L39" s="50">
        <f t="shared" si="3"/>
        <v>1.9073715952620636E-4</v>
      </c>
      <c r="M39" s="50" t="s">
        <v>145</v>
      </c>
      <c r="N39" s="50">
        <f t="shared" si="3"/>
        <v>1.8182854607349212E-4</v>
      </c>
      <c r="O39" s="50">
        <f t="shared" si="3"/>
        <v>3.6999999999999999E-4</v>
      </c>
      <c r="P39" s="50">
        <f t="shared" si="3"/>
        <v>3.6999999999999999E-4</v>
      </c>
      <c r="Q39" s="50">
        <f t="shared" si="3"/>
        <v>3.6999999999999999E-4</v>
      </c>
      <c r="R39" s="50" t="s">
        <v>145</v>
      </c>
      <c r="S39" s="50">
        <f t="shared" si="3"/>
        <v>3.6999999999999999E-4</v>
      </c>
      <c r="T39" s="50">
        <f t="shared" si="3"/>
        <v>3.6999999999999999E-4</v>
      </c>
      <c r="U39" s="50">
        <f t="shared" si="3"/>
        <v>3.6999999999999999E-4</v>
      </c>
      <c r="V39" s="50">
        <f t="shared" si="3"/>
        <v>3.6999999999999999E-4</v>
      </c>
      <c r="W39" s="50">
        <f t="shared" si="3"/>
        <v>3.6999999999999999E-4</v>
      </c>
      <c r="X39" s="50" t="s">
        <v>145</v>
      </c>
      <c r="Y39" s="50">
        <f t="shared" si="3"/>
        <v>3.6999999999999999E-4</v>
      </c>
      <c r="Z39" s="50">
        <f t="shared" si="3"/>
        <v>3.6999999999999999E-4</v>
      </c>
      <c r="AA39" s="50">
        <f t="shared" si="3"/>
        <v>3.6999999999999999E-4</v>
      </c>
      <c r="AB39" s="50">
        <f t="shared" si="3"/>
        <v>3.6999999999999999E-4</v>
      </c>
      <c r="AC39" s="50">
        <f t="shared" si="3"/>
        <v>2.6053090737027329E-4</v>
      </c>
      <c r="AD39" s="50">
        <f t="shared" si="3"/>
        <v>3.6999999999999999E-4</v>
      </c>
      <c r="AE39" s="50">
        <f t="shared" si="3"/>
        <v>3.6999999999999999E-4</v>
      </c>
      <c r="AF39" s="50">
        <f t="shared" si="3"/>
        <v>3.6999999999999999E-4</v>
      </c>
      <c r="AG39" s="50">
        <f t="shared" si="3"/>
        <v>3.6999999999999999E-4</v>
      </c>
      <c r="AH39" s="50">
        <f t="shared" si="3"/>
        <v>3.6999999999999999E-4</v>
      </c>
      <c r="AI39" s="50">
        <f t="shared" si="3"/>
        <v>3.6999999999999999E-4</v>
      </c>
      <c r="AJ39" s="50">
        <f t="shared" si="3"/>
        <v>3.6999999999999999E-4</v>
      </c>
      <c r="AK39" s="50">
        <f t="shared" si="3"/>
        <v>3.6999999999999999E-4</v>
      </c>
    </row>
    <row r="40" spans="1:37" x14ac:dyDescent="0.3">
      <c r="A40" s="29" t="s">
        <v>218</v>
      </c>
      <c r="B40" s="32" t="s">
        <v>168</v>
      </c>
      <c r="C40" s="32" t="s">
        <v>145</v>
      </c>
      <c r="D40" s="39" t="s">
        <v>145</v>
      </c>
      <c r="E40" s="39">
        <v>0.05</v>
      </c>
      <c r="F40" s="40">
        <v>63.6</v>
      </c>
      <c r="G40" s="40">
        <v>64.3</v>
      </c>
      <c r="H40" s="40">
        <v>56.9</v>
      </c>
      <c r="I40" s="40">
        <v>24</v>
      </c>
      <c r="J40" s="87">
        <v>24.8</v>
      </c>
      <c r="K40" s="40">
        <v>31.7</v>
      </c>
      <c r="L40" s="40">
        <v>32.1</v>
      </c>
      <c r="M40" s="41">
        <f t="shared" si="0"/>
        <v>1.2539184952978124E-2</v>
      </c>
      <c r="N40" s="40">
        <v>30.5</v>
      </c>
      <c r="O40" s="40">
        <v>77</v>
      </c>
      <c r="P40" s="40">
        <v>188</v>
      </c>
      <c r="Q40" s="40">
        <v>186</v>
      </c>
      <c r="R40" s="41">
        <f t="shared" si="1"/>
        <v>1.06951871657754E-2</v>
      </c>
      <c r="S40" s="40">
        <v>211</v>
      </c>
      <c r="T40" s="40">
        <v>210</v>
      </c>
      <c r="U40" s="87">
        <v>137</v>
      </c>
      <c r="V40" s="40">
        <v>187</v>
      </c>
      <c r="W40" s="40">
        <v>192</v>
      </c>
      <c r="X40" s="41">
        <f t="shared" si="2"/>
        <v>2.6385224274406333E-2</v>
      </c>
      <c r="Y40" s="87">
        <v>205</v>
      </c>
      <c r="Z40" s="40">
        <v>254</v>
      </c>
      <c r="AA40" s="40">
        <v>199</v>
      </c>
      <c r="AB40" s="40">
        <v>169</v>
      </c>
      <c r="AC40" s="40">
        <v>42.2</v>
      </c>
      <c r="AD40" s="40" t="s">
        <v>219</v>
      </c>
      <c r="AE40" s="40" t="s">
        <v>219</v>
      </c>
      <c r="AF40" s="40">
        <v>181</v>
      </c>
      <c r="AG40" s="40">
        <v>185</v>
      </c>
      <c r="AH40" s="40">
        <v>185</v>
      </c>
      <c r="AI40" s="40">
        <v>187</v>
      </c>
      <c r="AJ40" s="40">
        <v>291</v>
      </c>
      <c r="AK40" s="40">
        <v>241</v>
      </c>
    </row>
    <row r="41" spans="1:37" x14ac:dyDescent="0.3">
      <c r="A41" s="29" t="s">
        <v>220</v>
      </c>
      <c r="B41" s="32" t="s">
        <v>168</v>
      </c>
      <c r="C41" s="32">
        <v>8.8999999999999999E-3</v>
      </c>
      <c r="D41" s="32">
        <v>0.04</v>
      </c>
      <c r="E41" s="32">
        <v>1E-4</v>
      </c>
      <c r="F41" s="40">
        <v>4.2999999999999999E-4</v>
      </c>
      <c r="G41" s="40">
        <v>5.5999999999999995E-4</v>
      </c>
      <c r="H41" s="40">
        <v>3.6999999999999999E-4</v>
      </c>
      <c r="I41" s="40">
        <v>1.4999999999999999E-4</v>
      </c>
      <c r="J41" s="87">
        <v>1.4999999999999999E-4</v>
      </c>
      <c r="K41" s="40">
        <v>3.8999999999999999E-4</v>
      </c>
      <c r="L41" s="40">
        <v>1.7000000000000001E-4</v>
      </c>
      <c r="M41" s="41">
        <f t="shared" si="0"/>
        <v>0.7857142857142857</v>
      </c>
      <c r="N41" s="40">
        <v>2.3000000000000001E-4</v>
      </c>
      <c r="O41" s="40">
        <v>3.1E-4</v>
      </c>
      <c r="P41" s="40" t="s">
        <v>207</v>
      </c>
      <c r="Q41" s="40" t="s">
        <v>207</v>
      </c>
      <c r="R41" s="41" t="str">
        <f t="shared" si="1"/>
        <v>&lt;DL</v>
      </c>
      <c r="S41" s="40">
        <v>7.9000000000000001E-4</v>
      </c>
      <c r="T41" s="40">
        <v>1.9000000000000001E-4</v>
      </c>
      <c r="U41" s="87">
        <v>2.3800000000000002E-3</v>
      </c>
      <c r="V41" s="40">
        <v>4.2999999999999999E-4</v>
      </c>
      <c r="W41" s="40">
        <v>3.6999999999999999E-4</v>
      </c>
      <c r="X41" s="41" t="str">
        <f t="shared" si="2"/>
        <v>&lt;2xDL</v>
      </c>
      <c r="Y41" s="87">
        <v>1.8000000000000001E-4</v>
      </c>
      <c r="Z41" s="40">
        <v>5.5999999999999995E-4</v>
      </c>
      <c r="AA41" s="40">
        <v>3.1E-4</v>
      </c>
      <c r="AB41" s="40">
        <v>2.9E-4</v>
      </c>
      <c r="AC41" s="40" t="s">
        <v>197</v>
      </c>
      <c r="AD41" s="40" t="s">
        <v>207</v>
      </c>
      <c r="AE41" s="40" t="s">
        <v>207</v>
      </c>
      <c r="AF41" s="40" t="s">
        <v>207</v>
      </c>
      <c r="AG41" s="40" t="s">
        <v>207</v>
      </c>
      <c r="AH41" s="40">
        <v>1.89E-3</v>
      </c>
      <c r="AI41" s="40">
        <v>1.3999999999999999E-4</v>
      </c>
      <c r="AJ41" s="40">
        <v>3.3E-4</v>
      </c>
      <c r="AK41" s="40">
        <v>8.0000000000000004E-4</v>
      </c>
    </row>
    <row r="42" spans="1:37" x14ac:dyDescent="0.3">
      <c r="A42" s="29" t="s">
        <v>222</v>
      </c>
      <c r="B42" s="32" t="s">
        <v>168</v>
      </c>
      <c r="C42" s="32" t="s">
        <v>145</v>
      </c>
      <c r="D42" s="39" t="s">
        <v>145</v>
      </c>
      <c r="E42" s="39">
        <v>1E-4</v>
      </c>
      <c r="F42" s="40">
        <v>6.8999999999999997E-4</v>
      </c>
      <c r="G42" s="40">
        <v>6.0999999999999997E-4</v>
      </c>
      <c r="H42" s="40">
        <v>3.4000000000000002E-4</v>
      </c>
      <c r="I42" s="40" t="s">
        <v>207</v>
      </c>
      <c r="J42" s="87" t="s">
        <v>207</v>
      </c>
      <c r="K42" s="40">
        <v>1.1E-4</v>
      </c>
      <c r="L42" s="40">
        <v>1.1E-4</v>
      </c>
      <c r="M42" s="41" t="str">
        <f t="shared" si="0"/>
        <v>&lt;2xDL</v>
      </c>
      <c r="N42" s="40">
        <v>1.7000000000000001E-4</v>
      </c>
      <c r="O42" s="40">
        <v>3.2000000000000003E-4</v>
      </c>
      <c r="P42" s="40">
        <v>8.7000000000000001E-4</v>
      </c>
      <c r="Q42" s="40">
        <v>8.5999999999999998E-4</v>
      </c>
      <c r="R42" s="41">
        <f t="shared" si="1"/>
        <v>1.1560693641618528E-2</v>
      </c>
      <c r="S42" s="40">
        <v>6.0999999999999997E-4</v>
      </c>
      <c r="T42" s="40" t="s">
        <v>207</v>
      </c>
      <c r="U42" s="87">
        <v>6.7000000000000002E-4</v>
      </c>
      <c r="V42" s="40">
        <v>3.8999999999999999E-4</v>
      </c>
      <c r="W42" s="40">
        <v>4.2000000000000002E-4</v>
      </c>
      <c r="X42" s="41" t="str">
        <f t="shared" si="2"/>
        <v>&lt;2xDL</v>
      </c>
      <c r="Y42" s="87">
        <v>5.0000000000000001E-4</v>
      </c>
      <c r="Z42" s="40">
        <v>8.6300000000000005E-3</v>
      </c>
      <c r="AA42" s="40">
        <v>1.99E-3</v>
      </c>
      <c r="AB42" s="40">
        <v>1.39E-3</v>
      </c>
      <c r="AC42" s="40" t="s">
        <v>145</v>
      </c>
      <c r="AD42" s="40" t="s">
        <v>207</v>
      </c>
      <c r="AE42" s="40" t="s">
        <v>207</v>
      </c>
      <c r="AF42" s="40">
        <v>8.4999999999999995E-4</v>
      </c>
      <c r="AG42" s="40">
        <v>8.0999999999999996E-4</v>
      </c>
      <c r="AH42" s="40">
        <v>2.66E-3</v>
      </c>
      <c r="AI42" s="40">
        <v>9.3000000000000005E-4</v>
      </c>
      <c r="AJ42" s="40">
        <v>1.2899999999999999E-3</v>
      </c>
      <c r="AK42" s="40">
        <v>1.0200000000000001E-3</v>
      </c>
    </row>
    <row r="43" spans="1:37" x14ac:dyDescent="0.3">
      <c r="A43" s="45" t="s">
        <v>309</v>
      </c>
      <c r="B43" s="32" t="s">
        <v>168</v>
      </c>
      <c r="C43" s="32">
        <v>2E-3</v>
      </c>
      <c r="D43" s="32">
        <v>0.2</v>
      </c>
      <c r="E43" s="32">
        <v>5.0000000000000001E-4</v>
      </c>
      <c r="F43" s="88">
        <v>1.5499999999999999E-3</v>
      </c>
      <c r="G43" s="40">
        <v>5.3600000000000002E-3</v>
      </c>
      <c r="H43" s="40">
        <v>2E-3</v>
      </c>
      <c r="I43" s="40">
        <v>1.33E-3</v>
      </c>
      <c r="J43" s="87">
        <v>1.25E-3</v>
      </c>
      <c r="K43" s="40">
        <v>1.3799999999999999E-3</v>
      </c>
      <c r="L43" s="40">
        <v>1.3600000000000001E-3</v>
      </c>
      <c r="M43" s="41" t="str">
        <f t="shared" si="0"/>
        <v>&lt;2xDL</v>
      </c>
      <c r="N43" s="40">
        <v>1.5100000000000001E-3</v>
      </c>
      <c r="O43" s="40">
        <v>1.5900000000000001E-3</v>
      </c>
      <c r="P43" s="40" t="s">
        <v>223</v>
      </c>
      <c r="Q43" s="40" t="s">
        <v>223</v>
      </c>
      <c r="R43" s="41" t="str">
        <f t="shared" si="1"/>
        <v>&lt;DL</v>
      </c>
      <c r="S43" s="40">
        <v>2.64E-3</v>
      </c>
      <c r="T43" s="40">
        <v>1.0499999999999999E-3</v>
      </c>
      <c r="U43" s="40">
        <v>4.9100000000000003E-3</v>
      </c>
      <c r="V43" s="40">
        <v>1.01E-3</v>
      </c>
      <c r="W43" s="40">
        <v>1.24E-3</v>
      </c>
      <c r="X43" s="41" t="str">
        <f t="shared" si="2"/>
        <v>&lt;2xDL</v>
      </c>
      <c r="Y43" s="40">
        <v>2.5100000000000001E-2</v>
      </c>
      <c r="Z43" s="40">
        <v>3.8700000000000002E-3</v>
      </c>
      <c r="AA43" s="40">
        <v>1.5900000000000001E-3</v>
      </c>
      <c r="AB43" s="40">
        <v>1.15E-3</v>
      </c>
      <c r="AC43" s="40" t="s">
        <v>196</v>
      </c>
      <c r="AD43" s="40" t="s">
        <v>223</v>
      </c>
      <c r="AE43" s="40" t="s">
        <v>223</v>
      </c>
      <c r="AF43" s="40" t="s">
        <v>223</v>
      </c>
      <c r="AG43" s="40" t="s">
        <v>223</v>
      </c>
      <c r="AH43" s="40">
        <v>3.0200000000000001E-2</v>
      </c>
      <c r="AI43" s="40">
        <v>1.83E-3</v>
      </c>
      <c r="AJ43" s="40">
        <v>4.3699999999999998E-3</v>
      </c>
      <c r="AK43" s="40">
        <v>2.7899999999999999E-3</v>
      </c>
    </row>
    <row r="44" spans="1:37" x14ac:dyDescent="0.3">
      <c r="A44" s="46" t="s">
        <v>224</v>
      </c>
      <c r="B44" s="47" t="s">
        <v>168</v>
      </c>
      <c r="C44" s="47" t="s">
        <v>217</v>
      </c>
      <c r="D44" s="48" t="s">
        <v>145</v>
      </c>
      <c r="E44" s="49" t="s">
        <v>145</v>
      </c>
      <c r="F44" s="51">
        <f t="shared" ref="F44:AK44" si="4">IF(F$13&lt;82,0.002,(IF(F$13&gt;180,0.004,((EXP(0.8545*(LN(F$13))-1.465))*0.2)/1000)))</f>
        <v>4.0000000000000001E-3</v>
      </c>
      <c r="G44" s="51">
        <f t="shared" si="4"/>
        <v>4.0000000000000001E-3</v>
      </c>
      <c r="H44" s="51">
        <f t="shared" si="4"/>
        <v>4.0000000000000001E-3</v>
      </c>
      <c r="I44" s="51">
        <f t="shared" si="4"/>
        <v>2.2735340385519496E-3</v>
      </c>
      <c r="J44" s="51">
        <f t="shared" si="4"/>
        <v>2.3182137870731063E-3</v>
      </c>
      <c r="K44" s="51">
        <f t="shared" si="4"/>
        <v>2.9006067897346137E-3</v>
      </c>
      <c r="L44" s="51">
        <f t="shared" si="4"/>
        <v>2.8615292252888499E-3</v>
      </c>
      <c r="M44" s="50" t="s">
        <v>145</v>
      </c>
      <c r="N44" s="51">
        <f t="shared" si="4"/>
        <v>2.7240291766057537E-3</v>
      </c>
      <c r="O44" s="51">
        <f t="shared" si="4"/>
        <v>4.0000000000000001E-3</v>
      </c>
      <c r="P44" s="51">
        <f t="shared" si="4"/>
        <v>4.0000000000000001E-3</v>
      </c>
      <c r="Q44" s="51">
        <f t="shared" si="4"/>
        <v>4.0000000000000001E-3</v>
      </c>
      <c r="R44" s="50" t="s">
        <v>145</v>
      </c>
      <c r="S44" s="51">
        <f t="shared" si="4"/>
        <v>4.0000000000000001E-3</v>
      </c>
      <c r="T44" s="51">
        <f t="shared" si="4"/>
        <v>4.0000000000000001E-3</v>
      </c>
      <c r="U44" s="51">
        <f t="shared" si="4"/>
        <v>4.0000000000000001E-3</v>
      </c>
      <c r="V44" s="51">
        <f t="shared" si="4"/>
        <v>4.0000000000000001E-3</v>
      </c>
      <c r="W44" s="51">
        <f t="shared" si="4"/>
        <v>4.0000000000000001E-3</v>
      </c>
      <c r="X44" s="50" t="s">
        <v>145</v>
      </c>
      <c r="Y44" s="51">
        <f t="shared" si="4"/>
        <v>4.0000000000000001E-3</v>
      </c>
      <c r="Z44" s="51">
        <f t="shared" si="4"/>
        <v>4.0000000000000001E-3</v>
      </c>
      <c r="AA44" s="51">
        <f t="shared" si="4"/>
        <v>4.0000000000000001E-3</v>
      </c>
      <c r="AB44" s="51">
        <f t="shared" si="4"/>
        <v>4.0000000000000001E-3</v>
      </c>
      <c r="AC44" s="51">
        <f t="shared" si="4"/>
        <v>4.0000000000000001E-3</v>
      </c>
      <c r="AD44" s="51">
        <f t="shared" si="4"/>
        <v>4.0000000000000001E-3</v>
      </c>
      <c r="AE44" s="51">
        <f t="shared" si="4"/>
        <v>4.0000000000000001E-3</v>
      </c>
      <c r="AF44" s="51">
        <f t="shared" si="4"/>
        <v>4.0000000000000001E-3</v>
      </c>
      <c r="AG44" s="51">
        <f t="shared" si="4"/>
        <v>4.0000000000000001E-3</v>
      </c>
      <c r="AH44" s="51">
        <f t="shared" si="4"/>
        <v>4.0000000000000001E-3</v>
      </c>
      <c r="AI44" s="51">
        <f t="shared" si="4"/>
        <v>4.0000000000000001E-3</v>
      </c>
      <c r="AJ44" s="51">
        <f t="shared" si="4"/>
        <v>4.0000000000000001E-3</v>
      </c>
      <c r="AK44" s="51">
        <f t="shared" si="4"/>
        <v>4.0000000000000001E-3</v>
      </c>
    </row>
    <row r="45" spans="1:37" x14ac:dyDescent="0.3">
      <c r="A45" s="29" t="s">
        <v>225</v>
      </c>
      <c r="B45" s="32" t="s">
        <v>168</v>
      </c>
      <c r="C45" s="32">
        <v>0.3</v>
      </c>
      <c r="D45" s="31">
        <v>1</v>
      </c>
      <c r="E45" s="32">
        <v>0.01</v>
      </c>
      <c r="F45" s="40">
        <v>1.45</v>
      </c>
      <c r="G45" s="40">
        <v>1.47</v>
      </c>
      <c r="H45" s="40">
        <v>0.34</v>
      </c>
      <c r="I45" s="40">
        <v>5.6000000000000001E-2</v>
      </c>
      <c r="J45" s="87">
        <v>6.5000000000000002E-2</v>
      </c>
      <c r="K45" s="40">
        <v>0.107</v>
      </c>
      <c r="L45" s="40">
        <v>0.105</v>
      </c>
      <c r="M45" s="41">
        <f t="shared" si="0"/>
        <v>1.8867924528301903E-2</v>
      </c>
      <c r="N45" s="40">
        <v>0.26300000000000001</v>
      </c>
      <c r="O45" s="40">
        <v>0.56899999999999995</v>
      </c>
      <c r="P45" s="40">
        <v>0.30299999999999999</v>
      </c>
      <c r="Q45" s="40">
        <v>0.28899999999999998</v>
      </c>
      <c r="R45" s="41">
        <f t="shared" si="1"/>
        <v>4.7297297297297342E-2</v>
      </c>
      <c r="S45" s="40">
        <v>2.37</v>
      </c>
      <c r="T45" s="40">
        <v>6.3E-2</v>
      </c>
      <c r="U45" s="40">
        <v>2.68</v>
      </c>
      <c r="V45" s="40">
        <v>2.96</v>
      </c>
      <c r="W45" s="40">
        <v>3.05</v>
      </c>
      <c r="X45" s="41">
        <f t="shared" si="2"/>
        <v>2.9950083194675493E-2</v>
      </c>
      <c r="Y45" s="40">
        <v>0.34</v>
      </c>
      <c r="Z45" s="40">
        <v>11.2</v>
      </c>
      <c r="AA45" s="40">
        <v>2.64</v>
      </c>
      <c r="AB45" s="40">
        <v>2.34</v>
      </c>
      <c r="AC45" s="40" t="s">
        <v>319</v>
      </c>
      <c r="AD45" s="40" t="s">
        <v>194</v>
      </c>
      <c r="AE45" s="40" t="s">
        <v>194</v>
      </c>
      <c r="AF45" s="40">
        <v>0.30199999999999999</v>
      </c>
      <c r="AG45" s="40">
        <v>0.18</v>
      </c>
      <c r="AH45" s="40">
        <v>10.4</v>
      </c>
      <c r="AI45" s="40">
        <v>1.75</v>
      </c>
      <c r="AJ45" s="40">
        <v>0.85899999999999999</v>
      </c>
      <c r="AK45" s="40">
        <v>9.0500000000000007</v>
      </c>
    </row>
    <row r="46" spans="1:37" x14ac:dyDescent="0.3">
      <c r="A46" s="45" t="s">
        <v>310</v>
      </c>
      <c r="B46" s="32" t="s">
        <v>168</v>
      </c>
      <c r="C46" s="32">
        <v>1E-3</v>
      </c>
      <c r="D46" s="32">
        <v>0.1</v>
      </c>
      <c r="E46" s="32">
        <v>5.0000000000000002E-5</v>
      </c>
      <c r="F46" s="40">
        <v>1.6199999999999999E-3</v>
      </c>
      <c r="G46" s="40">
        <v>6.6E-3</v>
      </c>
      <c r="H46" s="40">
        <v>1.0399999999999999E-3</v>
      </c>
      <c r="I46" s="40" t="s">
        <v>210</v>
      </c>
      <c r="J46" s="87" t="s">
        <v>210</v>
      </c>
      <c r="K46" s="40">
        <v>2.05E-4</v>
      </c>
      <c r="L46" s="40">
        <v>1.95E-4</v>
      </c>
      <c r="M46" s="41" t="str">
        <f t="shared" si="0"/>
        <v>&lt;2xDL</v>
      </c>
      <c r="N46" s="40">
        <v>2.8699999999999998E-4</v>
      </c>
      <c r="O46" s="40">
        <v>2.5900000000000001E-4</v>
      </c>
      <c r="P46" s="40">
        <v>7.6000000000000004E-5</v>
      </c>
      <c r="Q46" s="40">
        <v>8.2000000000000001E-5</v>
      </c>
      <c r="R46" s="41" t="str">
        <f t="shared" si="1"/>
        <v>&lt;2xDL</v>
      </c>
      <c r="S46" s="88">
        <v>9.9500000000000005E-3</v>
      </c>
      <c r="T46" s="40" t="s">
        <v>210</v>
      </c>
      <c r="U46" s="87">
        <v>3.1800000000000001E-3</v>
      </c>
      <c r="V46" s="40">
        <v>1.7000000000000001E-4</v>
      </c>
      <c r="W46" s="40">
        <v>1.8799999999999999E-4</v>
      </c>
      <c r="X46" s="41" t="str">
        <f t="shared" si="2"/>
        <v>&lt;2xDL</v>
      </c>
      <c r="Y46" s="87">
        <v>1.6899999999999998E-2</v>
      </c>
      <c r="Z46" s="40">
        <v>6.3E-5</v>
      </c>
      <c r="AA46" s="40">
        <v>1.12E-4</v>
      </c>
      <c r="AB46" s="40">
        <v>1.3999999999999999E-4</v>
      </c>
      <c r="AC46" s="40">
        <v>5.8E-4</v>
      </c>
      <c r="AD46" s="40" t="s">
        <v>210</v>
      </c>
      <c r="AE46" s="40" t="s">
        <v>210</v>
      </c>
      <c r="AF46" s="40" t="s">
        <v>210</v>
      </c>
      <c r="AG46" s="40">
        <v>5.1E-5</v>
      </c>
      <c r="AH46" s="40">
        <v>6.8000000000000005E-2</v>
      </c>
      <c r="AI46" s="40">
        <v>2.8300000000000001E-3</v>
      </c>
      <c r="AJ46" s="40">
        <v>2.23E-2</v>
      </c>
      <c r="AK46" s="40">
        <v>1.09E-2</v>
      </c>
    </row>
    <row r="47" spans="1:37" x14ac:dyDescent="0.3">
      <c r="A47" s="46" t="s">
        <v>226</v>
      </c>
      <c r="B47" s="47" t="s">
        <v>168</v>
      </c>
      <c r="C47" s="47" t="s">
        <v>217</v>
      </c>
      <c r="D47" s="48" t="s">
        <v>145</v>
      </c>
      <c r="E47" s="49" t="s">
        <v>145</v>
      </c>
      <c r="F47" s="51">
        <f t="shared" ref="F47:AK47" si="5">IF(F$13&lt;61,0.001,(IF(F$13&gt;180,0.007,(EXP(1.273*(LN(F$13))-4.705))/1000)))</f>
        <v>7.0000000000000001E-3</v>
      </c>
      <c r="G47" s="51">
        <f t="shared" si="5"/>
        <v>7.0000000000000001E-3</v>
      </c>
      <c r="H47" s="51">
        <f t="shared" si="5"/>
        <v>7.0000000000000001E-3</v>
      </c>
      <c r="I47" s="51">
        <f t="shared" si="5"/>
        <v>3.0004663093843027E-3</v>
      </c>
      <c r="J47" s="51">
        <f t="shared" si="5"/>
        <v>3.0887321049103329E-3</v>
      </c>
      <c r="K47" s="51">
        <f t="shared" si="5"/>
        <v>4.3130709209503806E-3</v>
      </c>
      <c r="L47" s="51">
        <f t="shared" si="5"/>
        <v>4.2267923156891962E-3</v>
      </c>
      <c r="M47" s="50" t="s">
        <v>145</v>
      </c>
      <c r="N47" s="51">
        <f t="shared" si="5"/>
        <v>3.9278080686749621E-3</v>
      </c>
      <c r="O47" s="51">
        <f t="shared" si="5"/>
        <v>7.0000000000000001E-3</v>
      </c>
      <c r="P47" s="51">
        <f t="shared" si="5"/>
        <v>7.0000000000000001E-3</v>
      </c>
      <c r="Q47" s="51">
        <f t="shared" si="5"/>
        <v>7.0000000000000001E-3</v>
      </c>
      <c r="R47" s="50" t="s">
        <v>145</v>
      </c>
      <c r="S47" s="51">
        <f t="shared" si="5"/>
        <v>7.0000000000000001E-3</v>
      </c>
      <c r="T47" s="51">
        <f t="shared" si="5"/>
        <v>7.0000000000000001E-3</v>
      </c>
      <c r="U47" s="51">
        <f t="shared" si="5"/>
        <v>7.0000000000000001E-3</v>
      </c>
      <c r="V47" s="51">
        <f t="shared" si="5"/>
        <v>7.0000000000000001E-3</v>
      </c>
      <c r="W47" s="51">
        <f t="shared" si="5"/>
        <v>7.0000000000000001E-3</v>
      </c>
      <c r="X47" s="50" t="s">
        <v>145</v>
      </c>
      <c r="Y47" s="51">
        <f t="shared" si="5"/>
        <v>7.0000000000000001E-3</v>
      </c>
      <c r="Z47" s="51">
        <f t="shared" si="5"/>
        <v>7.0000000000000001E-3</v>
      </c>
      <c r="AA47" s="51">
        <f t="shared" si="5"/>
        <v>7.0000000000000001E-3</v>
      </c>
      <c r="AB47" s="51">
        <f t="shared" si="5"/>
        <v>7.0000000000000001E-3</v>
      </c>
      <c r="AC47" s="51">
        <f t="shared" si="5"/>
        <v>7.0000000000000001E-3</v>
      </c>
      <c r="AD47" s="51">
        <f t="shared" si="5"/>
        <v>7.0000000000000001E-3</v>
      </c>
      <c r="AE47" s="51">
        <f t="shared" si="5"/>
        <v>7.0000000000000001E-3</v>
      </c>
      <c r="AF47" s="51">
        <f t="shared" si="5"/>
        <v>7.0000000000000001E-3</v>
      </c>
      <c r="AG47" s="51">
        <f t="shared" si="5"/>
        <v>7.0000000000000001E-3</v>
      </c>
      <c r="AH47" s="51">
        <f t="shared" si="5"/>
        <v>7.0000000000000001E-3</v>
      </c>
      <c r="AI47" s="51">
        <f t="shared" si="5"/>
        <v>7.0000000000000001E-3</v>
      </c>
      <c r="AJ47" s="51">
        <f t="shared" si="5"/>
        <v>7.0000000000000001E-3</v>
      </c>
      <c r="AK47" s="51">
        <f t="shared" si="5"/>
        <v>7.0000000000000001E-3</v>
      </c>
    </row>
    <row r="48" spans="1:37" x14ac:dyDescent="0.3">
      <c r="A48" s="29" t="s">
        <v>227</v>
      </c>
      <c r="B48" s="32" t="s">
        <v>168</v>
      </c>
      <c r="C48" s="32" t="s">
        <v>145</v>
      </c>
      <c r="D48" s="39" t="s">
        <v>145</v>
      </c>
      <c r="E48" s="39">
        <v>1E-3</v>
      </c>
      <c r="F48" s="40" t="s">
        <v>196</v>
      </c>
      <c r="G48" s="40">
        <v>1E-3</v>
      </c>
      <c r="H48" s="40">
        <v>2.2000000000000001E-3</v>
      </c>
      <c r="I48" s="40" t="s">
        <v>196</v>
      </c>
      <c r="J48" s="87" t="s">
        <v>196</v>
      </c>
      <c r="K48" s="40" t="s">
        <v>196</v>
      </c>
      <c r="L48" s="40" t="s">
        <v>196</v>
      </c>
      <c r="M48" s="41" t="str">
        <f t="shared" si="0"/>
        <v>&lt;DL</v>
      </c>
      <c r="N48" s="40" t="s">
        <v>196</v>
      </c>
      <c r="O48" s="40" t="s">
        <v>196</v>
      </c>
      <c r="P48" s="40">
        <v>1.04E-2</v>
      </c>
      <c r="Q48" s="40">
        <v>1.01E-2</v>
      </c>
      <c r="R48" s="41">
        <f t="shared" si="1"/>
        <v>2.9268292682926824E-2</v>
      </c>
      <c r="S48" s="40">
        <v>7.9000000000000008E-3</v>
      </c>
      <c r="T48" s="40">
        <v>2.3E-3</v>
      </c>
      <c r="U48" s="87">
        <v>1.1999999999999999E-3</v>
      </c>
      <c r="V48" s="40">
        <v>3.7000000000000002E-3</v>
      </c>
      <c r="W48" s="40">
        <v>4.1000000000000003E-3</v>
      </c>
      <c r="X48" s="41" t="str">
        <f t="shared" si="2"/>
        <v>&lt;2xDL</v>
      </c>
      <c r="Y48" s="87">
        <v>6.3E-3</v>
      </c>
      <c r="Z48" s="40">
        <v>1.1999999999999999E-3</v>
      </c>
      <c r="AA48" s="40">
        <v>3.3E-3</v>
      </c>
      <c r="AB48" s="40">
        <v>2.5999999999999999E-3</v>
      </c>
      <c r="AC48" s="40" t="s">
        <v>145</v>
      </c>
      <c r="AD48" s="40" t="s">
        <v>196</v>
      </c>
      <c r="AE48" s="40" t="s">
        <v>196</v>
      </c>
      <c r="AF48" s="40">
        <v>1.01E-2</v>
      </c>
      <c r="AG48" s="40">
        <v>1.0500000000000001E-2</v>
      </c>
      <c r="AH48" s="40">
        <v>1.14E-2</v>
      </c>
      <c r="AI48" s="40">
        <v>1.0500000000000001E-2</v>
      </c>
      <c r="AJ48" s="40">
        <v>1.21E-2</v>
      </c>
      <c r="AK48" s="40">
        <v>5.5999999999999999E-3</v>
      </c>
    </row>
    <row r="49" spans="1:37" x14ac:dyDescent="0.3">
      <c r="A49" s="29" t="s">
        <v>228</v>
      </c>
      <c r="B49" s="32" t="s">
        <v>168</v>
      </c>
      <c r="C49" s="32" t="s">
        <v>145</v>
      </c>
      <c r="D49" s="39" t="s">
        <v>145</v>
      </c>
      <c r="E49" s="39">
        <v>0.1</v>
      </c>
      <c r="F49" s="40">
        <v>14.6</v>
      </c>
      <c r="G49" s="40">
        <v>14.4</v>
      </c>
      <c r="H49" s="40">
        <v>14.5</v>
      </c>
      <c r="I49" s="40">
        <v>7.97</v>
      </c>
      <c r="J49" s="87">
        <v>8.2100000000000009</v>
      </c>
      <c r="K49" s="40">
        <v>10.199999999999999</v>
      </c>
      <c r="L49" s="40">
        <v>10.4</v>
      </c>
      <c r="M49" s="41">
        <f t="shared" si="0"/>
        <v>1.9417475728155442E-2</v>
      </c>
      <c r="N49" s="40">
        <v>9.6999999999999993</v>
      </c>
      <c r="O49" s="40">
        <v>21.5</v>
      </c>
      <c r="P49" s="40">
        <v>62.9</v>
      </c>
      <c r="Q49" s="40">
        <v>61.8</v>
      </c>
      <c r="R49" s="41">
        <f t="shared" si="1"/>
        <v>1.7642341619887755E-2</v>
      </c>
      <c r="S49" s="40">
        <v>97.6</v>
      </c>
      <c r="T49" s="40">
        <v>70.900000000000006</v>
      </c>
      <c r="U49" s="87">
        <v>41.9</v>
      </c>
      <c r="V49" s="40">
        <v>84.4</v>
      </c>
      <c r="W49" s="40">
        <v>87.6</v>
      </c>
      <c r="X49" s="41">
        <f t="shared" si="2"/>
        <v>3.7209302325581263E-2</v>
      </c>
      <c r="Y49" s="87">
        <v>38.799999999999997</v>
      </c>
      <c r="Z49" s="40">
        <v>54.7</v>
      </c>
      <c r="AA49" s="40">
        <v>74.3</v>
      </c>
      <c r="AB49" s="40">
        <v>63.9</v>
      </c>
      <c r="AC49" s="40">
        <v>18.5</v>
      </c>
      <c r="AD49" s="40" t="s">
        <v>190</v>
      </c>
      <c r="AE49" s="40" t="s">
        <v>190</v>
      </c>
      <c r="AF49" s="40">
        <v>61.1</v>
      </c>
      <c r="AG49" s="40">
        <v>61.4</v>
      </c>
      <c r="AH49" s="40">
        <v>62.4</v>
      </c>
      <c r="AI49" s="40">
        <v>63</v>
      </c>
      <c r="AJ49" s="40">
        <v>150</v>
      </c>
      <c r="AK49" s="40">
        <v>108</v>
      </c>
    </row>
    <row r="50" spans="1:37" x14ac:dyDescent="0.3">
      <c r="A50" s="29" t="s">
        <v>229</v>
      </c>
      <c r="B50" s="32" t="s">
        <v>168</v>
      </c>
      <c r="C50" s="32" t="s">
        <v>145</v>
      </c>
      <c r="D50" s="32">
        <v>0.5</v>
      </c>
      <c r="E50" s="32">
        <v>1E-4</v>
      </c>
      <c r="F50" s="40">
        <v>0.41699999999999998</v>
      </c>
      <c r="G50" s="40">
        <v>0.32200000000000001</v>
      </c>
      <c r="H50" s="40">
        <v>0.61799999999999999</v>
      </c>
      <c r="I50" s="40">
        <v>4.5100000000000001E-2</v>
      </c>
      <c r="J50" s="87">
        <v>5.8099999999999999E-2</v>
      </c>
      <c r="K50" s="40">
        <v>6.7000000000000004E-2</v>
      </c>
      <c r="L50" s="40">
        <v>6.6699999999999995E-2</v>
      </c>
      <c r="M50" s="41">
        <f t="shared" si="0"/>
        <v>4.4876589379208472E-3</v>
      </c>
      <c r="N50" s="40">
        <v>7.5300000000000006E-2</v>
      </c>
      <c r="O50" s="40">
        <v>9.9099999999999994E-2</v>
      </c>
      <c r="P50" s="40">
        <v>1.26</v>
      </c>
      <c r="Q50" s="40">
        <v>1.23</v>
      </c>
      <c r="R50" s="41">
        <f t="shared" si="1"/>
        <v>2.4096385542168693E-2</v>
      </c>
      <c r="S50" s="40">
        <v>0.84199999999999997</v>
      </c>
      <c r="T50" s="40">
        <v>0.20200000000000001</v>
      </c>
      <c r="U50" s="40">
        <v>0.11600000000000001</v>
      </c>
      <c r="V50" s="40">
        <v>0.66500000000000004</v>
      </c>
      <c r="W50" s="40">
        <v>0.70599999999999996</v>
      </c>
      <c r="X50" s="41">
        <f t="shared" si="2"/>
        <v>5.9810357403355108E-2</v>
      </c>
      <c r="Y50" s="40">
        <v>0.183</v>
      </c>
      <c r="Z50" s="40">
        <v>5.96</v>
      </c>
      <c r="AA50" s="40">
        <v>1.96</v>
      </c>
      <c r="AB50" s="40">
        <v>1.34</v>
      </c>
      <c r="AC50" s="40" t="s">
        <v>197</v>
      </c>
      <c r="AD50" s="40" t="s">
        <v>207</v>
      </c>
      <c r="AE50" s="40" t="s">
        <v>207</v>
      </c>
      <c r="AF50" s="40">
        <v>1.22</v>
      </c>
      <c r="AG50" s="40">
        <v>1.1399999999999999</v>
      </c>
      <c r="AH50" s="40">
        <v>1.74</v>
      </c>
      <c r="AI50" s="40">
        <v>1.1000000000000001</v>
      </c>
      <c r="AJ50" s="40">
        <v>1.3</v>
      </c>
      <c r="AK50" s="40">
        <v>3.2</v>
      </c>
    </row>
    <row r="51" spans="1:37" x14ac:dyDescent="0.3">
      <c r="A51" s="29" t="s">
        <v>230</v>
      </c>
      <c r="B51" s="32" t="s">
        <v>168</v>
      </c>
      <c r="C51" s="32">
        <v>2.5999999999999998E-5</v>
      </c>
      <c r="D51" s="32">
        <v>5.0000000000000001E-3</v>
      </c>
      <c r="E51" s="32">
        <v>5.0000000000000004E-6</v>
      </c>
      <c r="F51" s="40" t="s">
        <v>215</v>
      </c>
      <c r="G51" s="40" t="s">
        <v>215</v>
      </c>
      <c r="H51" s="40">
        <v>5.1000000000000003E-6</v>
      </c>
      <c r="I51" s="40" t="s">
        <v>215</v>
      </c>
      <c r="J51" s="87" t="s">
        <v>215</v>
      </c>
      <c r="K51" s="40" t="s">
        <v>215</v>
      </c>
      <c r="L51" s="40" t="s">
        <v>215</v>
      </c>
      <c r="M51" s="41" t="str">
        <f t="shared" si="0"/>
        <v>&lt;DL</v>
      </c>
      <c r="N51" s="40" t="s">
        <v>215</v>
      </c>
      <c r="O51" s="40" t="s">
        <v>215</v>
      </c>
      <c r="P51" s="40" t="s">
        <v>215</v>
      </c>
      <c r="Q51" s="40" t="s">
        <v>215</v>
      </c>
      <c r="R51" s="41" t="str">
        <f t="shared" si="1"/>
        <v>&lt;DL</v>
      </c>
      <c r="S51" s="40">
        <v>6.1E-6</v>
      </c>
      <c r="T51" s="40">
        <v>6.1E-6</v>
      </c>
      <c r="U51" s="87">
        <v>1.27E-5</v>
      </c>
      <c r="V51" s="40" t="s">
        <v>215</v>
      </c>
      <c r="W51" s="40" t="s">
        <v>215</v>
      </c>
      <c r="X51" s="41" t="str">
        <f t="shared" si="2"/>
        <v>&lt;DL</v>
      </c>
      <c r="Y51" s="40">
        <v>1.03E-5</v>
      </c>
      <c r="Z51" s="40">
        <v>1.26E-5</v>
      </c>
      <c r="AA51" s="40" t="s">
        <v>215</v>
      </c>
      <c r="AB51" s="40" t="s">
        <v>215</v>
      </c>
      <c r="AC51" s="40" t="s">
        <v>221</v>
      </c>
      <c r="AD51" s="40" t="s">
        <v>215</v>
      </c>
      <c r="AE51" s="40" t="s">
        <v>215</v>
      </c>
      <c r="AF51" s="40" t="s">
        <v>215</v>
      </c>
      <c r="AG51" s="40" t="s">
        <v>215</v>
      </c>
      <c r="AH51" s="40">
        <v>3.7700000000000002E-5</v>
      </c>
      <c r="AI51" s="40" t="s">
        <v>215</v>
      </c>
      <c r="AJ51" s="40" t="s">
        <v>215</v>
      </c>
      <c r="AK51" s="40">
        <v>9.3999999999999998E-6</v>
      </c>
    </row>
    <row r="52" spans="1:37" x14ac:dyDescent="0.3">
      <c r="A52" s="29" t="s">
        <v>231</v>
      </c>
      <c r="B52" s="32" t="s">
        <v>168</v>
      </c>
      <c r="C52" s="32">
        <v>7.3000000000000001E-3</v>
      </c>
      <c r="D52" s="39" t="s">
        <v>145</v>
      </c>
      <c r="E52" s="39">
        <v>5.0000000000000002E-5</v>
      </c>
      <c r="F52" s="40">
        <v>1.83E-4</v>
      </c>
      <c r="G52" s="40">
        <v>2.13E-4</v>
      </c>
      <c r="H52" s="40">
        <v>9.2400000000000002E-4</v>
      </c>
      <c r="I52" s="40">
        <v>4.0000000000000002E-4</v>
      </c>
      <c r="J52" s="87">
        <v>4.0299999999999998E-4</v>
      </c>
      <c r="K52" s="40">
        <v>4.08E-4</v>
      </c>
      <c r="L52" s="40">
        <v>4.26E-4</v>
      </c>
      <c r="M52" s="41">
        <f t="shared" si="0"/>
        <v>4.316546762589929E-2</v>
      </c>
      <c r="N52" s="40">
        <v>3.8200000000000002E-4</v>
      </c>
      <c r="O52" s="40">
        <v>6.8999999999999997E-5</v>
      </c>
      <c r="P52" s="40">
        <v>3.1399999999999999E-4</v>
      </c>
      <c r="Q52" s="40">
        <v>3.6299999999999999E-4</v>
      </c>
      <c r="R52" s="41">
        <f t="shared" si="1"/>
        <v>0.14475627769571639</v>
      </c>
      <c r="S52" s="40">
        <v>2.2599999999999999E-4</v>
      </c>
      <c r="T52" s="40" t="s">
        <v>210</v>
      </c>
      <c r="U52" s="87">
        <v>1.7100000000000001E-4</v>
      </c>
      <c r="V52" s="40">
        <v>3.1399999999999999E-4</v>
      </c>
      <c r="W52" s="40">
        <v>3.3700000000000001E-4</v>
      </c>
      <c r="X52" s="41">
        <f t="shared" si="2"/>
        <v>7.0660522273425549E-2</v>
      </c>
      <c r="Y52" s="87">
        <v>1.2199999999999999E-3</v>
      </c>
      <c r="Z52" s="40">
        <v>8.8999999999999995E-4</v>
      </c>
      <c r="AA52" s="40">
        <v>4.28E-4</v>
      </c>
      <c r="AB52" s="40">
        <v>3.7399999999999998E-4</v>
      </c>
      <c r="AC52" s="40" t="s">
        <v>145</v>
      </c>
      <c r="AD52" s="40" t="s">
        <v>210</v>
      </c>
      <c r="AE52" s="40" t="s">
        <v>210</v>
      </c>
      <c r="AF52" s="40">
        <v>3.1599999999999998E-4</v>
      </c>
      <c r="AG52" s="40">
        <v>3.1199999999999999E-4</v>
      </c>
      <c r="AH52" s="40">
        <v>4.0200000000000001E-4</v>
      </c>
      <c r="AI52" s="40">
        <v>2.7999999999999998E-4</v>
      </c>
      <c r="AJ52" s="40">
        <v>1.92E-4</v>
      </c>
      <c r="AK52" s="40">
        <v>2.1599999999999999E-4</v>
      </c>
    </row>
    <row r="53" spans="1:37" x14ac:dyDescent="0.3">
      <c r="A53" s="45" t="s">
        <v>311</v>
      </c>
      <c r="B53" s="32" t="s">
        <v>168</v>
      </c>
      <c r="C53" s="32">
        <v>2.5000000000000001E-2</v>
      </c>
      <c r="D53" s="32">
        <v>0.3</v>
      </c>
      <c r="E53" s="32">
        <v>5.0000000000000001E-4</v>
      </c>
      <c r="F53" s="40">
        <v>7.7999999999999999E-4</v>
      </c>
      <c r="G53" s="40">
        <v>8.8999999999999995E-4</v>
      </c>
      <c r="H53" s="40">
        <v>7.2000000000000005E-4</v>
      </c>
      <c r="I53" s="40" t="s">
        <v>223</v>
      </c>
      <c r="J53" s="87" t="s">
        <v>223</v>
      </c>
      <c r="K53" s="40" t="s">
        <v>223</v>
      </c>
      <c r="L53" s="40" t="s">
        <v>223</v>
      </c>
      <c r="M53" s="41" t="str">
        <f t="shared" si="0"/>
        <v>&lt;DL</v>
      </c>
      <c r="N53" s="40">
        <v>5.1000000000000004E-4</v>
      </c>
      <c r="O53" s="40" t="s">
        <v>223</v>
      </c>
      <c r="P53" s="40">
        <v>1.8699999999999999E-3</v>
      </c>
      <c r="Q53" s="40">
        <v>1.81E-3</v>
      </c>
      <c r="R53" s="41" t="str">
        <f t="shared" si="1"/>
        <v>&lt;2xDL</v>
      </c>
      <c r="S53" s="40">
        <v>1.24E-3</v>
      </c>
      <c r="T53" s="40">
        <v>6.7200000000000003E-3</v>
      </c>
      <c r="U53" s="87">
        <v>5.6299999999999996E-3</v>
      </c>
      <c r="V53" s="40">
        <v>9.1E-4</v>
      </c>
      <c r="W53" s="40">
        <v>9.3000000000000005E-4</v>
      </c>
      <c r="X53" s="41" t="str">
        <f t="shared" si="2"/>
        <v>&lt;2xDL</v>
      </c>
      <c r="Y53" s="87">
        <v>8.3000000000000001E-4</v>
      </c>
      <c r="Z53" s="40">
        <v>3.79E-3</v>
      </c>
      <c r="AA53" s="40">
        <v>1.34E-3</v>
      </c>
      <c r="AB53" s="40">
        <v>1.06E-3</v>
      </c>
      <c r="AC53" s="40" t="s">
        <v>145</v>
      </c>
      <c r="AD53" s="40" t="s">
        <v>223</v>
      </c>
      <c r="AE53" s="40" t="s">
        <v>223</v>
      </c>
      <c r="AF53" s="40">
        <v>1.8E-3</v>
      </c>
      <c r="AG53" s="40">
        <v>1.7799999999999999E-3</v>
      </c>
      <c r="AH53" s="40">
        <v>3.3300000000000001E-3</v>
      </c>
      <c r="AI53" s="40">
        <v>1.6800000000000001E-3</v>
      </c>
      <c r="AJ53" s="40">
        <v>1.3500000000000001E-3</v>
      </c>
      <c r="AK53" s="40">
        <v>1.75E-3</v>
      </c>
    </row>
    <row r="54" spans="1:37" x14ac:dyDescent="0.3">
      <c r="A54" s="52" t="s">
        <v>232</v>
      </c>
      <c r="B54" s="47" t="s">
        <v>168</v>
      </c>
      <c r="C54" s="47" t="s">
        <v>217</v>
      </c>
      <c r="D54" s="48" t="s">
        <v>145</v>
      </c>
      <c r="E54" s="49" t="s">
        <v>145</v>
      </c>
      <c r="F54" s="51">
        <f t="shared" ref="F54:AK54" si="6">IF(F$13&lt;61,0.025,(IF(F$13&gt;180,0.15,(EXP(0.76*(LN(F$13))+1.06))/1000)))</f>
        <v>0.15</v>
      </c>
      <c r="G54" s="51">
        <f t="shared" si="6"/>
        <v>0.15</v>
      </c>
      <c r="H54" s="51">
        <f t="shared" si="6"/>
        <v>0.15</v>
      </c>
      <c r="I54" s="51">
        <f t="shared" si="6"/>
        <v>9.2290014287636973E-2</v>
      </c>
      <c r="J54" s="51">
        <f t="shared" si="6"/>
        <v>9.3901389604721289E-2</v>
      </c>
      <c r="K54" s="51">
        <f t="shared" si="6"/>
        <v>0.11461540114642699</v>
      </c>
      <c r="L54" s="51">
        <f t="shared" si="6"/>
        <v>0.11324101691177511</v>
      </c>
      <c r="M54" s="50" t="s">
        <v>145</v>
      </c>
      <c r="N54" s="51">
        <f t="shared" si="6"/>
        <v>0.10838831788330612</v>
      </c>
      <c r="O54" s="51">
        <f t="shared" si="6"/>
        <v>0.15</v>
      </c>
      <c r="P54" s="51">
        <f t="shared" si="6"/>
        <v>0.15</v>
      </c>
      <c r="Q54" s="51">
        <f t="shared" si="6"/>
        <v>0.15</v>
      </c>
      <c r="R54" s="50" t="s">
        <v>145</v>
      </c>
      <c r="S54" s="51">
        <f t="shared" si="6"/>
        <v>0.15</v>
      </c>
      <c r="T54" s="51">
        <f t="shared" si="6"/>
        <v>0.15</v>
      </c>
      <c r="U54" s="51">
        <f t="shared" si="6"/>
        <v>0.15</v>
      </c>
      <c r="V54" s="51">
        <f t="shared" si="6"/>
        <v>0.15</v>
      </c>
      <c r="W54" s="51">
        <f t="shared" si="6"/>
        <v>0.15</v>
      </c>
      <c r="X54" s="50" t="s">
        <v>145</v>
      </c>
      <c r="Y54" s="51">
        <f t="shared" si="6"/>
        <v>0.15</v>
      </c>
      <c r="Z54" s="51">
        <f t="shared" si="6"/>
        <v>0.15</v>
      </c>
      <c r="AA54" s="51">
        <f t="shared" si="6"/>
        <v>0.15</v>
      </c>
      <c r="AB54" s="51">
        <f t="shared" si="6"/>
        <v>0.15</v>
      </c>
      <c r="AC54" s="51">
        <f t="shared" si="6"/>
        <v>0.15</v>
      </c>
      <c r="AD54" s="51">
        <f t="shared" si="6"/>
        <v>0.15</v>
      </c>
      <c r="AE54" s="51">
        <f t="shared" si="6"/>
        <v>0.15</v>
      </c>
      <c r="AF54" s="51">
        <f t="shared" si="6"/>
        <v>0.15</v>
      </c>
      <c r="AG54" s="51">
        <f t="shared" si="6"/>
        <v>0.15</v>
      </c>
      <c r="AH54" s="51">
        <f t="shared" si="6"/>
        <v>0.15</v>
      </c>
      <c r="AI54" s="51">
        <f t="shared" si="6"/>
        <v>0.15</v>
      </c>
      <c r="AJ54" s="51">
        <f t="shared" si="6"/>
        <v>0.15</v>
      </c>
      <c r="AK54" s="51">
        <f t="shared" si="6"/>
        <v>0.15</v>
      </c>
    </row>
    <row r="55" spans="1:37" x14ac:dyDescent="0.3">
      <c r="A55" s="29" t="s">
        <v>233</v>
      </c>
      <c r="B55" s="32" t="s">
        <v>168</v>
      </c>
      <c r="C55" s="32" t="s">
        <v>145</v>
      </c>
      <c r="D55" s="39" t="s">
        <v>145</v>
      </c>
      <c r="E55" s="39">
        <v>0.05</v>
      </c>
      <c r="F55" s="40" t="s">
        <v>219</v>
      </c>
      <c r="G55" s="40" t="s">
        <v>219</v>
      </c>
      <c r="H55" s="40" t="s">
        <v>219</v>
      </c>
      <c r="I55" s="40" t="s">
        <v>219</v>
      </c>
      <c r="J55" s="87" t="s">
        <v>219</v>
      </c>
      <c r="K55" s="40" t="s">
        <v>219</v>
      </c>
      <c r="L55" s="40" t="s">
        <v>219</v>
      </c>
      <c r="M55" s="41" t="str">
        <f t="shared" si="0"/>
        <v>&lt;DL</v>
      </c>
      <c r="N55" s="40" t="s">
        <v>219</v>
      </c>
      <c r="O55" s="40" t="s">
        <v>219</v>
      </c>
      <c r="P55" s="40" t="s">
        <v>219</v>
      </c>
      <c r="Q55" s="40" t="s">
        <v>219</v>
      </c>
      <c r="R55" s="41" t="str">
        <f t="shared" si="1"/>
        <v>&lt;DL</v>
      </c>
      <c r="S55" s="40" t="s">
        <v>219</v>
      </c>
      <c r="T55" s="40" t="s">
        <v>219</v>
      </c>
      <c r="U55" s="87">
        <v>0.112</v>
      </c>
      <c r="V55" s="40" t="s">
        <v>219</v>
      </c>
      <c r="W55" s="40" t="s">
        <v>219</v>
      </c>
      <c r="X55" s="41" t="str">
        <f t="shared" si="2"/>
        <v>&lt;DL</v>
      </c>
      <c r="Y55" s="87" t="s">
        <v>219</v>
      </c>
      <c r="Z55" s="40" t="s">
        <v>219</v>
      </c>
      <c r="AA55" s="40" t="s">
        <v>219</v>
      </c>
      <c r="AB55" s="40" t="s">
        <v>219</v>
      </c>
      <c r="AC55" s="40" t="s">
        <v>145</v>
      </c>
      <c r="AD55" s="40" t="s">
        <v>219</v>
      </c>
      <c r="AE55" s="40" t="s">
        <v>219</v>
      </c>
      <c r="AF55" s="40" t="s">
        <v>219</v>
      </c>
      <c r="AG55" s="40" t="s">
        <v>219</v>
      </c>
      <c r="AH55" s="40">
        <v>0.215</v>
      </c>
      <c r="AI55" s="40" t="s">
        <v>219</v>
      </c>
      <c r="AJ55" s="40" t="s">
        <v>219</v>
      </c>
      <c r="AK55" s="40">
        <v>0.10100000000000001</v>
      </c>
    </row>
    <row r="56" spans="1:37" x14ac:dyDescent="0.3">
      <c r="A56" s="29" t="s">
        <v>234</v>
      </c>
      <c r="B56" s="32" t="s">
        <v>168</v>
      </c>
      <c r="C56" s="32" t="s">
        <v>145</v>
      </c>
      <c r="D56" s="39" t="s">
        <v>145</v>
      </c>
      <c r="E56" s="39">
        <v>0.1</v>
      </c>
      <c r="F56" s="40">
        <v>0.79</v>
      </c>
      <c r="G56" s="40">
        <v>0.85</v>
      </c>
      <c r="H56" s="40">
        <v>0.98</v>
      </c>
      <c r="I56" s="40">
        <v>0.55000000000000004</v>
      </c>
      <c r="J56" s="87">
        <v>0.56999999999999995</v>
      </c>
      <c r="K56" s="40">
        <v>0.67</v>
      </c>
      <c r="L56" s="40">
        <v>0.69</v>
      </c>
      <c r="M56" s="41">
        <f t="shared" si="0"/>
        <v>2.9411764705882217E-2</v>
      </c>
      <c r="N56" s="40">
        <v>0.73</v>
      </c>
      <c r="O56" s="40">
        <v>4.6500000000000004</v>
      </c>
      <c r="P56" s="40">
        <v>3.65</v>
      </c>
      <c r="Q56" s="40">
        <v>3.63</v>
      </c>
      <c r="R56" s="41">
        <f t="shared" si="1"/>
        <v>5.4945054945055001E-3</v>
      </c>
      <c r="S56" s="40">
        <v>4.2300000000000004</v>
      </c>
      <c r="T56" s="40">
        <v>0.37</v>
      </c>
      <c r="U56" s="87">
        <v>0.57999999999999996</v>
      </c>
      <c r="V56" s="40">
        <v>3.06</v>
      </c>
      <c r="W56" s="40">
        <v>3.15</v>
      </c>
      <c r="X56" s="41">
        <f t="shared" si="2"/>
        <v>2.8985507246376767E-2</v>
      </c>
      <c r="Y56" s="87">
        <v>13</v>
      </c>
      <c r="Z56" s="40">
        <v>6.33</v>
      </c>
      <c r="AA56" s="40">
        <v>3.65</v>
      </c>
      <c r="AB56" s="40">
        <v>3.18</v>
      </c>
      <c r="AC56" s="40">
        <v>0.84</v>
      </c>
      <c r="AD56" s="40" t="s">
        <v>190</v>
      </c>
      <c r="AE56" s="40" t="s">
        <v>190</v>
      </c>
      <c r="AF56" s="40">
        <v>3.55</v>
      </c>
      <c r="AG56" s="40">
        <v>3.63</v>
      </c>
      <c r="AH56" s="40">
        <v>4.04</v>
      </c>
      <c r="AI56" s="40">
        <v>3.69</v>
      </c>
      <c r="AJ56" s="40">
        <v>5.62</v>
      </c>
      <c r="AK56" s="40">
        <v>4.47</v>
      </c>
    </row>
    <row r="57" spans="1:37" x14ac:dyDescent="0.3">
      <c r="A57" s="29" t="s">
        <v>235</v>
      </c>
      <c r="B57" s="32" t="s">
        <v>168</v>
      </c>
      <c r="C57" s="32">
        <v>1E-3</v>
      </c>
      <c r="D57" s="39" t="s">
        <v>145</v>
      </c>
      <c r="E57" s="39">
        <v>5.0000000000000002E-5</v>
      </c>
      <c r="F57" s="40" t="s">
        <v>210</v>
      </c>
      <c r="G57" s="40" t="s">
        <v>210</v>
      </c>
      <c r="H57" s="40" t="s">
        <v>210</v>
      </c>
      <c r="I57" s="40" t="s">
        <v>210</v>
      </c>
      <c r="J57" s="87" t="s">
        <v>210</v>
      </c>
      <c r="K57" s="40" t="s">
        <v>210</v>
      </c>
      <c r="L57" s="40" t="s">
        <v>210</v>
      </c>
      <c r="M57" s="41" t="str">
        <f t="shared" si="0"/>
        <v>&lt;DL</v>
      </c>
      <c r="N57" s="40">
        <v>5.3999999999999998E-5</v>
      </c>
      <c r="O57" s="40">
        <v>8.2000000000000001E-5</v>
      </c>
      <c r="P57" s="40" t="s">
        <v>210</v>
      </c>
      <c r="Q57" s="40">
        <v>5.0000000000000002E-5</v>
      </c>
      <c r="R57" s="41" t="str">
        <f t="shared" si="1"/>
        <v>&lt;DL</v>
      </c>
      <c r="S57" s="40">
        <v>8.2999999999999998E-5</v>
      </c>
      <c r="T57" s="40">
        <v>7.2999999999999999E-5</v>
      </c>
      <c r="U57" s="87">
        <v>1.5699999999999999E-4</v>
      </c>
      <c r="V57" s="40">
        <v>7.3999999999999996E-5</v>
      </c>
      <c r="W57" s="40">
        <v>8.6000000000000003E-5</v>
      </c>
      <c r="X57" s="41" t="str">
        <f t="shared" si="2"/>
        <v>&lt;2xDL</v>
      </c>
      <c r="Y57" s="87" t="s">
        <v>210</v>
      </c>
      <c r="Z57" s="40">
        <v>3.1E-4</v>
      </c>
      <c r="AA57" s="40">
        <v>1.1E-4</v>
      </c>
      <c r="AB57" s="40">
        <v>8.7000000000000001E-5</v>
      </c>
      <c r="AC57" s="40" t="s">
        <v>196</v>
      </c>
      <c r="AD57" s="40" t="s">
        <v>210</v>
      </c>
      <c r="AE57" s="40" t="s">
        <v>210</v>
      </c>
      <c r="AF57" s="40" t="s">
        <v>210</v>
      </c>
      <c r="AG57" s="40" t="s">
        <v>210</v>
      </c>
      <c r="AH57" s="40">
        <v>8.2000000000000001E-5</v>
      </c>
      <c r="AI57" s="40" t="s">
        <v>210</v>
      </c>
      <c r="AJ57" s="40">
        <v>1.2799999999999999E-4</v>
      </c>
      <c r="AK57" s="40">
        <v>1.07E-4</v>
      </c>
    </row>
    <row r="58" spans="1:37" x14ac:dyDescent="0.3">
      <c r="A58" s="29" t="s">
        <v>236</v>
      </c>
      <c r="B58" s="32" t="s">
        <v>168</v>
      </c>
      <c r="C58" s="32" t="s">
        <v>145</v>
      </c>
      <c r="D58" s="39" t="s">
        <v>145</v>
      </c>
      <c r="E58" s="39">
        <v>0.05</v>
      </c>
      <c r="F58" s="40">
        <v>6.96</v>
      </c>
      <c r="G58" s="40">
        <v>7.05</v>
      </c>
      <c r="H58" s="40">
        <v>7.34</v>
      </c>
      <c r="I58" s="40">
        <v>6.06</v>
      </c>
      <c r="J58" s="87">
        <v>6.06</v>
      </c>
      <c r="K58" s="40">
        <v>5.72</v>
      </c>
      <c r="L58" s="40">
        <v>5.86</v>
      </c>
      <c r="M58" s="41">
        <f t="shared" si="0"/>
        <v>2.4179620034542413E-2</v>
      </c>
      <c r="N58" s="40">
        <v>6.08</v>
      </c>
      <c r="O58" s="40">
        <v>4.76</v>
      </c>
      <c r="P58" s="40">
        <v>6.4</v>
      </c>
      <c r="Q58" s="40">
        <v>6.37</v>
      </c>
      <c r="R58" s="41">
        <f t="shared" si="1"/>
        <v>4.6985121378230622E-3</v>
      </c>
      <c r="S58" s="40">
        <v>6.53</v>
      </c>
      <c r="T58" s="40">
        <v>8.7799999999999994</v>
      </c>
      <c r="U58" s="87">
        <v>10.7</v>
      </c>
      <c r="V58" s="40">
        <v>6.04</v>
      </c>
      <c r="W58" s="40">
        <v>6.23</v>
      </c>
      <c r="X58" s="41">
        <f t="shared" si="2"/>
        <v>3.0969845150774312E-2</v>
      </c>
      <c r="Y58" s="87">
        <v>2.25</v>
      </c>
      <c r="Z58" s="40">
        <v>7.19</v>
      </c>
      <c r="AA58" s="40">
        <v>6.11</v>
      </c>
      <c r="AB58" s="40">
        <v>6.01</v>
      </c>
      <c r="AC58" s="40" t="s">
        <v>145</v>
      </c>
      <c r="AD58" s="40" t="s">
        <v>219</v>
      </c>
      <c r="AE58" s="40" t="s">
        <v>219</v>
      </c>
      <c r="AF58" s="40">
        <v>6.19</v>
      </c>
      <c r="AG58" s="40">
        <v>6.26</v>
      </c>
      <c r="AH58" s="40">
        <v>8.61</v>
      </c>
      <c r="AI58" s="40">
        <v>6.39</v>
      </c>
      <c r="AJ58" s="40">
        <v>6.38</v>
      </c>
      <c r="AK58" s="40">
        <v>7.48</v>
      </c>
    </row>
    <row r="59" spans="1:37" x14ac:dyDescent="0.3">
      <c r="A59" s="29" t="s">
        <v>237</v>
      </c>
      <c r="B59" s="32" t="s">
        <v>168</v>
      </c>
      <c r="C59" s="53">
        <v>1E-4</v>
      </c>
      <c r="D59" s="32">
        <v>0.1</v>
      </c>
      <c r="E59" s="32">
        <v>1.0000000000000001E-5</v>
      </c>
      <c r="F59" s="40">
        <v>2.1999999999999999E-5</v>
      </c>
      <c r="G59" s="40">
        <v>6.3E-5</v>
      </c>
      <c r="H59" s="40">
        <v>1.9000000000000001E-5</v>
      </c>
      <c r="I59" s="40" t="s">
        <v>238</v>
      </c>
      <c r="J59" s="87" t="s">
        <v>238</v>
      </c>
      <c r="K59" s="40" t="s">
        <v>238</v>
      </c>
      <c r="L59" s="40" t="s">
        <v>238</v>
      </c>
      <c r="M59" s="41" t="str">
        <f t="shared" si="0"/>
        <v>&lt;DL</v>
      </c>
      <c r="N59" s="40" t="s">
        <v>238</v>
      </c>
      <c r="O59" s="40" t="s">
        <v>238</v>
      </c>
      <c r="P59" s="40" t="s">
        <v>238</v>
      </c>
      <c r="Q59" s="40" t="s">
        <v>238</v>
      </c>
      <c r="R59" s="41" t="str">
        <f t="shared" si="1"/>
        <v>&lt;DL</v>
      </c>
      <c r="S59" s="40">
        <v>1.2400000000000001E-4</v>
      </c>
      <c r="T59" s="40" t="s">
        <v>238</v>
      </c>
      <c r="U59" s="40">
        <v>1.0399999999999999E-4</v>
      </c>
      <c r="V59" s="40" t="s">
        <v>238</v>
      </c>
      <c r="W59" s="40" t="s">
        <v>238</v>
      </c>
      <c r="X59" s="41" t="str">
        <f t="shared" si="2"/>
        <v>&lt;DL</v>
      </c>
      <c r="Y59" s="87">
        <v>2.72E-4</v>
      </c>
      <c r="Z59" s="40">
        <v>3.0000000000000001E-5</v>
      </c>
      <c r="AA59" s="40" t="s">
        <v>238</v>
      </c>
      <c r="AB59" s="40" t="s">
        <v>238</v>
      </c>
      <c r="AC59" s="40" t="s">
        <v>145</v>
      </c>
      <c r="AD59" s="40" t="s">
        <v>238</v>
      </c>
      <c r="AE59" s="40" t="s">
        <v>238</v>
      </c>
      <c r="AF59" s="40" t="s">
        <v>238</v>
      </c>
      <c r="AG59" s="40" t="s">
        <v>238</v>
      </c>
      <c r="AH59" s="40">
        <v>1.2600000000000001E-3</v>
      </c>
      <c r="AI59" s="40">
        <v>7.2000000000000002E-5</v>
      </c>
      <c r="AJ59" s="40">
        <v>3.6900000000000002E-4</v>
      </c>
      <c r="AK59" s="40">
        <v>1.16E-4</v>
      </c>
    </row>
    <row r="60" spans="1:37" x14ac:dyDescent="0.3">
      <c r="A60" s="29" t="s">
        <v>239</v>
      </c>
      <c r="B60" s="32" t="s">
        <v>168</v>
      </c>
      <c r="C60" s="32" t="s">
        <v>145</v>
      </c>
      <c r="D60" s="32" t="s">
        <v>145</v>
      </c>
      <c r="E60" s="32">
        <v>0.05</v>
      </c>
      <c r="F60" s="40">
        <v>4.4400000000000004</v>
      </c>
      <c r="G60" s="40">
        <v>4.3600000000000003</v>
      </c>
      <c r="H60" s="40">
        <v>4.25</v>
      </c>
      <c r="I60" s="40">
        <v>2.4300000000000002</v>
      </c>
      <c r="J60" s="87">
        <v>2.4300000000000002</v>
      </c>
      <c r="K60" s="40">
        <v>3.05</v>
      </c>
      <c r="L60" s="40">
        <v>3.05</v>
      </c>
      <c r="M60" s="41">
        <f t="shared" si="0"/>
        <v>0</v>
      </c>
      <c r="N60" s="40">
        <v>2.88</v>
      </c>
      <c r="O60" s="40">
        <v>3.63</v>
      </c>
      <c r="P60" s="40">
        <v>5.17</v>
      </c>
      <c r="Q60" s="40">
        <v>5.03</v>
      </c>
      <c r="R60" s="41">
        <f t="shared" si="1"/>
        <v>2.7450980392156803E-2</v>
      </c>
      <c r="S60" s="40">
        <v>6.9</v>
      </c>
      <c r="T60" s="40">
        <v>5.66</v>
      </c>
      <c r="U60" s="87">
        <v>4.1500000000000004</v>
      </c>
      <c r="V60" s="40">
        <v>8.25</v>
      </c>
      <c r="W60" s="40">
        <v>8.9499999999999993</v>
      </c>
      <c r="X60" s="41">
        <f t="shared" si="2"/>
        <v>8.1395348837209225E-2</v>
      </c>
      <c r="Y60" s="87">
        <v>13.7</v>
      </c>
      <c r="Z60" s="40">
        <v>34.5</v>
      </c>
      <c r="AA60" s="40">
        <v>14.5</v>
      </c>
      <c r="AB60" s="40">
        <v>12.1</v>
      </c>
      <c r="AC60" s="40">
        <v>4.8</v>
      </c>
      <c r="AD60" s="40" t="s">
        <v>219</v>
      </c>
      <c r="AE60" s="40" t="s">
        <v>219</v>
      </c>
      <c r="AF60" s="40">
        <v>5.05</v>
      </c>
      <c r="AG60" s="40">
        <v>5.15</v>
      </c>
      <c r="AH60" s="40">
        <v>5</v>
      </c>
      <c r="AI60" s="40">
        <v>5.1100000000000003</v>
      </c>
      <c r="AJ60" s="40">
        <v>8.27</v>
      </c>
      <c r="AK60" s="40">
        <v>8.19</v>
      </c>
    </row>
    <row r="61" spans="1:37" x14ac:dyDescent="0.3">
      <c r="A61" s="29" t="s">
        <v>240</v>
      </c>
      <c r="B61" s="32" t="s">
        <v>168</v>
      </c>
      <c r="C61" s="32" t="s">
        <v>145</v>
      </c>
      <c r="D61" s="32" t="s">
        <v>145</v>
      </c>
      <c r="E61" s="32">
        <v>2.0000000000000001E-4</v>
      </c>
      <c r="F61" s="40">
        <v>0.41399999999999998</v>
      </c>
      <c r="G61" s="40">
        <v>0.40200000000000002</v>
      </c>
      <c r="H61" s="40">
        <v>0.42099999999999999</v>
      </c>
      <c r="I61" s="40">
        <v>0.26300000000000001</v>
      </c>
      <c r="J61" s="87">
        <v>0.26500000000000001</v>
      </c>
      <c r="K61" s="40">
        <v>0.27800000000000002</v>
      </c>
      <c r="L61" s="40">
        <v>0.28299999999999997</v>
      </c>
      <c r="M61" s="41">
        <f t="shared" si="0"/>
        <v>1.7825311942958822E-2</v>
      </c>
      <c r="N61" s="40">
        <v>0.25700000000000001</v>
      </c>
      <c r="O61" s="40">
        <v>0.24399999999999999</v>
      </c>
      <c r="P61" s="40">
        <v>0.439</v>
      </c>
      <c r="Q61" s="40">
        <v>0.432</v>
      </c>
      <c r="R61" s="41">
        <f t="shared" si="1"/>
        <v>1.6073478760045938E-2</v>
      </c>
      <c r="S61" s="40">
        <v>0.54400000000000004</v>
      </c>
      <c r="T61" s="40">
        <v>0.47799999999999998</v>
      </c>
      <c r="U61" s="87">
        <v>0.32100000000000001</v>
      </c>
      <c r="V61" s="40">
        <v>0.58499999999999996</v>
      </c>
      <c r="W61" s="40">
        <v>0.625</v>
      </c>
      <c r="X61" s="41">
        <f t="shared" si="2"/>
        <v>6.61157024793389E-2</v>
      </c>
      <c r="Y61" s="87">
        <v>0.52300000000000002</v>
      </c>
      <c r="Z61" s="40">
        <v>0.73799999999999999</v>
      </c>
      <c r="AA61" s="40">
        <v>0.622</v>
      </c>
      <c r="AB61" s="40">
        <v>0.52100000000000002</v>
      </c>
      <c r="AC61" s="40" t="s">
        <v>145</v>
      </c>
      <c r="AD61" s="40" t="s">
        <v>221</v>
      </c>
      <c r="AE61" s="40" t="s">
        <v>221</v>
      </c>
      <c r="AF61" s="40">
        <v>0.42799999999999999</v>
      </c>
      <c r="AG61" s="40">
        <v>0.42899999999999999</v>
      </c>
      <c r="AH61" s="40">
        <v>0.438</v>
      </c>
      <c r="AI61" s="40">
        <v>0.441</v>
      </c>
      <c r="AJ61" s="40">
        <v>0.69099999999999995</v>
      </c>
      <c r="AK61" s="40">
        <v>0.624</v>
      </c>
    </row>
    <row r="62" spans="1:37" x14ac:dyDescent="0.3">
      <c r="A62" s="29" t="s">
        <v>241</v>
      </c>
      <c r="B62" s="32" t="s">
        <v>168</v>
      </c>
      <c r="C62" s="32" t="s">
        <v>145</v>
      </c>
      <c r="D62" s="32" t="s">
        <v>145</v>
      </c>
      <c r="E62" s="32">
        <v>0.5</v>
      </c>
      <c r="F62" s="40">
        <v>48.3</v>
      </c>
      <c r="G62" s="40">
        <v>48</v>
      </c>
      <c r="H62" s="40">
        <v>29</v>
      </c>
      <c r="I62" s="40">
        <v>5.88</v>
      </c>
      <c r="J62" s="87">
        <v>6.46</v>
      </c>
      <c r="K62" s="40">
        <v>13.8</v>
      </c>
      <c r="L62" s="40">
        <v>14.2</v>
      </c>
      <c r="M62" s="41">
        <f t="shared" si="0"/>
        <v>2.857142857142847E-2</v>
      </c>
      <c r="N62" s="40">
        <v>13.1</v>
      </c>
      <c r="O62" s="40">
        <v>60.4</v>
      </c>
      <c r="P62" s="40">
        <v>149</v>
      </c>
      <c r="Q62" s="40">
        <v>147</v>
      </c>
      <c r="R62" s="41">
        <f t="shared" si="1"/>
        <v>1.3513513513513514E-2</v>
      </c>
      <c r="S62" s="40">
        <v>215</v>
      </c>
      <c r="T62" s="40">
        <v>267</v>
      </c>
      <c r="U62" s="87">
        <v>162</v>
      </c>
      <c r="V62" s="40">
        <v>199</v>
      </c>
      <c r="W62" s="40">
        <v>208</v>
      </c>
      <c r="X62" s="41">
        <f t="shared" si="2"/>
        <v>4.4226044226044224E-2</v>
      </c>
      <c r="Y62" s="87">
        <v>203</v>
      </c>
      <c r="Z62" s="40">
        <v>232</v>
      </c>
      <c r="AA62" s="40">
        <v>203</v>
      </c>
      <c r="AB62" s="40">
        <v>168</v>
      </c>
      <c r="AC62" s="40" t="s">
        <v>145</v>
      </c>
      <c r="AD62" s="40" t="s">
        <v>174</v>
      </c>
      <c r="AE62" s="40" t="s">
        <v>174</v>
      </c>
      <c r="AF62" s="40">
        <v>145</v>
      </c>
      <c r="AG62" s="40">
        <v>145</v>
      </c>
      <c r="AH62" s="40">
        <v>148</v>
      </c>
      <c r="AI62" s="40">
        <v>151</v>
      </c>
      <c r="AJ62" s="40">
        <v>313</v>
      </c>
      <c r="AK62" s="40">
        <v>255</v>
      </c>
    </row>
    <row r="63" spans="1:37" x14ac:dyDescent="0.3">
      <c r="A63" s="29" t="s">
        <v>242</v>
      </c>
      <c r="B63" s="32" t="s">
        <v>168</v>
      </c>
      <c r="C63" s="32">
        <v>8.0000000000000004E-4</v>
      </c>
      <c r="D63" s="39" t="s">
        <v>145</v>
      </c>
      <c r="E63" s="39">
        <v>1.0000000000000001E-5</v>
      </c>
      <c r="F63" s="40" t="s">
        <v>238</v>
      </c>
      <c r="G63" s="40">
        <v>1.8E-5</v>
      </c>
      <c r="H63" s="40" t="s">
        <v>238</v>
      </c>
      <c r="I63" s="40" t="s">
        <v>238</v>
      </c>
      <c r="J63" s="87" t="s">
        <v>238</v>
      </c>
      <c r="K63" s="40" t="s">
        <v>238</v>
      </c>
      <c r="L63" s="40" t="s">
        <v>238</v>
      </c>
      <c r="M63" s="41" t="str">
        <f t="shared" si="0"/>
        <v>&lt;DL</v>
      </c>
      <c r="N63" s="40" t="s">
        <v>238</v>
      </c>
      <c r="O63" s="40">
        <v>1.0000000000000001E-5</v>
      </c>
      <c r="P63" s="40">
        <v>1.01E-4</v>
      </c>
      <c r="Q63" s="40">
        <v>1.05E-4</v>
      </c>
      <c r="R63" s="41">
        <f t="shared" si="1"/>
        <v>3.8834951456310697E-2</v>
      </c>
      <c r="S63" s="40">
        <v>4.8000000000000001E-5</v>
      </c>
      <c r="T63" s="40" t="s">
        <v>238</v>
      </c>
      <c r="U63" s="87">
        <v>4.5000000000000003E-5</v>
      </c>
      <c r="V63" s="40" t="s">
        <v>238</v>
      </c>
      <c r="W63" s="40" t="s">
        <v>238</v>
      </c>
      <c r="X63" s="41" t="str">
        <f t="shared" si="2"/>
        <v>&lt;DL</v>
      </c>
      <c r="Y63" s="87">
        <v>1.3799999999999999E-4</v>
      </c>
      <c r="Z63" s="40" t="s">
        <v>238</v>
      </c>
      <c r="AA63" s="40" t="s">
        <v>238</v>
      </c>
      <c r="AB63" s="40" t="s">
        <v>238</v>
      </c>
      <c r="AC63" s="40" t="s">
        <v>145</v>
      </c>
      <c r="AD63" s="40" t="s">
        <v>238</v>
      </c>
      <c r="AE63" s="40" t="s">
        <v>238</v>
      </c>
      <c r="AF63" s="40">
        <v>9.8999999999999994E-5</v>
      </c>
      <c r="AG63" s="40">
        <v>9.5000000000000005E-5</v>
      </c>
      <c r="AH63" s="40">
        <v>1.9699999999999999E-4</v>
      </c>
      <c r="AI63" s="40">
        <v>8.2999999999999998E-5</v>
      </c>
      <c r="AJ63" s="40">
        <v>2.41E-4</v>
      </c>
      <c r="AK63" s="40">
        <v>6.6000000000000005E-5</v>
      </c>
    </row>
    <row r="64" spans="1:37" x14ac:dyDescent="0.3">
      <c r="A64" s="29" t="s">
        <v>243</v>
      </c>
      <c r="B64" s="32" t="s">
        <v>168</v>
      </c>
      <c r="C64" s="32" t="s">
        <v>145</v>
      </c>
      <c r="D64" s="32" t="s">
        <v>145</v>
      </c>
      <c r="E64" s="32">
        <v>1E-4</v>
      </c>
      <c r="F64" s="40" t="s">
        <v>207</v>
      </c>
      <c r="G64" s="40" t="s">
        <v>207</v>
      </c>
      <c r="H64" s="40" t="s">
        <v>207</v>
      </c>
      <c r="I64" s="40" t="s">
        <v>207</v>
      </c>
      <c r="J64" s="87" t="s">
        <v>207</v>
      </c>
      <c r="K64" s="40" t="s">
        <v>207</v>
      </c>
      <c r="L64" s="40" t="s">
        <v>207</v>
      </c>
      <c r="M64" s="41" t="str">
        <f t="shared" si="0"/>
        <v>&lt;DL</v>
      </c>
      <c r="N64" s="40" t="s">
        <v>207</v>
      </c>
      <c r="O64" s="40" t="s">
        <v>207</v>
      </c>
      <c r="P64" s="40" t="s">
        <v>207</v>
      </c>
      <c r="Q64" s="40" t="s">
        <v>207</v>
      </c>
      <c r="R64" s="41" t="str">
        <f t="shared" si="1"/>
        <v>&lt;DL</v>
      </c>
      <c r="S64" s="40" t="s">
        <v>207</v>
      </c>
      <c r="T64" s="40" t="s">
        <v>207</v>
      </c>
      <c r="U64" s="87" t="s">
        <v>207</v>
      </c>
      <c r="V64" s="40" t="s">
        <v>207</v>
      </c>
      <c r="W64" s="40" t="s">
        <v>207</v>
      </c>
      <c r="X64" s="41" t="str">
        <f t="shared" si="2"/>
        <v>&lt;DL</v>
      </c>
      <c r="Y64" s="87" t="s">
        <v>207</v>
      </c>
      <c r="Z64" s="40" t="s">
        <v>207</v>
      </c>
      <c r="AA64" s="40" t="s">
        <v>207</v>
      </c>
      <c r="AB64" s="40" t="s">
        <v>207</v>
      </c>
      <c r="AC64" s="40" t="s">
        <v>145</v>
      </c>
      <c r="AD64" s="40" t="s">
        <v>207</v>
      </c>
      <c r="AE64" s="40" t="s">
        <v>207</v>
      </c>
      <c r="AF64" s="40" t="s">
        <v>207</v>
      </c>
      <c r="AG64" s="40" t="s">
        <v>207</v>
      </c>
      <c r="AH64" s="40" t="s">
        <v>207</v>
      </c>
      <c r="AI64" s="40" t="s">
        <v>207</v>
      </c>
      <c r="AJ64" s="40" t="s">
        <v>207</v>
      </c>
      <c r="AK64" s="40" t="s">
        <v>207</v>
      </c>
    </row>
    <row r="65" spans="1:38" x14ac:dyDescent="0.3">
      <c r="A65" s="29" t="s">
        <v>244</v>
      </c>
      <c r="B65" s="32" t="s">
        <v>168</v>
      </c>
      <c r="C65" s="32" t="s">
        <v>145</v>
      </c>
      <c r="D65" s="32" t="s">
        <v>145</v>
      </c>
      <c r="E65" s="32">
        <v>2.9999999999999997E-4</v>
      </c>
      <c r="F65" s="40">
        <v>9.1699999999999993E-3</v>
      </c>
      <c r="G65" s="40">
        <v>1.3100000000000001E-2</v>
      </c>
      <c r="H65" s="40">
        <v>6.3200000000000001E-3</v>
      </c>
      <c r="I65" s="40">
        <v>3.6000000000000002E-4</v>
      </c>
      <c r="J65" s="87">
        <v>4.4000000000000002E-4</v>
      </c>
      <c r="K65" s="40">
        <v>1.2700000000000001E-3</v>
      </c>
      <c r="L65" s="40">
        <v>1.1100000000000001E-3</v>
      </c>
      <c r="M65" s="41" t="str">
        <f t="shared" si="0"/>
        <v>&lt;2xDL</v>
      </c>
      <c r="N65" s="40">
        <v>1.9E-3</v>
      </c>
      <c r="O65" s="40">
        <v>8.0800000000000004E-3</v>
      </c>
      <c r="P65" s="40" t="s">
        <v>245</v>
      </c>
      <c r="Q65" s="40" t="s">
        <v>245</v>
      </c>
      <c r="R65" s="41" t="str">
        <f t="shared" si="1"/>
        <v>&lt;DL</v>
      </c>
      <c r="S65" s="40">
        <v>3.27E-2</v>
      </c>
      <c r="T65" s="44" t="s">
        <v>323</v>
      </c>
      <c r="U65" s="87">
        <v>4.9799999999999997E-2</v>
      </c>
      <c r="V65" s="40">
        <v>6.45E-3</v>
      </c>
      <c r="W65" s="40">
        <v>7.0800000000000004E-3</v>
      </c>
      <c r="X65" s="41">
        <f t="shared" si="2"/>
        <v>9.3126385809312692E-2</v>
      </c>
      <c r="Y65" s="87">
        <v>3.5E-4</v>
      </c>
      <c r="Z65" s="44" t="s">
        <v>409</v>
      </c>
      <c r="AA65" s="40">
        <v>4.3200000000000001E-3</v>
      </c>
      <c r="AB65" s="40">
        <v>1.16E-3</v>
      </c>
      <c r="AC65" s="40" t="s">
        <v>145</v>
      </c>
      <c r="AD65" s="40" t="s">
        <v>245</v>
      </c>
      <c r="AE65" s="40" t="s">
        <v>245</v>
      </c>
      <c r="AF65" s="40">
        <v>1.0300000000000001E-3</v>
      </c>
      <c r="AG65" s="40" t="s">
        <v>245</v>
      </c>
      <c r="AH65" s="40">
        <v>8.0199999999999994E-2</v>
      </c>
      <c r="AI65" s="40">
        <v>2.99E-3</v>
      </c>
      <c r="AJ65" s="40">
        <v>8.77E-3</v>
      </c>
      <c r="AK65" s="40">
        <v>3.2099999999999997E-2</v>
      </c>
      <c r="AL65" s="89"/>
    </row>
    <row r="66" spans="1:38" x14ac:dyDescent="0.3">
      <c r="A66" s="29" t="s">
        <v>246</v>
      </c>
      <c r="B66" s="32" t="s">
        <v>168</v>
      </c>
      <c r="C66" s="32">
        <v>1.4999999999999999E-2</v>
      </c>
      <c r="D66" s="32" t="s">
        <v>145</v>
      </c>
      <c r="E66" s="32">
        <v>1.0000000000000001E-5</v>
      </c>
      <c r="F66" s="40">
        <v>1.2999999999999999E-3</v>
      </c>
      <c r="G66" s="40">
        <v>1.2099999999999999E-3</v>
      </c>
      <c r="H66" s="40">
        <v>2.0899999999999998E-3</v>
      </c>
      <c r="I66" s="40">
        <v>5.0699999999999996E-4</v>
      </c>
      <c r="J66" s="87">
        <v>5.3700000000000004E-4</v>
      </c>
      <c r="K66" s="40">
        <v>6.4000000000000005E-4</v>
      </c>
      <c r="L66" s="40">
        <v>6.4899999999999995E-4</v>
      </c>
      <c r="M66" s="41">
        <f t="shared" si="0"/>
        <v>1.3964313421256622E-2</v>
      </c>
      <c r="N66" s="40">
        <v>6.1399999999999996E-4</v>
      </c>
      <c r="O66" s="40">
        <v>3.8299999999999999E-4</v>
      </c>
      <c r="P66" s="40">
        <v>4.5599999999999998E-3</v>
      </c>
      <c r="Q66" s="40">
        <v>4.4400000000000004E-3</v>
      </c>
      <c r="R66" s="41">
        <f t="shared" si="1"/>
        <v>2.666666666666654E-2</v>
      </c>
      <c r="S66" s="40">
        <v>3.2599999999999999E-3</v>
      </c>
      <c r="T66" s="40" t="s">
        <v>238</v>
      </c>
      <c r="U66" s="87">
        <v>1.26E-4</v>
      </c>
      <c r="V66" s="40">
        <v>2.66E-3</v>
      </c>
      <c r="W66" s="40">
        <v>2.82E-3</v>
      </c>
      <c r="X66" s="41">
        <f t="shared" si="2"/>
        <v>5.8394160583941597E-2</v>
      </c>
      <c r="Y66" s="87">
        <v>8.9999999999999998E-4</v>
      </c>
      <c r="Z66" s="40">
        <v>2.2499999999999998E-3</v>
      </c>
      <c r="AA66" s="40">
        <v>2.3600000000000001E-3</v>
      </c>
      <c r="AB66" s="40">
        <v>1.92E-3</v>
      </c>
      <c r="AC66" s="40">
        <v>1.57E-3</v>
      </c>
      <c r="AD66" s="40" t="s">
        <v>238</v>
      </c>
      <c r="AE66" s="40" t="s">
        <v>238</v>
      </c>
      <c r="AF66" s="40">
        <v>4.4000000000000003E-3</v>
      </c>
      <c r="AG66" s="40">
        <v>4.5599999999999998E-3</v>
      </c>
      <c r="AH66" s="40">
        <v>4.0800000000000003E-3</v>
      </c>
      <c r="AI66" s="40">
        <v>4.1599999999999996E-3</v>
      </c>
      <c r="AJ66" s="40">
        <v>5.7200000000000003E-3</v>
      </c>
      <c r="AK66" s="40">
        <v>2.1299999999999999E-3</v>
      </c>
    </row>
    <row r="67" spans="1:38" x14ac:dyDescent="0.3">
      <c r="A67" s="29" t="s">
        <v>247</v>
      </c>
      <c r="B67" s="32" t="s">
        <v>168</v>
      </c>
      <c r="C67" s="32" t="s">
        <v>145</v>
      </c>
      <c r="D67" s="32" t="s">
        <v>145</v>
      </c>
      <c r="E67" s="32">
        <v>5.0000000000000001E-4</v>
      </c>
      <c r="F67" s="40">
        <v>1.2700000000000001E-3</v>
      </c>
      <c r="G67" s="40">
        <v>1.5499999999999999E-3</v>
      </c>
      <c r="H67" s="40">
        <v>6.9999999999999999E-4</v>
      </c>
      <c r="I67" s="40" t="s">
        <v>223</v>
      </c>
      <c r="J67" s="87" t="s">
        <v>223</v>
      </c>
      <c r="K67" s="40" t="s">
        <v>223</v>
      </c>
      <c r="L67" s="40" t="s">
        <v>223</v>
      </c>
      <c r="M67" s="41" t="str">
        <f t="shared" si="0"/>
        <v>&lt;DL</v>
      </c>
      <c r="N67" s="40" t="s">
        <v>223</v>
      </c>
      <c r="O67" s="40">
        <v>8.3000000000000001E-4</v>
      </c>
      <c r="P67" s="40" t="s">
        <v>223</v>
      </c>
      <c r="Q67" s="40" t="s">
        <v>223</v>
      </c>
      <c r="R67" s="41" t="str">
        <f t="shared" si="1"/>
        <v>&lt;DL</v>
      </c>
      <c r="S67" s="40">
        <v>2.2000000000000001E-3</v>
      </c>
      <c r="T67" s="40" t="s">
        <v>223</v>
      </c>
      <c r="U67" s="87">
        <v>5.8599999999999998E-3</v>
      </c>
      <c r="V67" s="40">
        <v>8.3000000000000001E-4</v>
      </c>
      <c r="W67" s="40">
        <v>8.9999999999999998E-4</v>
      </c>
      <c r="X67" s="41" t="str">
        <f t="shared" si="2"/>
        <v>&lt;2xDL</v>
      </c>
      <c r="Y67" s="87" t="s">
        <v>223</v>
      </c>
      <c r="Z67" s="40">
        <v>1.99E-3</v>
      </c>
      <c r="AA67" s="40">
        <v>7.6999999999999996E-4</v>
      </c>
      <c r="AB67" s="40">
        <v>6.4999999999999997E-4</v>
      </c>
      <c r="AC67" s="40" t="s">
        <v>145</v>
      </c>
      <c r="AD67" s="40" t="s">
        <v>223</v>
      </c>
      <c r="AE67" s="40" t="s">
        <v>223</v>
      </c>
      <c r="AF67" s="40" t="s">
        <v>223</v>
      </c>
      <c r="AG67" s="40" t="s">
        <v>223</v>
      </c>
      <c r="AH67" s="40">
        <v>6.9800000000000001E-3</v>
      </c>
      <c r="AI67" s="40" t="s">
        <v>223</v>
      </c>
      <c r="AJ67" s="40">
        <v>8.3000000000000001E-4</v>
      </c>
      <c r="AK67" s="40">
        <v>2.2000000000000001E-3</v>
      </c>
    </row>
    <row r="68" spans="1:38" x14ac:dyDescent="0.3">
      <c r="A68" s="29" t="s">
        <v>248</v>
      </c>
      <c r="B68" s="32" t="s">
        <v>168</v>
      </c>
      <c r="C68" s="32">
        <v>0.03</v>
      </c>
      <c r="D68" s="32">
        <v>0.3</v>
      </c>
      <c r="E68" s="32">
        <v>3.0000000000000001E-3</v>
      </c>
      <c r="F68" s="40">
        <v>6.7000000000000002E-3</v>
      </c>
      <c r="G68" s="40">
        <v>5.9700000000000003E-2</v>
      </c>
      <c r="H68" s="40">
        <v>7.3000000000000001E-3</v>
      </c>
      <c r="I68" s="40">
        <v>3.3999999999999998E-3</v>
      </c>
      <c r="J68" s="87" t="s">
        <v>205</v>
      </c>
      <c r="K68" s="40" t="s">
        <v>205</v>
      </c>
      <c r="L68" s="40" t="s">
        <v>205</v>
      </c>
      <c r="M68" s="41" t="str">
        <f t="shared" si="0"/>
        <v>&lt;DL</v>
      </c>
      <c r="N68" s="40" t="s">
        <v>205</v>
      </c>
      <c r="O68" s="40" t="s">
        <v>205</v>
      </c>
      <c r="P68" s="40">
        <v>0.80100000000000005</v>
      </c>
      <c r="Q68" s="40">
        <v>0.78600000000000003</v>
      </c>
      <c r="R68" s="41">
        <f>IFERROR(IF(MAX(P68:Q68)&lt;(5*$E68),IF(ABS(P68-Q68)&lt;(2*$E68),"&lt;2xDL",IFERROR(ABS(P68-Q68)/AVERAGE(P68,Q68),"&lt;DL")),IFERROR(ABS(P68-Q68)/AVERAGE(P68,Q68),"&lt;DL")),"&lt;DL")</f>
        <v>1.8903591682419674E-2</v>
      </c>
      <c r="S68" s="40">
        <v>0.34300000000000003</v>
      </c>
      <c r="T68" s="40">
        <v>2.88</v>
      </c>
      <c r="U68" s="40">
        <v>1.52</v>
      </c>
      <c r="V68" s="40">
        <v>2.75E-2</v>
      </c>
      <c r="W68" s="40">
        <v>3.0300000000000001E-2</v>
      </c>
      <c r="X68" s="41">
        <f t="shared" si="2"/>
        <v>9.6885813148788941E-2</v>
      </c>
      <c r="Y68" s="40">
        <v>6.6000000000000003E-2</v>
      </c>
      <c r="Z68" s="40">
        <v>6.7900000000000002E-2</v>
      </c>
      <c r="AA68" s="40">
        <v>2.29E-2</v>
      </c>
      <c r="AB68" s="40">
        <v>9.5999999999999992E-3</v>
      </c>
      <c r="AC68" s="40" t="s">
        <v>219</v>
      </c>
      <c r="AD68" s="40" t="s">
        <v>205</v>
      </c>
      <c r="AE68" s="40" t="s">
        <v>205</v>
      </c>
      <c r="AF68" s="40">
        <v>0.77600000000000002</v>
      </c>
      <c r="AG68" s="40">
        <v>0.76800000000000002</v>
      </c>
      <c r="AH68" s="40">
        <v>1.1499999999999999</v>
      </c>
      <c r="AI68" s="40">
        <v>0.73399999999999999</v>
      </c>
      <c r="AJ68" s="40">
        <v>0.223</v>
      </c>
      <c r="AK68" s="40">
        <v>0.66200000000000003</v>
      </c>
    </row>
    <row r="69" spans="1:38" x14ac:dyDescent="0.3">
      <c r="A69" s="29" t="s">
        <v>249</v>
      </c>
      <c r="B69" s="32" t="s">
        <v>168</v>
      </c>
      <c r="C69" s="32">
        <v>0.1</v>
      </c>
      <c r="D69" s="39" t="s">
        <v>145</v>
      </c>
      <c r="E69" s="39">
        <v>1E-3</v>
      </c>
      <c r="F69" s="40">
        <v>8.5000000000000006E-3</v>
      </c>
      <c r="G69" s="40">
        <v>1.15E-2</v>
      </c>
      <c r="H69" s="40">
        <v>1.2E-2</v>
      </c>
      <c r="I69" s="40">
        <v>1.4200000000000001E-2</v>
      </c>
      <c r="J69" s="87">
        <v>1.3599999999999999E-2</v>
      </c>
      <c r="K69" s="40">
        <v>1.34E-2</v>
      </c>
      <c r="L69" s="40">
        <v>1.37E-2</v>
      </c>
      <c r="M69" s="41">
        <f t="shared" si="0"/>
        <v>2.2140221402214017E-2</v>
      </c>
      <c r="N69" s="40">
        <v>0.02</v>
      </c>
      <c r="O69" s="40">
        <v>8.3000000000000001E-3</v>
      </c>
      <c r="P69" s="40" t="s">
        <v>196</v>
      </c>
      <c r="Q69" s="40" t="s">
        <v>196</v>
      </c>
      <c r="R69" s="41" t="str">
        <f t="shared" si="1"/>
        <v>&lt;DL</v>
      </c>
      <c r="S69" s="40">
        <v>2.8E-3</v>
      </c>
      <c r="T69" s="40">
        <v>0.13900000000000001</v>
      </c>
      <c r="U69" s="87">
        <v>8.6400000000000005E-2</v>
      </c>
      <c r="V69" s="40">
        <v>4.7000000000000002E-3</v>
      </c>
      <c r="W69" s="40">
        <v>4.4999999999999997E-3</v>
      </c>
      <c r="X69" s="41" t="str">
        <f t="shared" si="2"/>
        <v>&lt;2xDL</v>
      </c>
      <c r="Y69" s="87">
        <v>7.1000000000000004E-3</v>
      </c>
      <c r="Z69" s="40">
        <v>1.17E-2</v>
      </c>
      <c r="AA69" s="40">
        <v>5.7999999999999996E-3</v>
      </c>
      <c r="AB69" s="40">
        <v>9.9000000000000008E-3</v>
      </c>
      <c r="AC69" s="40" t="s">
        <v>145</v>
      </c>
      <c r="AD69" s="40" t="s">
        <v>196</v>
      </c>
      <c r="AE69" s="40" t="s">
        <v>145</v>
      </c>
      <c r="AF69" s="40" t="s">
        <v>196</v>
      </c>
      <c r="AG69" s="40">
        <v>1E-3</v>
      </c>
      <c r="AH69" s="40">
        <v>1.5E-3</v>
      </c>
      <c r="AI69" s="40">
        <v>1E-3</v>
      </c>
      <c r="AJ69" s="40">
        <v>1.1000000000000001E-3</v>
      </c>
      <c r="AK69" s="40">
        <v>3.0999999999999999E-3</v>
      </c>
    </row>
    <row r="70" spans="1:38" x14ac:dyDescent="0.3">
      <c r="A70" s="29" t="s">
        <v>250</v>
      </c>
      <c r="B70" s="32" t="s">
        <v>168</v>
      </c>
      <c r="C70" s="32" t="s">
        <v>145</v>
      </c>
      <c r="D70" s="39" t="s">
        <v>145</v>
      </c>
      <c r="E70" s="39">
        <v>1E-4</v>
      </c>
      <c r="F70" s="40">
        <v>9.6000000000000002E-4</v>
      </c>
      <c r="G70" s="40">
        <v>1.6000000000000001E-3</v>
      </c>
      <c r="H70" s="40">
        <v>1.9000000000000001E-4</v>
      </c>
      <c r="I70" s="40" t="s">
        <v>207</v>
      </c>
      <c r="J70" s="87" t="s">
        <v>207</v>
      </c>
      <c r="K70" s="40">
        <v>1.9000000000000001E-4</v>
      </c>
      <c r="L70" s="40">
        <v>2.0000000000000001E-4</v>
      </c>
      <c r="M70" s="41" t="str">
        <f t="shared" si="0"/>
        <v>&lt;2xDL</v>
      </c>
      <c r="N70" s="40">
        <v>1.8000000000000001E-4</v>
      </c>
      <c r="O70" s="40">
        <v>1.42E-3</v>
      </c>
      <c r="P70" s="40">
        <v>1.1299999999999999E-2</v>
      </c>
      <c r="Q70" s="40">
        <v>1.14E-2</v>
      </c>
      <c r="R70" s="41">
        <f t="shared" si="1"/>
        <v>8.8105726872247693E-3</v>
      </c>
      <c r="S70" s="40">
        <v>1.11E-2</v>
      </c>
      <c r="T70" s="40" t="s">
        <v>207</v>
      </c>
      <c r="U70" s="87">
        <v>2.0000000000000001E-4</v>
      </c>
      <c r="V70" s="40">
        <v>2.7200000000000002E-3</v>
      </c>
      <c r="W70" s="40">
        <v>2.7200000000000002E-3</v>
      </c>
      <c r="X70" s="41">
        <f t="shared" si="2"/>
        <v>0</v>
      </c>
      <c r="Y70" s="87">
        <v>3.2300000000000002E-2</v>
      </c>
      <c r="Z70" s="40">
        <v>5.1999999999999995E-4</v>
      </c>
      <c r="AA70" s="40">
        <v>1.75E-3</v>
      </c>
      <c r="AB70" s="40">
        <v>1.66E-3</v>
      </c>
      <c r="AC70" s="40" t="s">
        <v>145</v>
      </c>
      <c r="AD70" s="40" t="s">
        <v>207</v>
      </c>
      <c r="AE70" s="40" t="s">
        <v>145</v>
      </c>
      <c r="AF70" s="40">
        <v>1.12E-2</v>
      </c>
      <c r="AG70" s="40">
        <v>1.11E-2</v>
      </c>
      <c r="AH70" s="40">
        <v>1.2699999999999999E-2</v>
      </c>
      <c r="AI70" s="40">
        <v>1.0500000000000001E-2</v>
      </c>
      <c r="AJ70" s="40">
        <v>8.0800000000000004E-3</v>
      </c>
      <c r="AK70" s="40">
        <v>1.7899999999999999E-2</v>
      </c>
    </row>
    <row r="71" spans="1:38" x14ac:dyDescent="0.3">
      <c r="A71" s="29" t="s">
        <v>251</v>
      </c>
      <c r="B71" s="32" t="s">
        <v>168</v>
      </c>
      <c r="C71" s="32">
        <v>5.0000000000000001E-3</v>
      </c>
      <c r="D71" s="32">
        <v>0.15</v>
      </c>
      <c r="E71" s="32">
        <v>1E-4</v>
      </c>
      <c r="F71" s="40">
        <v>4.3099999999999996E-3</v>
      </c>
      <c r="G71" s="40">
        <v>3.8500000000000001E-3</v>
      </c>
      <c r="H71" s="40">
        <v>1.42E-3</v>
      </c>
      <c r="I71" s="40">
        <v>2.7999999999999998E-4</v>
      </c>
      <c r="J71" s="87">
        <v>3.3E-4</v>
      </c>
      <c r="K71" s="40">
        <v>7.7999999999999999E-4</v>
      </c>
      <c r="L71" s="40">
        <v>7.9000000000000001E-4</v>
      </c>
      <c r="M71" s="41">
        <f t="shared" si="0"/>
        <v>1.2738853503184747E-2</v>
      </c>
      <c r="N71" s="40">
        <v>8.4999999999999995E-4</v>
      </c>
      <c r="O71" s="40">
        <v>3.47E-3</v>
      </c>
      <c r="P71" s="40">
        <v>1.44E-2</v>
      </c>
      <c r="Q71" s="40">
        <v>1.4500000000000001E-2</v>
      </c>
      <c r="R71" s="41">
        <f t="shared" si="1"/>
        <v>6.9204152249135722E-3</v>
      </c>
      <c r="S71" s="40">
        <v>1.3599999999999999E-2</v>
      </c>
      <c r="T71" s="40">
        <v>4.2000000000000002E-4</v>
      </c>
      <c r="U71" s="40">
        <v>5.6999999999999998E-4</v>
      </c>
      <c r="V71" s="40">
        <v>4.7600000000000003E-3</v>
      </c>
      <c r="W71" s="40">
        <v>4.7499999999999999E-3</v>
      </c>
      <c r="X71" s="41">
        <f t="shared" si="2"/>
        <v>2.1030494216615057E-3</v>
      </c>
      <c r="Y71" s="40">
        <v>8.2000000000000003E-2</v>
      </c>
      <c r="Z71" s="40">
        <v>3.7900000000000003E-2</v>
      </c>
      <c r="AA71" s="40">
        <v>1.26E-2</v>
      </c>
      <c r="AB71" s="40">
        <v>6.3699999999999998E-3</v>
      </c>
      <c r="AC71" s="40" t="s">
        <v>145</v>
      </c>
      <c r="AD71" s="40" t="s">
        <v>207</v>
      </c>
      <c r="AE71" s="40" t="s">
        <v>145</v>
      </c>
      <c r="AF71" s="40">
        <v>1.5699999999999999E-2</v>
      </c>
      <c r="AG71" s="40">
        <v>9.3200000000000002E-3</v>
      </c>
      <c r="AH71" s="40">
        <v>9.5600000000000004E-2</v>
      </c>
      <c r="AI71" s="40">
        <v>3.6400000000000002E-2</v>
      </c>
      <c r="AJ71" s="40">
        <v>7.2700000000000001E-2</v>
      </c>
      <c r="AK71" s="40">
        <v>0.03</v>
      </c>
    </row>
    <row r="72" spans="1:38" x14ac:dyDescent="0.3">
      <c r="A72" s="29" t="s">
        <v>252</v>
      </c>
      <c r="B72" s="32" t="s">
        <v>168</v>
      </c>
      <c r="C72" s="32" t="s">
        <v>145</v>
      </c>
      <c r="D72" s="39" t="s">
        <v>145</v>
      </c>
      <c r="E72" s="39">
        <v>5.0000000000000002E-5</v>
      </c>
      <c r="F72" s="40">
        <v>7.22E-2</v>
      </c>
      <c r="G72" s="40">
        <v>6.3700000000000007E-2</v>
      </c>
      <c r="H72" s="40">
        <v>6.9199999999999998E-2</v>
      </c>
      <c r="I72" s="40">
        <v>6.3799999999999996E-2</v>
      </c>
      <c r="J72" s="87">
        <v>6.4000000000000001E-2</v>
      </c>
      <c r="K72" s="40">
        <v>6.13E-2</v>
      </c>
      <c r="L72" s="40">
        <v>6.0999999999999999E-2</v>
      </c>
      <c r="M72" s="41">
        <f t="shared" si="0"/>
        <v>4.9059689288634776E-3</v>
      </c>
      <c r="N72" s="40">
        <v>6.0900000000000003E-2</v>
      </c>
      <c r="O72" s="40">
        <v>4.2099999999999999E-2</v>
      </c>
      <c r="P72" s="40">
        <v>1.1299999999999999E-2</v>
      </c>
      <c r="Q72" s="40">
        <v>1.14E-2</v>
      </c>
      <c r="R72" s="41">
        <f t="shared" si="1"/>
        <v>8.8105726872247693E-3</v>
      </c>
      <c r="S72" s="40">
        <v>2.5399999999999999E-2</v>
      </c>
      <c r="T72" s="40">
        <v>9.8200000000000006E-3</v>
      </c>
      <c r="U72" s="87">
        <v>1.9300000000000001E-2</v>
      </c>
      <c r="V72" s="40">
        <v>0.04</v>
      </c>
      <c r="W72" s="40">
        <v>3.9800000000000002E-2</v>
      </c>
      <c r="X72" s="41">
        <f t="shared" si="2"/>
        <v>5.0125313283207714E-3</v>
      </c>
      <c r="Y72" s="87">
        <v>1.0200000000000001E-2</v>
      </c>
      <c r="Z72" s="40">
        <v>6.4500000000000002E-2</v>
      </c>
      <c r="AA72" s="40">
        <v>4.4200000000000003E-2</v>
      </c>
      <c r="AB72" s="40">
        <v>4.3200000000000002E-2</v>
      </c>
      <c r="AC72" s="40" t="s">
        <v>145</v>
      </c>
      <c r="AD72" s="40" t="s">
        <v>210</v>
      </c>
      <c r="AE72" s="40" t="s">
        <v>145</v>
      </c>
      <c r="AF72" s="40">
        <v>1.1299999999999999E-2</v>
      </c>
      <c r="AG72" s="40">
        <v>1.17E-2</v>
      </c>
      <c r="AH72" s="40">
        <v>1.54E-2</v>
      </c>
      <c r="AI72" s="40">
        <v>1.4999999999999999E-2</v>
      </c>
      <c r="AJ72" s="40">
        <v>1.49E-2</v>
      </c>
      <c r="AK72" s="40">
        <v>3.7499999999999999E-2</v>
      </c>
    </row>
    <row r="73" spans="1:38" x14ac:dyDescent="0.3">
      <c r="A73" s="29" t="s">
        <v>253</v>
      </c>
      <c r="B73" s="32" t="s">
        <v>168</v>
      </c>
      <c r="C73" s="32" t="s">
        <v>145</v>
      </c>
      <c r="D73" s="32" t="s">
        <v>145</v>
      </c>
      <c r="E73" s="32">
        <v>2.0000000000000002E-5</v>
      </c>
      <c r="F73" s="40" t="s">
        <v>212</v>
      </c>
      <c r="G73" s="40" t="s">
        <v>212</v>
      </c>
      <c r="H73" s="40" t="s">
        <v>212</v>
      </c>
      <c r="I73" s="40" t="s">
        <v>212</v>
      </c>
      <c r="J73" s="87" t="s">
        <v>212</v>
      </c>
      <c r="K73" s="40" t="s">
        <v>212</v>
      </c>
      <c r="L73" s="40" t="s">
        <v>212</v>
      </c>
      <c r="M73" s="41" t="str">
        <f t="shared" si="0"/>
        <v>&lt;DL</v>
      </c>
      <c r="N73" s="40" t="s">
        <v>212</v>
      </c>
      <c r="O73" s="40" t="s">
        <v>212</v>
      </c>
      <c r="P73" s="40" t="s">
        <v>212</v>
      </c>
      <c r="Q73" s="40" t="s">
        <v>212</v>
      </c>
      <c r="R73" s="41" t="str">
        <f t="shared" si="1"/>
        <v>&lt;DL</v>
      </c>
      <c r="S73" s="40" t="s">
        <v>212</v>
      </c>
      <c r="T73" s="40">
        <v>3.1000000000000001E-5</v>
      </c>
      <c r="U73" s="87" t="s">
        <v>212</v>
      </c>
      <c r="V73" s="40" t="s">
        <v>212</v>
      </c>
      <c r="W73" s="40" t="s">
        <v>212</v>
      </c>
      <c r="X73" s="41" t="str">
        <f t="shared" si="2"/>
        <v>&lt;DL</v>
      </c>
      <c r="Y73" s="87" t="s">
        <v>212</v>
      </c>
      <c r="Z73" s="40" t="s">
        <v>212</v>
      </c>
      <c r="AA73" s="40" t="s">
        <v>212</v>
      </c>
      <c r="AB73" s="40" t="s">
        <v>212</v>
      </c>
      <c r="AC73" s="40" t="s">
        <v>145</v>
      </c>
      <c r="AD73" s="40" t="s">
        <v>212</v>
      </c>
      <c r="AE73" s="40" t="s">
        <v>145</v>
      </c>
      <c r="AF73" s="40" t="s">
        <v>212</v>
      </c>
      <c r="AG73" s="40" t="s">
        <v>212</v>
      </c>
      <c r="AH73" s="40" t="s">
        <v>212</v>
      </c>
      <c r="AI73" s="40" t="s">
        <v>212</v>
      </c>
      <c r="AJ73" s="40" t="s">
        <v>212</v>
      </c>
      <c r="AK73" s="40" t="s">
        <v>212</v>
      </c>
    </row>
    <row r="74" spans="1:38" x14ac:dyDescent="0.3">
      <c r="A74" s="29" t="s">
        <v>254</v>
      </c>
      <c r="B74" s="32" t="s">
        <v>168</v>
      </c>
      <c r="C74" s="32" t="s">
        <v>145</v>
      </c>
      <c r="D74" s="32" t="s">
        <v>145</v>
      </c>
      <c r="E74" s="32">
        <v>5.0000000000000002E-5</v>
      </c>
      <c r="F74" s="40" t="s">
        <v>210</v>
      </c>
      <c r="G74" s="40" t="s">
        <v>210</v>
      </c>
      <c r="H74" s="40" t="s">
        <v>210</v>
      </c>
      <c r="I74" s="40" t="s">
        <v>210</v>
      </c>
      <c r="J74" s="87" t="s">
        <v>210</v>
      </c>
      <c r="K74" s="40" t="s">
        <v>210</v>
      </c>
      <c r="L74" s="40" t="s">
        <v>210</v>
      </c>
      <c r="M74" s="41" t="str">
        <f t="shared" si="0"/>
        <v>&lt;DL</v>
      </c>
      <c r="N74" s="40" t="s">
        <v>210</v>
      </c>
      <c r="O74" s="40" t="s">
        <v>210</v>
      </c>
      <c r="P74" s="40" t="s">
        <v>210</v>
      </c>
      <c r="Q74" s="40" t="s">
        <v>210</v>
      </c>
      <c r="R74" s="41" t="str">
        <f t="shared" si="1"/>
        <v>&lt;DL</v>
      </c>
      <c r="S74" s="40" t="s">
        <v>210</v>
      </c>
      <c r="T74" s="40" t="s">
        <v>210</v>
      </c>
      <c r="U74" s="87" t="s">
        <v>210</v>
      </c>
      <c r="V74" s="40" t="s">
        <v>210</v>
      </c>
      <c r="W74" s="40" t="s">
        <v>210</v>
      </c>
      <c r="X74" s="41" t="str">
        <f t="shared" si="2"/>
        <v>&lt;DL</v>
      </c>
      <c r="Y74" s="87" t="s">
        <v>210</v>
      </c>
      <c r="Z74" s="40" t="s">
        <v>210</v>
      </c>
      <c r="AA74" s="40" t="s">
        <v>210</v>
      </c>
      <c r="AB74" s="40" t="s">
        <v>210</v>
      </c>
      <c r="AC74" s="40" t="s">
        <v>145</v>
      </c>
      <c r="AD74" s="40" t="s">
        <v>210</v>
      </c>
      <c r="AE74" s="40" t="s">
        <v>145</v>
      </c>
      <c r="AF74" s="40" t="s">
        <v>210</v>
      </c>
      <c r="AG74" s="40" t="s">
        <v>210</v>
      </c>
      <c r="AH74" s="40" t="s">
        <v>210</v>
      </c>
      <c r="AI74" s="40" t="s">
        <v>210</v>
      </c>
      <c r="AJ74" s="40" t="s">
        <v>210</v>
      </c>
      <c r="AK74" s="40" t="s">
        <v>210</v>
      </c>
    </row>
    <row r="75" spans="1:38" x14ac:dyDescent="0.3">
      <c r="A75" s="29" t="s">
        <v>255</v>
      </c>
      <c r="B75" s="32" t="s">
        <v>168</v>
      </c>
      <c r="C75" s="32" t="s">
        <v>145</v>
      </c>
      <c r="D75" s="32" t="s">
        <v>145</v>
      </c>
      <c r="E75" s="32">
        <v>0.01</v>
      </c>
      <c r="F75" s="40" t="s">
        <v>194</v>
      </c>
      <c r="G75" s="40" t="s">
        <v>194</v>
      </c>
      <c r="H75" s="40" t="s">
        <v>194</v>
      </c>
      <c r="I75" s="40" t="s">
        <v>194</v>
      </c>
      <c r="J75" s="87" t="s">
        <v>194</v>
      </c>
      <c r="K75" s="40" t="s">
        <v>194</v>
      </c>
      <c r="L75" s="40" t="s">
        <v>194</v>
      </c>
      <c r="M75" s="41" t="str">
        <f t="shared" si="0"/>
        <v>&lt;DL</v>
      </c>
      <c r="N75" s="40" t="s">
        <v>194</v>
      </c>
      <c r="O75" s="40" t="s">
        <v>194</v>
      </c>
      <c r="P75" s="40" t="s">
        <v>194</v>
      </c>
      <c r="Q75" s="40" t="s">
        <v>194</v>
      </c>
      <c r="R75" s="41" t="str">
        <f t="shared" si="1"/>
        <v>&lt;DL</v>
      </c>
      <c r="S75" s="40">
        <v>3.5000000000000003E-2</v>
      </c>
      <c r="T75" s="40" t="s">
        <v>194</v>
      </c>
      <c r="U75" s="87" t="s">
        <v>194</v>
      </c>
      <c r="V75" s="40">
        <v>1.4999999999999999E-2</v>
      </c>
      <c r="W75" s="40">
        <v>1.6E-2</v>
      </c>
      <c r="X75" s="41" t="str">
        <f t="shared" si="2"/>
        <v>&lt;2xDL</v>
      </c>
      <c r="Y75" s="87">
        <v>6.3E-2</v>
      </c>
      <c r="Z75" s="40">
        <v>5.3999999999999999E-2</v>
      </c>
      <c r="AA75" s="40">
        <v>2.3E-2</v>
      </c>
      <c r="AB75" s="40">
        <v>1.9E-2</v>
      </c>
      <c r="AC75" s="40" t="s">
        <v>145</v>
      </c>
      <c r="AD75" s="40" t="s">
        <v>194</v>
      </c>
      <c r="AE75" s="40" t="s">
        <v>145</v>
      </c>
      <c r="AF75" s="40" t="s">
        <v>194</v>
      </c>
      <c r="AG75" s="40" t="s">
        <v>194</v>
      </c>
      <c r="AH75" s="40" t="s">
        <v>194</v>
      </c>
      <c r="AI75" s="40" t="s">
        <v>194</v>
      </c>
      <c r="AJ75" s="40" t="s">
        <v>194</v>
      </c>
      <c r="AK75" s="40">
        <v>5.7000000000000002E-2</v>
      </c>
    </row>
    <row r="76" spans="1:38" x14ac:dyDescent="0.3">
      <c r="A76" s="45" t="s">
        <v>312</v>
      </c>
      <c r="B76" s="32" t="s">
        <v>168</v>
      </c>
      <c r="C76" s="32">
        <v>9.0000000000000006E-5</v>
      </c>
      <c r="D76" s="39" t="s">
        <v>145</v>
      </c>
      <c r="E76" s="39">
        <v>5.0000000000000004E-6</v>
      </c>
      <c r="F76" s="40">
        <v>2.9E-5</v>
      </c>
      <c r="G76" s="40">
        <v>5.4799999999999998E-4</v>
      </c>
      <c r="H76" s="40">
        <v>2.22E-4</v>
      </c>
      <c r="I76" s="40">
        <v>1.8099999999999999E-5</v>
      </c>
      <c r="J76" s="87">
        <v>2.5000000000000001E-5</v>
      </c>
      <c r="K76" s="40">
        <v>2.4600000000000002E-5</v>
      </c>
      <c r="L76" s="40">
        <v>2.4199999999999999E-5</v>
      </c>
      <c r="M76" s="41" t="str">
        <f t="shared" si="0"/>
        <v>&lt;2xDL</v>
      </c>
      <c r="N76" s="40">
        <v>3.1000000000000001E-5</v>
      </c>
      <c r="O76" s="40">
        <v>2.69E-5</v>
      </c>
      <c r="P76" s="40">
        <v>1.4400000000000001E-3</v>
      </c>
      <c r="Q76" s="40">
        <v>1.3799999999999999E-3</v>
      </c>
      <c r="R76" s="41">
        <f t="shared" si="1"/>
        <v>4.2553191489361812E-2</v>
      </c>
      <c r="S76" s="40">
        <v>2.4499999999999999E-4</v>
      </c>
      <c r="T76" s="40">
        <v>7.45E-3</v>
      </c>
      <c r="U76" s="40">
        <v>3.2100000000000002E-3</v>
      </c>
      <c r="V76" s="40">
        <v>3.3800000000000002E-5</v>
      </c>
      <c r="W76" s="40">
        <v>4.0800000000000002E-5</v>
      </c>
      <c r="X76" s="41">
        <f t="shared" si="2"/>
        <v>0.18766756032171583</v>
      </c>
      <c r="Y76" s="40">
        <v>6.3900000000000003E-4</v>
      </c>
      <c r="Z76" s="40">
        <v>4.0700000000000003E-4</v>
      </c>
      <c r="AA76" s="40">
        <v>7.1799999999999997E-5</v>
      </c>
      <c r="AB76" s="40">
        <v>3.54E-5</v>
      </c>
      <c r="AC76" s="40" t="s">
        <v>145</v>
      </c>
      <c r="AD76" s="40" t="s">
        <v>215</v>
      </c>
      <c r="AE76" s="40" t="s">
        <v>145</v>
      </c>
      <c r="AF76" s="40">
        <v>1.3699999999999999E-3</v>
      </c>
      <c r="AG76" s="40">
        <v>1.3799999999999999E-3</v>
      </c>
      <c r="AH76" s="40">
        <v>5.7499999999999999E-4</v>
      </c>
      <c r="AI76" s="40">
        <v>8.9400000000000005E-4</v>
      </c>
      <c r="AJ76" s="40">
        <v>2.0899999999999998E-3</v>
      </c>
      <c r="AK76" s="40">
        <v>9.7400000000000004E-4</v>
      </c>
    </row>
    <row r="77" spans="1:38" x14ac:dyDescent="0.3">
      <c r="A77" s="46" t="s">
        <v>256</v>
      </c>
      <c r="B77" s="47" t="s">
        <v>168</v>
      </c>
      <c r="C77" s="47" t="s">
        <v>217</v>
      </c>
      <c r="D77" s="48" t="s">
        <v>145</v>
      </c>
      <c r="E77" s="49" t="s">
        <v>145</v>
      </c>
      <c r="F77" s="50">
        <f t="shared" ref="F77:AK77" si="7">IF(F$13&lt;17,0.00004,(IF(F$13&gt;280,0.00037,((10^(0.83*(LOG(F$13))-2.46))/1000))))</f>
        <v>3.1067870772767643E-4</v>
      </c>
      <c r="G77" s="50">
        <f t="shared" si="7"/>
        <v>3.1639827269154075E-4</v>
      </c>
      <c r="H77" s="50">
        <f t="shared" si="7"/>
        <v>2.945468875166753E-4</v>
      </c>
      <c r="I77" s="50">
        <f t="shared" si="7"/>
        <v>1.5254669343343756E-4</v>
      </c>
      <c r="J77" s="50">
        <f t="shared" si="7"/>
        <v>1.5545778944061245E-4</v>
      </c>
      <c r="K77" s="50">
        <f t="shared" si="7"/>
        <v>1.9326672545027254E-4</v>
      </c>
      <c r="L77" s="50">
        <f t="shared" si="7"/>
        <v>1.9073715952620636E-4</v>
      </c>
      <c r="M77" s="50" t="s">
        <v>145</v>
      </c>
      <c r="N77" s="50">
        <f t="shared" si="7"/>
        <v>1.8182854607349212E-4</v>
      </c>
      <c r="O77" s="50">
        <f t="shared" si="7"/>
        <v>3.6999999999999999E-4</v>
      </c>
      <c r="P77" s="50">
        <f t="shared" si="7"/>
        <v>3.6999999999999999E-4</v>
      </c>
      <c r="Q77" s="50">
        <f t="shared" si="7"/>
        <v>3.6999999999999999E-4</v>
      </c>
      <c r="R77" s="50" t="s">
        <v>145</v>
      </c>
      <c r="S77" s="50">
        <f t="shared" si="7"/>
        <v>3.6999999999999999E-4</v>
      </c>
      <c r="T77" s="50">
        <f t="shared" si="7"/>
        <v>3.6999999999999999E-4</v>
      </c>
      <c r="U77" s="50">
        <f t="shared" si="7"/>
        <v>3.6999999999999999E-4</v>
      </c>
      <c r="V77" s="50">
        <f t="shared" si="7"/>
        <v>3.6999999999999999E-4</v>
      </c>
      <c r="W77" s="50">
        <f t="shared" si="7"/>
        <v>3.6999999999999999E-4</v>
      </c>
      <c r="X77" s="50" t="s">
        <v>145</v>
      </c>
      <c r="Y77" s="50">
        <f t="shared" si="7"/>
        <v>3.6999999999999999E-4</v>
      </c>
      <c r="Z77" s="50">
        <f t="shared" si="7"/>
        <v>3.6999999999999999E-4</v>
      </c>
      <c r="AA77" s="50">
        <f t="shared" si="7"/>
        <v>3.6999999999999999E-4</v>
      </c>
      <c r="AB77" s="50">
        <f t="shared" si="7"/>
        <v>3.6999999999999999E-4</v>
      </c>
      <c r="AC77" s="50" t="s">
        <v>145</v>
      </c>
      <c r="AD77" s="50">
        <f t="shared" si="7"/>
        <v>3.6999999999999999E-4</v>
      </c>
      <c r="AE77" s="50" t="s">
        <v>145</v>
      </c>
      <c r="AF77" s="50">
        <f t="shared" si="7"/>
        <v>3.6999999999999999E-4</v>
      </c>
      <c r="AG77" s="50">
        <f t="shared" si="7"/>
        <v>3.6999999999999999E-4</v>
      </c>
      <c r="AH77" s="50">
        <f t="shared" si="7"/>
        <v>3.6999999999999999E-4</v>
      </c>
      <c r="AI77" s="50">
        <f t="shared" si="7"/>
        <v>3.6999999999999999E-4</v>
      </c>
      <c r="AJ77" s="50">
        <f t="shared" si="7"/>
        <v>3.6999999999999999E-4</v>
      </c>
      <c r="AK77" s="50">
        <f t="shared" si="7"/>
        <v>3.6999999999999999E-4</v>
      </c>
    </row>
    <row r="78" spans="1:38" x14ac:dyDescent="0.3">
      <c r="A78" s="29" t="s">
        <v>257</v>
      </c>
      <c r="B78" s="32" t="s">
        <v>168</v>
      </c>
      <c r="C78" s="32" t="s">
        <v>145</v>
      </c>
      <c r="D78" s="32" t="s">
        <v>145</v>
      </c>
      <c r="E78" s="32">
        <v>0.05</v>
      </c>
      <c r="F78" s="40">
        <v>65.400000000000006</v>
      </c>
      <c r="G78" s="40">
        <v>67.2</v>
      </c>
      <c r="H78" s="40">
        <v>59.3</v>
      </c>
      <c r="I78" s="40">
        <v>24.7</v>
      </c>
      <c r="J78" s="87">
        <v>25.5</v>
      </c>
      <c r="K78" s="40">
        <v>33.4</v>
      </c>
      <c r="L78" s="40">
        <v>32.9</v>
      </c>
      <c r="M78" s="41">
        <f t="shared" ref="M78:M106" si="8">IFERROR(IF(MAX(K78:L78)&lt;(5*$E78),IF(ABS(K78-L78)&lt;(2*$E78),"&lt;2xDL",IFERROR(ABS(K78-L78)/AVERAGE(K78,L78),"&lt;DL")),IFERROR(ABS(K78-L78)/AVERAGE(K78,L78),"&lt;DL")),"&lt;DL")</f>
        <v>1.5082956259426848E-2</v>
      </c>
      <c r="N78" s="40">
        <v>31.1</v>
      </c>
      <c r="O78" s="40">
        <v>81.599999999999994</v>
      </c>
      <c r="P78" s="40">
        <v>190</v>
      </c>
      <c r="Q78" s="40">
        <v>187</v>
      </c>
      <c r="R78" s="41">
        <f t="shared" ref="R78:R106" si="9">IFERROR(IF(MAX(P78:Q78)&lt;(5*$E78),IF(ABS(P78-Q78)&lt;(2*$E78),"&lt;2xDL",IFERROR(ABS(P78-Q78)/AVERAGE(P78,Q78),"&lt;DL")),IFERROR(ABS(P78-Q78)/AVERAGE(P78,Q78),"&lt;DL")),"&lt;DL")</f>
        <v>1.5915119363395226E-2</v>
      </c>
      <c r="S78" s="40">
        <v>230</v>
      </c>
      <c r="T78" s="40">
        <v>235</v>
      </c>
      <c r="U78" s="87">
        <v>145</v>
      </c>
      <c r="V78" s="40">
        <v>203</v>
      </c>
      <c r="W78" s="40">
        <v>195</v>
      </c>
      <c r="X78" s="41">
        <f t="shared" ref="X78:X106" si="10">IFERROR(IF(MAX(V78:W78)&lt;(5*$E78),IF(ABS(V78-W78)&lt;(2*$E78),"&lt;2xDL",IFERROR(ABS(V78-W78)/AVERAGE(V78,W78),"&lt;DL")),IFERROR(ABS(V78-W78)/AVERAGE(V78,W78),"&lt;DL")),"&lt;DL")</f>
        <v>4.0201005025125629E-2</v>
      </c>
      <c r="Y78" s="87">
        <v>216</v>
      </c>
      <c r="Z78" s="40">
        <v>264</v>
      </c>
      <c r="AA78" s="40">
        <v>209</v>
      </c>
      <c r="AB78" s="40">
        <v>169</v>
      </c>
      <c r="AC78" s="40" t="s">
        <v>145</v>
      </c>
      <c r="AD78" s="40" t="s">
        <v>219</v>
      </c>
      <c r="AE78" s="40" t="s">
        <v>145</v>
      </c>
      <c r="AF78" s="40">
        <v>188</v>
      </c>
      <c r="AG78" s="40">
        <v>190</v>
      </c>
      <c r="AH78" s="40">
        <v>194</v>
      </c>
      <c r="AI78" s="40">
        <v>193</v>
      </c>
      <c r="AJ78" s="40">
        <v>295</v>
      </c>
      <c r="AK78" s="40">
        <v>255</v>
      </c>
    </row>
    <row r="79" spans="1:38" x14ac:dyDescent="0.3">
      <c r="A79" s="29" t="s">
        <v>258</v>
      </c>
      <c r="B79" s="32" t="s">
        <v>168</v>
      </c>
      <c r="C79" s="32">
        <v>8.8999999999999999E-3</v>
      </c>
      <c r="D79" s="39" t="s">
        <v>145</v>
      </c>
      <c r="E79" s="39">
        <v>1E-4</v>
      </c>
      <c r="F79" s="40" t="s">
        <v>207</v>
      </c>
      <c r="G79" s="40" t="s">
        <v>207</v>
      </c>
      <c r="H79" s="40">
        <v>1E-4</v>
      </c>
      <c r="I79" s="40" t="s">
        <v>207</v>
      </c>
      <c r="J79" s="87" t="s">
        <v>207</v>
      </c>
      <c r="K79" s="40" t="s">
        <v>207</v>
      </c>
      <c r="L79" s="40">
        <v>1.1E-4</v>
      </c>
      <c r="M79" s="41" t="str">
        <f t="shared" si="8"/>
        <v>&lt;DL</v>
      </c>
      <c r="N79" s="40">
        <v>1.3999999999999999E-4</v>
      </c>
      <c r="O79" s="40" t="s">
        <v>207</v>
      </c>
      <c r="P79" s="40" t="s">
        <v>207</v>
      </c>
      <c r="Q79" s="40" t="s">
        <v>207</v>
      </c>
      <c r="R79" s="41" t="str">
        <f t="shared" si="9"/>
        <v>&lt;DL</v>
      </c>
      <c r="S79" s="40" t="s">
        <v>207</v>
      </c>
      <c r="T79" s="40">
        <v>1E-4</v>
      </c>
      <c r="U79" s="87">
        <v>1.2E-4</v>
      </c>
      <c r="V79" s="40" t="s">
        <v>207</v>
      </c>
      <c r="W79" s="40" t="s">
        <v>207</v>
      </c>
      <c r="X79" s="41" t="str">
        <f t="shared" si="10"/>
        <v>&lt;DL</v>
      </c>
      <c r="Y79" s="87" t="s">
        <v>207</v>
      </c>
      <c r="Z79" s="40">
        <v>4.0999999999999999E-4</v>
      </c>
      <c r="AA79" s="40">
        <v>1.2999999999999999E-4</v>
      </c>
      <c r="AB79" s="40">
        <v>1.7000000000000001E-4</v>
      </c>
      <c r="AC79" s="40" t="s">
        <v>145</v>
      </c>
      <c r="AD79" s="40" t="s">
        <v>207</v>
      </c>
      <c r="AE79" s="40" t="s">
        <v>145</v>
      </c>
      <c r="AF79" s="40" t="s">
        <v>207</v>
      </c>
      <c r="AG79" s="40" t="s">
        <v>207</v>
      </c>
      <c r="AH79" s="40" t="s">
        <v>207</v>
      </c>
      <c r="AI79" s="40" t="s">
        <v>207</v>
      </c>
      <c r="AJ79" s="40" t="s">
        <v>207</v>
      </c>
      <c r="AK79" s="40" t="s">
        <v>207</v>
      </c>
    </row>
    <row r="80" spans="1:38" x14ac:dyDescent="0.3">
      <c r="A80" s="29" t="s">
        <v>259</v>
      </c>
      <c r="B80" s="32" t="s">
        <v>168</v>
      </c>
      <c r="C80" s="32" t="s">
        <v>145</v>
      </c>
      <c r="D80" s="32" t="s">
        <v>145</v>
      </c>
      <c r="E80" s="32">
        <v>1E-4</v>
      </c>
      <c r="F80" s="40">
        <v>5.5999999999999995E-4</v>
      </c>
      <c r="G80" s="40">
        <v>3.8999999999999999E-4</v>
      </c>
      <c r="H80" s="40">
        <v>2.5999999999999998E-4</v>
      </c>
      <c r="I80" s="40" t="s">
        <v>207</v>
      </c>
      <c r="J80" s="87" t="s">
        <v>207</v>
      </c>
      <c r="K80" s="40" t="s">
        <v>207</v>
      </c>
      <c r="L80" s="40">
        <v>1E-4</v>
      </c>
      <c r="M80" s="41" t="str">
        <f t="shared" si="8"/>
        <v>&lt;DL</v>
      </c>
      <c r="N80" s="40">
        <v>1.2999999999999999E-4</v>
      </c>
      <c r="O80" s="40">
        <v>2.7E-4</v>
      </c>
      <c r="P80" s="40">
        <v>8.3000000000000001E-4</v>
      </c>
      <c r="Q80" s="40">
        <v>8.4999999999999995E-4</v>
      </c>
      <c r="R80" s="41">
        <f t="shared" si="9"/>
        <v>2.3809523809523742E-2</v>
      </c>
      <c r="S80" s="40">
        <v>2.3000000000000001E-4</v>
      </c>
      <c r="T80" s="40" t="s">
        <v>207</v>
      </c>
      <c r="U80" s="87" t="s">
        <v>207</v>
      </c>
      <c r="V80" s="40">
        <v>3.5E-4</v>
      </c>
      <c r="W80" s="40">
        <v>3.5E-4</v>
      </c>
      <c r="X80" s="41" t="str">
        <f t="shared" si="10"/>
        <v>&lt;2xDL</v>
      </c>
      <c r="Y80" s="87">
        <v>4.2999999999999999E-4</v>
      </c>
      <c r="Z80" s="40">
        <v>8.6700000000000006E-3</v>
      </c>
      <c r="AA80" s="40">
        <v>2E-3</v>
      </c>
      <c r="AB80" s="40">
        <v>1.3500000000000001E-3</v>
      </c>
      <c r="AC80" s="40" t="s">
        <v>145</v>
      </c>
      <c r="AD80" s="40" t="s">
        <v>207</v>
      </c>
      <c r="AE80" s="40" t="s">
        <v>145</v>
      </c>
      <c r="AF80" s="40">
        <v>8.7000000000000001E-4</v>
      </c>
      <c r="AG80" s="40">
        <v>8.0000000000000004E-4</v>
      </c>
      <c r="AH80" s="40">
        <v>1.4E-3</v>
      </c>
      <c r="AI80" s="40">
        <v>8.5999999999999998E-4</v>
      </c>
      <c r="AJ80" s="40">
        <v>1.14E-3</v>
      </c>
      <c r="AK80" s="40">
        <v>4.6999999999999999E-4</v>
      </c>
    </row>
    <row r="81" spans="1:37" x14ac:dyDescent="0.3">
      <c r="A81" s="45" t="s">
        <v>313</v>
      </c>
      <c r="B81" s="32" t="s">
        <v>168</v>
      </c>
      <c r="C81" s="32">
        <v>2E-3</v>
      </c>
      <c r="D81" s="39" t="s">
        <v>145</v>
      </c>
      <c r="E81" s="39">
        <v>2.0000000000000001E-4</v>
      </c>
      <c r="F81" s="40">
        <v>7.6999999999999996E-4</v>
      </c>
      <c r="G81" s="40">
        <v>3.3E-3</v>
      </c>
      <c r="H81" s="40">
        <v>1.47E-3</v>
      </c>
      <c r="I81" s="40">
        <v>1.1800000000000001E-3</v>
      </c>
      <c r="J81" s="87">
        <v>1.17E-3</v>
      </c>
      <c r="K81" s="40">
        <v>1.14E-3</v>
      </c>
      <c r="L81" s="40">
        <v>1.1900000000000001E-3</v>
      </c>
      <c r="M81" s="41">
        <f t="shared" si="8"/>
        <v>4.2918454935622428E-2</v>
      </c>
      <c r="N81" s="40">
        <v>1.25E-3</v>
      </c>
      <c r="O81" s="40">
        <v>1.09E-3</v>
      </c>
      <c r="P81" s="40">
        <v>2.3000000000000001E-4</v>
      </c>
      <c r="Q81" s="40">
        <v>2.2000000000000001E-4</v>
      </c>
      <c r="R81" s="41" t="str">
        <f t="shared" si="9"/>
        <v>&lt;2xDL</v>
      </c>
      <c r="S81" s="40">
        <v>7.3999999999999999E-4</v>
      </c>
      <c r="T81" s="40">
        <v>9.1E-4</v>
      </c>
      <c r="U81" s="40">
        <v>1.4300000000000001E-3</v>
      </c>
      <c r="V81" s="40">
        <v>4.6000000000000001E-4</v>
      </c>
      <c r="W81" s="40">
        <v>5.4000000000000001E-4</v>
      </c>
      <c r="X81" s="41" t="str">
        <f t="shared" si="10"/>
        <v>&lt;2xDL</v>
      </c>
      <c r="Y81" s="87">
        <v>1.8800000000000001E-2</v>
      </c>
      <c r="Z81" s="40">
        <v>2.0600000000000002E-3</v>
      </c>
      <c r="AA81" s="40">
        <v>1.0200000000000001E-3</v>
      </c>
      <c r="AB81" s="40">
        <v>8.7000000000000001E-4</v>
      </c>
      <c r="AC81" s="40" t="s">
        <v>145</v>
      </c>
      <c r="AD81" s="40" t="s">
        <v>221</v>
      </c>
      <c r="AE81" s="40" t="s">
        <v>145</v>
      </c>
      <c r="AF81" s="40" t="s">
        <v>221</v>
      </c>
      <c r="AG81" s="40" t="s">
        <v>221</v>
      </c>
      <c r="AH81" s="40">
        <v>2.1000000000000001E-4</v>
      </c>
      <c r="AI81" s="40">
        <v>2.3000000000000001E-4</v>
      </c>
      <c r="AJ81" s="40">
        <v>1.14E-3</v>
      </c>
      <c r="AK81" s="40">
        <v>7.9000000000000001E-4</v>
      </c>
    </row>
    <row r="82" spans="1:37" x14ac:dyDescent="0.3">
      <c r="A82" s="46" t="s">
        <v>260</v>
      </c>
      <c r="B82" s="47" t="s">
        <v>168</v>
      </c>
      <c r="C82" s="48" t="s">
        <v>145</v>
      </c>
      <c r="D82" s="47" t="s">
        <v>217</v>
      </c>
      <c r="E82" s="49" t="s">
        <v>145</v>
      </c>
      <c r="F82" s="51">
        <f t="shared" ref="F82:AK82" si="11">IF(F$13&lt;82,0.002,(IF(F$13&gt;180,0.004,((EXP(0.8545*(LN(F$13))-1.465))*0.2)/1000)))</f>
        <v>4.0000000000000001E-3</v>
      </c>
      <c r="G82" s="51">
        <f t="shared" si="11"/>
        <v>4.0000000000000001E-3</v>
      </c>
      <c r="H82" s="51">
        <f t="shared" si="11"/>
        <v>4.0000000000000001E-3</v>
      </c>
      <c r="I82" s="51">
        <f t="shared" si="11"/>
        <v>2.2735340385519496E-3</v>
      </c>
      <c r="J82" s="51">
        <f t="shared" si="11"/>
        <v>2.3182137870731063E-3</v>
      </c>
      <c r="K82" s="51">
        <f t="shared" si="11"/>
        <v>2.9006067897346137E-3</v>
      </c>
      <c r="L82" s="51">
        <f t="shared" si="11"/>
        <v>2.8615292252888499E-3</v>
      </c>
      <c r="M82" s="50" t="s">
        <v>145</v>
      </c>
      <c r="N82" s="51">
        <f t="shared" si="11"/>
        <v>2.7240291766057537E-3</v>
      </c>
      <c r="O82" s="51">
        <f t="shared" si="11"/>
        <v>4.0000000000000001E-3</v>
      </c>
      <c r="P82" s="51">
        <f t="shared" si="11"/>
        <v>4.0000000000000001E-3</v>
      </c>
      <c r="Q82" s="51">
        <f t="shared" si="11"/>
        <v>4.0000000000000001E-3</v>
      </c>
      <c r="R82" s="50" t="s">
        <v>145</v>
      </c>
      <c r="S82" s="51">
        <f t="shared" si="11"/>
        <v>4.0000000000000001E-3</v>
      </c>
      <c r="T82" s="51">
        <f t="shared" si="11"/>
        <v>4.0000000000000001E-3</v>
      </c>
      <c r="U82" s="51">
        <f t="shared" si="11"/>
        <v>4.0000000000000001E-3</v>
      </c>
      <c r="V82" s="51">
        <f t="shared" si="11"/>
        <v>4.0000000000000001E-3</v>
      </c>
      <c r="W82" s="51">
        <f t="shared" si="11"/>
        <v>4.0000000000000001E-3</v>
      </c>
      <c r="X82" s="50" t="s">
        <v>145</v>
      </c>
      <c r="Y82" s="51">
        <f t="shared" si="11"/>
        <v>4.0000000000000001E-3</v>
      </c>
      <c r="Z82" s="51">
        <f t="shared" si="11"/>
        <v>4.0000000000000001E-3</v>
      </c>
      <c r="AA82" s="51">
        <f t="shared" si="11"/>
        <v>4.0000000000000001E-3</v>
      </c>
      <c r="AB82" s="51">
        <f t="shared" si="11"/>
        <v>4.0000000000000001E-3</v>
      </c>
      <c r="AC82" s="51" t="s">
        <v>145</v>
      </c>
      <c r="AD82" s="51">
        <f t="shared" si="11"/>
        <v>4.0000000000000001E-3</v>
      </c>
      <c r="AE82" s="51" t="s">
        <v>145</v>
      </c>
      <c r="AF82" s="51">
        <f t="shared" si="11"/>
        <v>4.0000000000000001E-3</v>
      </c>
      <c r="AG82" s="51">
        <f t="shared" si="11"/>
        <v>4.0000000000000001E-3</v>
      </c>
      <c r="AH82" s="51">
        <f t="shared" si="11"/>
        <v>4.0000000000000001E-3</v>
      </c>
      <c r="AI82" s="51">
        <f t="shared" si="11"/>
        <v>4.0000000000000001E-3</v>
      </c>
      <c r="AJ82" s="51">
        <f t="shared" si="11"/>
        <v>4.0000000000000001E-3</v>
      </c>
      <c r="AK82" s="51">
        <f t="shared" si="11"/>
        <v>4.0000000000000001E-3</v>
      </c>
    </row>
    <row r="83" spans="1:37" x14ac:dyDescent="0.3">
      <c r="A83" s="29" t="s">
        <v>261</v>
      </c>
      <c r="B83" s="32" t="s">
        <v>168</v>
      </c>
      <c r="C83" s="32">
        <v>0.3</v>
      </c>
      <c r="D83" s="39" t="s">
        <v>145</v>
      </c>
      <c r="E83" s="39">
        <v>0.01</v>
      </c>
      <c r="F83" s="40">
        <v>0.66100000000000003</v>
      </c>
      <c r="G83" s="40">
        <v>0.315</v>
      </c>
      <c r="H83" s="40">
        <v>5.0999999999999997E-2</v>
      </c>
      <c r="I83" s="40">
        <v>3.9E-2</v>
      </c>
      <c r="J83" s="87">
        <v>3.7999999999999999E-2</v>
      </c>
      <c r="K83" s="40">
        <v>3.4000000000000002E-2</v>
      </c>
      <c r="L83" s="40">
        <v>4.1000000000000002E-2</v>
      </c>
      <c r="M83" s="41" t="str">
        <f>IFERROR(IF(MAX(K83:L83)&lt;(5*$E83),IF(ABS(K83-L83)&lt;(2*$E83),"&lt;2xDL",IFERROR(ABS(K83-L83)/AVERAGE(K83,L83),"&lt;DL")),IFERROR(ABS(K83-L83)/AVERAGE(K83,L83),"&lt;DL")),"&lt;DL")</f>
        <v>&lt;2xDL</v>
      </c>
      <c r="N83" s="40">
        <v>9.2999999999999999E-2</v>
      </c>
      <c r="O83" s="40">
        <v>0.35599999999999998</v>
      </c>
      <c r="P83" s="40">
        <v>0.128</v>
      </c>
      <c r="Q83" s="40">
        <v>0.124</v>
      </c>
      <c r="R83" s="41">
        <f t="shared" si="9"/>
        <v>3.1746031746031772E-2</v>
      </c>
      <c r="S83" s="40">
        <v>0.48099999999999998</v>
      </c>
      <c r="T83" s="40">
        <v>3.2000000000000001E-2</v>
      </c>
      <c r="U83" s="40">
        <v>5.2999999999999999E-2</v>
      </c>
      <c r="V83" s="40">
        <v>1.64</v>
      </c>
      <c r="W83" s="40">
        <v>1.58</v>
      </c>
      <c r="X83" s="41">
        <f t="shared" si="10"/>
        <v>3.7267080745341512E-2</v>
      </c>
      <c r="Y83" s="87">
        <v>2.4E-2</v>
      </c>
      <c r="Z83" s="40">
        <v>9.83</v>
      </c>
      <c r="AA83" s="40">
        <v>0.79200000000000004</v>
      </c>
      <c r="AB83" s="40">
        <v>0.63500000000000001</v>
      </c>
      <c r="AC83" s="40" t="s">
        <v>145</v>
      </c>
      <c r="AD83" s="40" t="s">
        <v>194</v>
      </c>
      <c r="AE83" s="40" t="s">
        <v>145</v>
      </c>
      <c r="AF83" s="40">
        <v>0.14599999999999999</v>
      </c>
      <c r="AG83" s="40">
        <v>0.05</v>
      </c>
      <c r="AH83" s="40">
        <v>2.2999999999999998</v>
      </c>
      <c r="AI83" s="40">
        <v>1.19</v>
      </c>
      <c r="AJ83" s="40">
        <v>0.36799999999999999</v>
      </c>
      <c r="AK83" s="40">
        <v>2.58</v>
      </c>
    </row>
    <row r="84" spans="1:37" x14ac:dyDescent="0.3">
      <c r="A84" s="45" t="s">
        <v>314</v>
      </c>
      <c r="B84" s="32" t="s">
        <v>168</v>
      </c>
      <c r="C84" s="32">
        <v>1E-3</v>
      </c>
      <c r="D84" s="39" t="s">
        <v>145</v>
      </c>
      <c r="E84" s="39">
        <v>5.0000000000000002E-5</v>
      </c>
      <c r="F84" s="40">
        <v>1.2999999999999999E-4</v>
      </c>
      <c r="G84" s="40">
        <v>3.77E-4</v>
      </c>
      <c r="H84" s="40">
        <v>5.0000000000000002E-5</v>
      </c>
      <c r="I84" s="40" t="s">
        <v>210</v>
      </c>
      <c r="J84" s="87" t="s">
        <v>210</v>
      </c>
      <c r="K84" s="40" t="s">
        <v>210</v>
      </c>
      <c r="L84" s="40" t="s">
        <v>210</v>
      </c>
      <c r="M84" s="41" t="str">
        <f t="shared" si="8"/>
        <v>&lt;DL</v>
      </c>
      <c r="N84" s="40" t="s">
        <v>210</v>
      </c>
      <c r="O84" s="40" t="s">
        <v>210</v>
      </c>
      <c r="P84" s="40" t="s">
        <v>210</v>
      </c>
      <c r="Q84" s="40" t="s">
        <v>210</v>
      </c>
      <c r="R84" s="41" t="str">
        <f t="shared" si="9"/>
        <v>&lt;DL</v>
      </c>
      <c r="S84" s="40" t="s">
        <v>210</v>
      </c>
      <c r="T84" s="40" t="s">
        <v>210</v>
      </c>
      <c r="U84" s="87" t="s">
        <v>210</v>
      </c>
      <c r="V84" s="40" t="s">
        <v>210</v>
      </c>
      <c r="W84" s="40" t="s">
        <v>210</v>
      </c>
      <c r="X84" s="41" t="str">
        <f t="shared" si="10"/>
        <v>&lt;DL</v>
      </c>
      <c r="Y84" s="87">
        <v>1.15E-3</v>
      </c>
      <c r="Z84" s="40">
        <v>2.7700000000000001E-4</v>
      </c>
      <c r="AA84" s="40" t="s">
        <v>210</v>
      </c>
      <c r="AB84" s="40" t="s">
        <v>210</v>
      </c>
      <c r="AC84" s="40" t="s">
        <v>145</v>
      </c>
      <c r="AD84" s="40" t="s">
        <v>210</v>
      </c>
      <c r="AE84" s="40" t="s">
        <v>145</v>
      </c>
      <c r="AF84" s="40" t="s">
        <v>210</v>
      </c>
      <c r="AG84" s="40" t="s">
        <v>210</v>
      </c>
      <c r="AH84" s="40">
        <v>1.56E-4</v>
      </c>
      <c r="AI84" s="40">
        <v>5.0000000000000002E-5</v>
      </c>
      <c r="AJ84" s="40">
        <v>3.8000000000000002E-4</v>
      </c>
      <c r="AK84" s="40">
        <v>5.5999999999999999E-5</v>
      </c>
    </row>
    <row r="85" spans="1:37" x14ac:dyDescent="0.3">
      <c r="A85" s="46" t="s">
        <v>262</v>
      </c>
      <c r="B85" s="47" t="s">
        <v>168</v>
      </c>
      <c r="C85" s="39" t="s">
        <v>145</v>
      </c>
      <c r="D85" s="39" t="s">
        <v>145</v>
      </c>
      <c r="E85" s="49" t="s">
        <v>145</v>
      </c>
      <c r="F85" s="51">
        <f t="shared" ref="F85:AK85" si="12">IF(F$13&lt;61,0.001,(IF(F$13&gt;180,0.007,(EXP(1.273*(LN(F$13))-4.705))/1000)))</f>
        <v>7.0000000000000001E-3</v>
      </c>
      <c r="G85" s="51">
        <f t="shared" si="12"/>
        <v>7.0000000000000001E-3</v>
      </c>
      <c r="H85" s="51">
        <f t="shared" si="12"/>
        <v>7.0000000000000001E-3</v>
      </c>
      <c r="I85" s="51">
        <f t="shared" si="12"/>
        <v>3.0004663093843027E-3</v>
      </c>
      <c r="J85" s="51">
        <f t="shared" si="12"/>
        <v>3.0887321049103329E-3</v>
      </c>
      <c r="K85" s="51">
        <f t="shared" si="12"/>
        <v>4.3130709209503806E-3</v>
      </c>
      <c r="L85" s="51">
        <f t="shared" si="12"/>
        <v>4.2267923156891962E-3</v>
      </c>
      <c r="M85" s="50" t="s">
        <v>145</v>
      </c>
      <c r="N85" s="51">
        <f t="shared" si="12"/>
        <v>3.9278080686749621E-3</v>
      </c>
      <c r="O85" s="51">
        <f t="shared" si="12"/>
        <v>7.0000000000000001E-3</v>
      </c>
      <c r="P85" s="51">
        <f t="shared" si="12"/>
        <v>7.0000000000000001E-3</v>
      </c>
      <c r="Q85" s="51">
        <f t="shared" si="12"/>
        <v>7.0000000000000001E-3</v>
      </c>
      <c r="R85" s="50" t="s">
        <v>145</v>
      </c>
      <c r="S85" s="51">
        <f t="shared" si="12"/>
        <v>7.0000000000000001E-3</v>
      </c>
      <c r="T85" s="51">
        <f t="shared" si="12"/>
        <v>7.0000000000000001E-3</v>
      </c>
      <c r="U85" s="51">
        <f t="shared" si="12"/>
        <v>7.0000000000000001E-3</v>
      </c>
      <c r="V85" s="51">
        <f t="shared" si="12"/>
        <v>7.0000000000000001E-3</v>
      </c>
      <c r="W85" s="51">
        <f t="shared" si="12"/>
        <v>7.0000000000000001E-3</v>
      </c>
      <c r="X85" s="50" t="s">
        <v>145</v>
      </c>
      <c r="Y85" s="51">
        <f t="shared" si="12"/>
        <v>7.0000000000000001E-3</v>
      </c>
      <c r="Z85" s="51">
        <f t="shared" si="12"/>
        <v>7.0000000000000001E-3</v>
      </c>
      <c r="AA85" s="51">
        <f t="shared" si="12"/>
        <v>7.0000000000000001E-3</v>
      </c>
      <c r="AB85" s="51">
        <f t="shared" si="12"/>
        <v>7.0000000000000001E-3</v>
      </c>
      <c r="AC85" s="51" t="s">
        <v>145</v>
      </c>
      <c r="AD85" s="51">
        <f t="shared" si="12"/>
        <v>7.0000000000000001E-3</v>
      </c>
      <c r="AE85" s="51" t="s">
        <v>145</v>
      </c>
      <c r="AF85" s="51">
        <f t="shared" si="12"/>
        <v>7.0000000000000001E-3</v>
      </c>
      <c r="AG85" s="51">
        <f t="shared" si="12"/>
        <v>7.0000000000000001E-3</v>
      </c>
      <c r="AH85" s="51">
        <f t="shared" si="12"/>
        <v>7.0000000000000001E-3</v>
      </c>
      <c r="AI85" s="51">
        <f t="shared" si="12"/>
        <v>7.0000000000000001E-3</v>
      </c>
      <c r="AJ85" s="51">
        <f t="shared" si="12"/>
        <v>7.0000000000000001E-3</v>
      </c>
      <c r="AK85" s="51">
        <f t="shared" si="12"/>
        <v>7.0000000000000001E-3</v>
      </c>
    </row>
    <row r="86" spans="1:37" x14ac:dyDescent="0.3">
      <c r="A86" s="29" t="s">
        <v>263</v>
      </c>
      <c r="B86" s="32" t="s">
        <v>168</v>
      </c>
      <c r="C86" s="32" t="s">
        <v>145</v>
      </c>
      <c r="D86" s="32" t="s">
        <v>145</v>
      </c>
      <c r="E86" s="32">
        <v>1E-3</v>
      </c>
      <c r="F86" s="40" t="s">
        <v>196</v>
      </c>
      <c r="G86" s="40" t="s">
        <v>196</v>
      </c>
      <c r="H86" s="40">
        <v>1.9E-3</v>
      </c>
      <c r="I86" s="40" t="s">
        <v>196</v>
      </c>
      <c r="J86" s="87" t="s">
        <v>196</v>
      </c>
      <c r="K86" s="40" t="s">
        <v>196</v>
      </c>
      <c r="L86" s="40" t="s">
        <v>196</v>
      </c>
      <c r="M86" s="41" t="str">
        <f t="shared" si="8"/>
        <v>&lt;DL</v>
      </c>
      <c r="N86" s="40" t="s">
        <v>196</v>
      </c>
      <c r="O86" s="40" t="s">
        <v>196</v>
      </c>
      <c r="P86" s="40">
        <v>9.9000000000000008E-3</v>
      </c>
      <c r="Q86" s="40">
        <v>9.9000000000000008E-3</v>
      </c>
      <c r="R86" s="41">
        <f t="shared" si="9"/>
        <v>0</v>
      </c>
      <c r="S86" s="40">
        <v>7.7000000000000002E-3</v>
      </c>
      <c r="T86" s="40">
        <v>2.2000000000000001E-3</v>
      </c>
      <c r="U86" s="87" t="s">
        <v>196</v>
      </c>
      <c r="V86" s="40">
        <v>3.7000000000000002E-3</v>
      </c>
      <c r="W86" s="40">
        <v>3.8E-3</v>
      </c>
      <c r="X86" s="41" t="str">
        <f t="shared" si="10"/>
        <v>&lt;2xDL</v>
      </c>
      <c r="Y86" s="87">
        <v>6.6E-3</v>
      </c>
      <c r="Z86" s="40">
        <v>1.1000000000000001E-3</v>
      </c>
      <c r="AA86" s="40">
        <v>3.2000000000000002E-3</v>
      </c>
      <c r="AB86" s="40">
        <v>2.5000000000000001E-3</v>
      </c>
      <c r="AC86" s="40" t="s">
        <v>145</v>
      </c>
      <c r="AD86" s="40" t="s">
        <v>196</v>
      </c>
      <c r="AE86" s="40" t="s">
        <v>145</v>
      </c>
      <c r="AF86" s="40">
        <v>0.01</v>
      </c>
      <c r="AG86" s="40">
        <v>1.03E-2</v>
      </c>
      <c r="AH86" s="40">
        <v>1.0500000000000001E-2</v>
      </c>
      <c r="AI86" s="40">
        <v>1.01E-2</v>
      </c>
      <c r="AJ86" s="40">
        <v>1.18E-2</v>
      </c>
      <c r="AK86" s="40">
        <v>5.0000000000000001E-3</v>
      </c>
    </row>
    <row r="87" spans="1:37" x14ac:dyDescent="0.3">
      <c r="A87" s="29" t="s">
        <v>264</v>
      </c>
      <c r="B87" s="32" t="s">
        <v>168</v>
      </c>
      <c r="C87" s="32" t="s">
        <v>145</v>
      </c>
      <c r="D87" s="32" t="s">
        <v>145</v>
      </c>
      <c r="E87" s="32">
        <v>0.1</v>
      </c>
      <c r="F87" s="40">
        <v>14.9</v>
      </c>
      <c r="G87" s="40">
        <v>15.1</v>
      </c>
      <c r="H87" s="40">
        <v>15.1</v>
      </c>
      <c r="I87" s="40">
        <v>8.1999999999999993</v>
      </c>
      <c r="J87" s="87">
        <v>8.26</v>
      </c>
      <c r="K87" s="40">
        <v>10.5</v>
      </c>
      <c r="L87" s="40">
        <v>10.4</v>
      </c>
      <c r="M87" s="41">
        <f t="shared" si="8"/>
        <v>9.5693779904305887E-3</v>
      </c>
      <c r="N87" s="40">
        <v>9.86</v>
      </c>
      <c r="O87" s="40">
        <v>22.5</v>
      </c>
      <c r="P87" s="40">
        <v>62.2</v>
      </c>
      <c r="Q87" s="40">
        <v>62.6</v>
      </c>
      <c r="R87" s="41">
        <f t="shared" si="9"/>
        <v>6.4102564102563866E-3</v>
      </c>
      <c r="S87" s="40">
        <v>103</v>
      </c>
      <c r="T87" s="40">
        <v>73.5</v>
      </c>
      <c r="U87" s="87">
        <v>43.8</v>
      </c>
      <c r="V87" s="40">
        <v>91</v>
      </c>
      <c r="W87" s="40">
        <v>88.5</v>
      </c>
      <c r="X87" s="41">
        <f t="shared" si="10"/>
        <v>2.7855153203342618E-2</v>
      </c>
      <c r="Y87" s="87">
        <v>40</v>
      </c>
      <c r="Z87" s="40">
        <v>56.9</v>
      </c>
      <c r="AA87" s="40">
        <v>78</v>
      </c>
      <c r="AB87" s="40">
        <v>64.5</v>
      </c>
      <c r="AC87" s="40" t="s">
        <v>145</v>
      </c>
      <c r="AD87" s="40" t="s">
        <v>190</v>
      </c>
      <c r="AE87" s="40" t="s">
        <v>145</v>
      </c>
      <c r="AF87" s="40">
        <v>61.9</v>
      </c>
      <c r="AG87" s="40">
        <v>62.6</v>
      </c>
      <c r="AH87" s="40">
        <v>63.5</v>
      </c>
      <c r="AI87" s="40">
        <v>63.9</v>
      </c>
      <c r="AJ87" s="40">
        <v>152</v>
      </c>
      <c r="AK87" s="40">
        <v>114</v>
      </c>
    </row>
    <row r="88" spans="1:37" x14ac:dyDescent="0.3">
      <c r="A88" s="29" t="s">
        <v>265</v>
      </c>
      <c r="B88" s="32" t="s">
        <v>168</v>
      </c>
      <c r="C88" s="32" t="s">
        <v>145</v>
      </c>
      <c r="D88" s="39" t="s">
        <v>145</v>
      </c>
      <c r="E88" s="39">
        <v>1E-4</v>
      </c>
      <c r="F88" s="40">
        <v>0.40699999999999997</v>
      </c>
      <c r="G88" s="40">
        <v>0.29899999999999999</v>
      </c>
      <c r="H88" s="40">
        <v>0.60699999999999998</v>
      </c>
      <c r="I88" s="40">
        <v>4.3099999999999999E-2</v>
      </c>
      <c r="J88" s="87">
        <v>5.67E-2</v>
      </c>
      <c r="K88" s="40">
        <v>6.2600000000000003E-2</v>
      </c>
      <c r="L88" s="40">
        <v>6.2700000000000006E-2</v>
      </c>
      <c r="M88" s="41">
        <f t="shared" si="8"/>
        <v>1.5961691939346025E-3</v>
      </c>
      <c r="N88" s="40">
        <v>6.9599999999999995E-2</v>
      </c>
      <c r="O88" s="40">
        <v>9.8000000000000004E-2</v>
      </c>
      <c r="P88" s="40">
        <v>1.21</v>
      </c>
      <c r="Q88" s="40">
        <v>1.23</v>
      </c>
      <c r="R88" s="41">
        <f t="shared" si="9"/>
        <v>1.6393442622950834E-2</v>
      </c>
      <c r="S88" s="40">
        <v>0.749</v>
      </c>
      <c r="T88" s="40">
        <v>0.16800000000000001</v>
      </c>
      <c r="U88" s="87">
        <v>3.1199999999999999E-2</v>
      </c>
      <c r="V88" s="40">
        <v>0.68899999999999995</v>
      </c>
      <c r="W88" s="40">
        <v>0.68400000000000005</v>
      </c>
      <c r="X88" s="41">
        <f t="shared" si="10"/>
        <v>7.2833211944645206E-3</v>
      </c>
      <c r="Y88" s="87">
        <v>0.153</v>
      </c>
      <c r="Z88" s="40">
        <v>6.06</v>
      </c>
      <c r="AA88" s="40">
        <v>2.0099999999999998</v>
      </c>
      <c r="AB88" s="40">
        <v>1.31</v>
      </c>
      <c r="AC88" s="40" t="s">
        <v>145</v>
      </c>
      <c r="AD88" s="40" t="s">
        <v>207</v>
      </c>
      <c r="AE88" s="40" t="s">
        <v>145</v>
      </c>
      <c r="AF88" s="40">
        <v>1.21</v>
      </c>
      <c r="AG88" s="40">
        <v>1.1399999999999999</v>
      </c>
      <c r="AH88" s="40">
        <v>1.47</v>
      </c>
      <c r="AI88" s="40">
        <v>1.08</v>
      </c>
      <c r="AJ88" s="40">
        <v>1.23</v>
      </c>
      <c r="AK88" s="40">
        <v>2.13</v>
      </c>
    </row>
    <row r="89" spans="1:37" x14ac:dyDescent="0.3">
      <c r="A89" s="29" t="s">
        <v>266</v>
      </c>
      <c r="B89" s="32" t="s">
        <v>168</v>
      </c>
      <c r="C89" s="32">
        <v>2.5999999999999998E-5</v>
      </c>
      <c r="D89" s="39" t="s">
        <v>145</v>
      </c>
      <c r="E89" s="39">
        <v>5.0000000000000004E-6</v>
      </c>
      <c r="F89" s="40" t="s">
        <v>215</v>
      </c>
      <c r="G89" s="40" t="s">
        <v>215</v>
      </c>
      <c r="H89" s="40" t="s">
        <v>215</v>
      </c>
      <c r="I89" s="40" t="s">
        <v>215</v>
      </c>
      <c r="J89" s="87" t="s">
        <v>215</v>
      </c>
      <c r="K89" s="40" t="s">
        <v>215</v>
      </c>
      <c r="L89" s="40" t="s">
        <v>215</v>
      </c>
      <c r="M89" s="41" t="str">
        <f t="shared" si="8"/>
        <v>&lt;DL</v>
      </c>
      <c r="N89" s="40" t="s">
        <v>215</v>
      </c>
      <c r="O89" s="40" t="s">
        <v>215</v>
      </c>
      <c r="P89" s="40" t="s">
        <v>215</v>
      </c>
      <c r="Q89" s="40" t="s">
        <v>215</v>
      </c>
      <c r="R89" s="41" t="str">
        <f t="shared" si="9"/>
        <v>&lt;DL</v>
      </c>
      <c r="S89" s="40" t="s">
        <v>215</v>
      </c>
      <c r="T89" s="40" t="s">
        <v>215</v>
      </c>
      <c r="U89" s="87" t="s">
        <v>215</v>
      </c>
      <c r="V89" s="40" t="s">
        <v>215</v>
      </c>
      <c r="W89" s="40" t="s">
        <v>215</v>
      </c>
      <c r="X89" s="41" t="str">
        <f t="shared" si="10"/>
        <v>&lt;DL</v>
      </c>
      <c r="Y89" s="87" t="s">
        <v>215</v>
      </c>
      <c r="Z89" s="40" t="s">
        <v>215</v>
      </c>
      <c r="AA89" s="40" t="s">
        <v>215</v>
      </c>
      <c r="AB89" s="40" t="s">
        <v>215</v>
      </c>
      <c r="AC89" s="40" t="s">
        <v>145</v>
      </c>
      <c r="AD89" s="40" t="s">
        <v>215</v>
      </c>
      <c r="AE89" s="40" t="s">
        <v>145</v>
      </c>
      <c r="AF89" s="40" t="s">
        <v>215</v>
      </c>
      <c r="AG89" s="40" t="s">
        <v>215</v>
      </c>
      <c r="AH89" s="40" t="s">
        <v>215</v>
      </c>
      <c r="AI89" s="40" t="s">
        <v>215</v>
      </c>
      <c r="AJ89" s="40" t="s">
        <v>215</v>
      </c>
      <c r="AK89" s="40" t="s">
        <v>215</v>
      </c>
    </row>
    <row r="90" spans="1:37" x14ac:dyDescent="0.3">
      <c r="A90" s="29" t="s">
        <v>267</v>
      </c>
      <c r="B90" s="32" t="s">
        <v>168</v>
      </c>
      <c r="C90" s="32">
        <v>7.3000000000000001E-3</v>
      </c>
      <c r="D90" s="32" t="s">
        <v>145</v>
      </c>
      <c r="E90" s="32">
        <v>5.0000000000000002E-5</v>
      </c>
      <c r="F90" s="40">
        <v>1.8200000000000001E-4</v>
      </c>
      <c r="G90" s="40">
        <v>1.7000000000000001E-4</v>
      </c>
      <c r="H90" s="40">
        <v>9.2699999999999998E-4</v>
      </c>
      <c r="I90" s="40">
        <v>3.77E-4</v>
      </c>
      <c r="J90" s="87">
        <v>3.7599999999999998E-4</v>
      </c>
      <c r="K90" s="40">
        <v>4.0200000000000001E-4</v>
      </c>
      <c r="L90" s="40">
        <v>4.0499999999999998E-4</v>
      </c>
      <c r="M90" s="41">
        <f t="shared" si="8"/>
        <v>7.4349442379181277E-3</v>
      </c>
      <c r="N90" s="40">
        <v>3.7399999999999998E-4</v>
      </c>
      <c r="O90" s="40">
        <v>5.5000000000000002E-5</v>
      </c>
      <c r="P90" s="40">
        <v>3.0699999999999998E-4</v>
      </c>
      <c r="Q90" s="40">
        <v>3.1100000000000002E-4</v>
      </c>
      <c r="R90" s="41">
        <f t="shared" si="9"/>
        <v>1.2944983818770364E-2</v>
      </c>
      <c r="S90" s="40">
        <v>2.13E-4</v>
      </c>
      <c r="T90" s="40" t="s">
        <v>210</v>
      </c>
      <c r="U90" s="87" t="s">
        <v>210</v>
      </c>
      <c r="V90" s="40">
        <v>3.01E-4</v>
      </c>
      <c r="W90" s="40">
        <v>2.99E-4</v>
      </c>
      <c r="X90" s="41">
        <f t="shared" si="10"/>
        <v>6.6666666666666471E-3</v>
      </c>
      <c r="Y90" s="87">
        <v>1.1900000000000001E-3</v>
      </c>
      <c r="Z90" s="40">
        <v>8.6899999999999998E-4</v>
      </c>
      <c r="AA90" s="40">
        <v>4.35E-4</v>
      </c>
      <c r="AB90" s="40">
        <v>3.4699999999999998E-4</v>
      </c>
      <c r="AC90" s="40" t="s">
        <v>145</v>
      </c>
      <c r="AD90" s="40" t="s">
        <v>210</v>
      </c>
      <c r="AE90" s="40" t="s">
        <v>145</v>
      </c>
      <c r="AF90" s="40">
        <v>2.99E-4</v>
      </c>
      <c r="AG90" s="40">
        <v>3.01E-4</v>
      </c>
      <c r="AH90" s="40">
        <v>2.7399999999999999E-4</v>
      </c>
      <c r="AI90" s="40">
        <v>2.5399999999999999E-4</v>
      </c>
      <c r="AJ90" s="40">
        <v>1.75E-4</v>
      </c>
      <c r="AK90" s="40">
        <v>1.7899999999999999E-4</v>
      </c>
    </row>
    <row r="91" spans="1:37" x14ac:dyDescent="0.3">
      <c r="A91" s="45" t="s">
        <v>315</v>
      </c>
      <c r="B91" s="32" t="s">
        <v>168</v>
      </c>
      <c r="C91" s="32">
        <v>2.5000000000000001E-2</v>
      </c>
      <c r="D91" s="39" t="s">
        <v>145</v>
      </c>
      <c r="E91" s="39">
        <v>5.0000000000000001E-4</v>
      </c>
      <c r="F91" s="40">
        <v>5.4000000000000001E-4</v>
      </c>
      <c r="G91" s="40">
        <v>5.5999999999999995E-4</v>
      </c>
      <c r="H91" s="40">
        <v>6.4000000000000005E-4</v>
      </c>
      <c r="I91" s="40" t="s">
        <v>223</v>
      </c>
      <c r="J91" s="87" t="s">
        <v>223</v>
      </c>
      <c r="K91" s="40" t="s">
        <v>223</v>
      </c>
      <c r="L91" s="40" t="s">
        <v>223</v>
      </c>
      <c r="M91" s="41" t="str">
        <f t="shared" si="8"/>
        <v>&lt;DL</v>
      </c>
      <c r="N91" s="40" t="s">
        <v>223</v>
      </c>
      <c r="O91" s="40" t="s">
        <v>223</v>
      </c>
      <c r="P91" s="40">
        <v>1.7600000000000001E-3</v>
      </c>
      <c r="Q91" s="40">
        <v>1.8E-3</v>
      </c>
      <c r="R91" s="41" t="str">
        <f t="shared" si="9"/>
        <v>&lt;2xDL</v>
      </c>
      <c r="S91" s="40">
        <v>7.9000000000000001E-4</v>
      </c>
      <c r="T91" s="40">
        <v>6.4799999999999996E-3</v>
      </c>
      <c r="U91" s="87">
        <v>4.3600000000000002E-3</v>
      </c>
      <c r="V91" s="40">
        <v>7.2999999999999996E-4</v>
      </c>
      <c r="W91" s="40">
        <v>7.6000000000000004E-4</v>
      </c>
      <c r="X91" s="41" t="str">
        <f t="shared" si="10"/>
        <v>&lt;2xDL</v>
      </c>
      <c r="Y91" s="87">
        <v>7.5000000000000002E-4</v>
      </c>
      <c r="Z91" s="40">
        <v>3.79E-3</v>
      </c>
      <c r="AA91" s="40">
        <v>1.25E-3</v>
      </c>
      <c r="AB91" s="40">
        <v>1.01E-3</v>
      </c>
      <c r="AC91" s="40" t="s">
        <v>145</v>
      </c>
      <c r="AD91" s="40" t="s">
        <v>223</v>
      </c>
      <c r="AE91" s="40" t="s">
        <v>145</v>
      </c>
      <c r="AF91" s="40">
        <v>1.8E-3</v>
      </c>
      <c r="AG91" s="40">
        <v>1.7799999999999999E-3</v>
      </c>
      <c r="AH91" s="40">
        <v>1.9400000000000001E-3</v>
      </c>
      <c r="AI91" s="40">
        <v>1.6000000000000001E-3</v>
      </c>
      <c r="AJ91" s="40">
        <v>1.17E-3</v>
      </c>
      <c r="AK91" s="40">
        <v>1.1299999999999999E-3</v>
      </c>
    </row>
    <row r="92" spans="1:37" x14ac:dyDescent="0.3">
      <c r="A92" s="52" t="s">
        <v>268</v>
      </c>
      <c r="B92" s="47" t="s">
        <v>168</v>
      </c>
      <c r="C92" s="39" t="s">
        <v>145</v>
      </c>
      <c r="D92" s="39" t="s">
        <v>145</v>
      </c>
      <c r="E92" s="49" t="s">
        <v>145</v>
      </c>
      <c r="F92" s="51">
        <f t="shared" ref="F92:AK92" si="13">IF(F$13&lt;61,0.025,(IF(F$13&gt;180,0.15,(EXP(0.76*(LN(F$13))+1.06))/1000)))</f>
        <v>0.15</v>
      </c>
      <c r="G92" s="51">
        <f t="shared" si="13"/>
        <v>0.15</v>
      </c>
      <c r="H92" s="51">
        <f t="shared" si="13"/>
        <v>0.15</v>
      </c>
      <c r="I92" s="51">
        <f t="shared" si="13"/>
        <v>9.2290014287636973E-2</v>
      </c>
      <c r="J92" s="51">
        <f t="shared" si="13"/>
        <v>9.3901389604721289E-2</v>
      </c>
      <c r="K92" s="51">
        <f t="shared" si="13"/>
        <v>0.11461540114642699</v>
      </c>
      <c r="L92" s="51">
        <f t="shared" si="13"/>
        <v>0.11324101691177511</v>
      </c>
      <c r="M92" s="50" t="s">
        <v>145</v>
      </c>
      <c r="N92" s="51">
        <f t="shared" si="13"/>
        <v>0.10838831788330612</v>
      </c>
      <c r="O92" s="51">
        <f t="shared" si="13"/>
        <v>0.15</v>
      </c>
      <c r="P92" s="51">
        <f t="shared" si="13"/>
        <v>0.15</v>
      </c>
      <c r="Q92" s="51">
        <f t="shared" si="13"/>
        <v>0.15</v>
      </c>
      <c r="R92" s="50" t="s">
        <v>145</v>
      </c>
      <c r="S92" s="51">
        <f t="shared" si="13"/>
        <v>0.15</v>
      </c>
      <c r="T92" s="51">
        <f t="shared" si="13"/>
        <v>0.15</v>
      </c>
      <c r="U92" s="51">
        <f t="shared" si="13"/>
        <v>0.15</v>
      </c>
      <c r="V92" s="51">
        <f t="shared" si="13"/>
        <v>0.15</v>
      </c>
      <c r="W92" s="51">
        <f t="shared" si="13"/>
        <v>0.15</v>
      </c>
      <c r="X92" s="50" t="s">
        <v>145</v>
      </c>
      <c r="Y92" s="51">
        <f t="shared" si="13"/>
        <v>0.15</v>
      </c>
      <c r="Z92" s="51">
        <f t="shared" si="13"/>
        <v>0.15</v>
      </c>
      <c r="AA92" s="51">
        <f t="shared" si="13"/>
        <v>0.15</v>
      </c>
      <c r="AB92" s="51">
        <f t="shared" si="13"/>
        <v>0.15</v>
      </c>
      <c r="AC92" s="51" t="s">
        <v>145</v>
      </c>
      <c r="AD92" s="51">
        <f t="shared" si="13"/>
        <v>0.15</v>
      </c>
      <c r="AE92" s="51" t="s">
        <v>145</v>
      </c>
      <c r="AF92" s="51">
        <f t="shared" si="13"/>
        <v>0.15</v>
      </c>
      <c r="AG92" s="51">
        <f t="shared" si="13"/>
        <v>0.15</v>
      </c>
      <c r="AH92" s="51">
        <f t="shared" si="13"/>
        <v>0.15</v>
      </c>
      <c r="AI92" s="51">
        <f t="shared" si="13"/>
        <v>0.15</v>
      </c>
      <c r="AJ92" s="51">
        <f t="shared" si="13"/>
        <v>0.15</v>
      </c>
      <c r="AK92" s="51">
        <f t="shared" si="13"/>
        <v>0.15</v>
      </c>
    </row>
    <row r="93" spans="1:37" x14ac:dyDescent="0.3">
      <c r="A93" s="29" t="s">
        <v>269</v>
      </c>
      <c r="B93" s="32" t="s">
        <v>168</v>
      </c>
      <c r="C93" s="32" t="s">
        <v>145</v>
      </c>
      <c r="D93" s="32" t="s">
        <v>145</v>
      </c>
      <c r="E93" s="32">
        <v>0.05</v>
      </c>
      <c r="F93" s="40" t="s">
        <v>219</v>
      </c>
      <c r="G93" s="40" t="s">
        <v>219</v>
      </c>
      <c r="H93" s="40" t="s">
        <v>219</v>
      </c>
      <c r="I93" s="40" t="s">
        <v>219</v>
      </c>
      <c r="J93" s="87" t="s">
        <v>219</v>
      </c>
      <c r="K93" s="40" t="s">
        <v>219</v>
      </c>
      <c r="L93" s="40" t="s">
        <v>219</v>
      </c>
      <c r="M93" s="41" t="str">
        <f t="shared" si="8"/>
        <v>&lt;DL</v>
      </c>
      <c r="N93" s="40" t="s">
        <v>219</v>
      </c>
      <c r="O93" s="40" t="s">
        <v>219</v>
      </c>
      <c r="P93" s="40" t="s">
        <v>219</v>
      </c>
      <c r="Q93" s="40" t="s">
        <v>219</v>
      </c>
      <c r="R93" s="41" t="str">
        <f t="shared" si="9"/>
        <v>&lt;DL</v>
      </c>
      <c r="S93" s="40" t="s">
        <v>219</v>
      </c>
      <c r="T93" s="40" t="s">
        <v>219</v>
      </c>
      <c r="U93" s="87" t="s">
        <v>219</v>
      </c>
      <c r="V93" s="40" t="s">
        <v>219</v>
      </c>
      <c r="W93" s="40" t="s">
        <v>219</v>
      </c>
      <c r="X93" s="41" t="str">
        <f t="shared" si="10"/>
        <v>&lt;DL</v>
      </c>
      <c r="Y93" s="87" t="s">
        <v>219</v>
      </c>
      <c r="Z93" s="40" t="s">
        <v>219</v>
      </c>
      <c r="AA93" s="40" t="s">
        <v>219</v>
      </c>
      <c r="AB93" s="40" t="s">
        <v>219</v>
      </c>
      <c r="AC93" s="40" t="s">
        <v>145</v>
      </c>
      <c r="AD93" s="40" t="s">
        <v>219</v>
      </c>
      <c r="AE93" s="40" t="s">
        <v>145</v>
      </c>
      <c r="AF93" s="40" t="s">
        <v>219</v>
      </c>
      <c r="AG93" s="40" t="s">
        <v>219</v>
      </c>
      <c r="AH93" s="40" t="s">
        <v>219</v>
      </c>
      <c r="AI93" s="40" t="s">
        <v>219</v>
      </c>
      <c r="AJ93" s="40" t="s">
        <v>219</v>
      </c>
      <c r="AK93" s="40" t="s">
        <v>219</v>
      </c>
    </row>
    <row r="94" spans="1:37" x14ac:dyDescent="0.3">
      <c r="A94" s="29" t="s">
        <v>270</v>
      </c>
      <c r="B94" s="32" t="s">
        <v>168</v>
      </c>
      <c r="C94" s="32" t="s">
        <v>145</v>
      </c>
      <c r="D94" s="32" t="s">
        <v>145</v>
      </c>
      <c r="E94" s="32">
        <v>0.1</v>
      </c>
      <c r="F94" s="40">
        <v>0.79</v>
      </c>
      <c r="G94" s="40">
        <v>0.8</v>
      </c>
      <c r="H94" s="40">
        <v>0.97</v>
      </c>
      <c r="I94" s="40">
        <v>0.56000000000000005</v>
      </c>
      <c r="J94" s="87">
        <v>0.55000000000000004</v>
      </c>
      <c r="K94" s="40">
        <v>0.69</v>
      </c>
      <c r="L94" s="40">
        <v>0.7</v>
      </c>
      <c r="M94" s="41">
        <f t="shared" si="8"/>
        <v>1.4388489208633108E-2</v>
      </c>
      <c r="N94" s="40">
        <v>0.7</v>
      </c>
      <c r="O94" s="40">
        <v>4.9400000000000004</v>
      </c>
      <c r="P94" s="40">
        <v>3.74</v>
      </c>
      <c r="Q94" s="40">
        <v>3.66</v>
      </c>
      <c r="R94" s="41">
        <f t="shared" si="9"/>
        <v>2.162162162162164E-2</v>
      </c>
      <c r="S94" s="40">
        <v>4.5199999999999996</v>
      </c>
      <c r="T94" s="40">
        <v>0.42</v>
      </c>
      <c r="U94" s="87">
        <v>0.37</v>
      </c>
      <c r="V94" s="40">
        <v>3.22</v>
      </c>
      <c r="W94" s="40">
        <v>3.14</v>
      </c>
      <c r="X94" s="41">
        <f t="shared" si="10"/>
        <v>2.5157232704402538E-2</v>
      </c>
      <c r="Y94" s="87">
        <v>13.7</v>
      </c>
      <c r="Z94" s="40">
        <v>6.69</v>
      </c>
      <c r="AA94" s="40">
        <v>3.97</v>
      </c>
      <c r="AB94" s="40">
        <v>3.21</v>
      </c>
      <c r="AC94" s="40" t="s">
        <v>145</v>
      </c>
      <c r="AD94" s="40" t="s">
        <v>190</v>
      </c>
      <c r="AE94" s="40" t="s">
        <v>145</v>
      </c>
      <c r="AF94" s="40">
        <v>3.69</v>
      </c>
      <c r="AG94" s="40">
        <v>3.63</v>
      </c>
      <c r="AH94" s="40">
        <v>3.64</v>
      </c>
      <c r="AI94" s="40">
        <v>3.7</v>
      </c>
      <c r="AJ94" s="40">
        <v>5.72</v>
      </c>
      <c r="AK94" s="40">
        <v>4.71</v>
      </c>
    </row>
    <row r="95" spans="1:37" x14ac:dyDescent="0.3">
      <c r="A95" s="29" t="s">
        <v>271</v>
      </c>
      <c r="B95" s="32" t="s">
        <v>168</v>
      </c>
      <c r="C95" s="32">
        <v>1E-3</v>
      </c>
      <c r="D95" s="32" t="s">
        <v>145</v>
      </c>
      <c r="E95" s="32">
        <v>5.0000000000000002E-5</v>
      </c>
      <c r="F95" s="40" t="s">
        <v>210</v>
      </c>
      <c r="G95" s="40" t="s">
        <v>210</v>
      </c>
      <c r="H95" s="40" t="s">
        <v>210</v>
      </c>
      <c r="I95" s="40" t="s">
        <v>210</v>
      </c>
      <c r="J95" s="87" t="s">
        <v>210</v>
      </c>
      <c r="K95" s="40" t="s">
        <v>210</v>
      </c>
      <c r="L95" s="40">
        <v>5.3000000000000001E-5</v>
      </c>
      <c r="M95" s="41" t="str">
        <f t="shared" si="8"/>
        <v>&lt;DL</v>
      </c>
      <c r="N95" s="40" t="s">
        <v>210</v>
      </c>
      <c r="O95" s="40">
        <v>1.13E-4</v>
      </c>
      <c r="P95" s="40" t="s">
        <v>210</v>
      </c>
      <c r="Q95" s="40" t="s">
        <v>210</v>
      </c>
      <c r="R95" s="41" t="str">
        <f t="shared" si="9"/>
        <v>&lt;DL</v>
      </c>
      <c r="S95" s="40">
        <v>6.4999999999999994E-5</v>
      </c>
      <c r="T95" s="40">
        <v>7.8999999999999996E-5</v>
      </c>
      <c r="U95" s="87">
        <v>6.3E-5</v>
      </c>
      <c r="V95" s="40">
        <v>7.4999999999999993E-5</v>
      </c>
      <c r="W95" s="40">
        <v>6.6000000000000005E-5</v>
      </c>
      <c r="X95" s="41" t="str">
        <f t="shared" si="10"/>
        <v>&lt;2xDL</v>
      </c>
      <c r="Y95" s="87">
        <v>5.0000000000000002E-5</v>
      </c>
      <c r="Z95" s="40">
        <v>3.3599999999999998E-4</v>
      </c>
      <c r="AA95" s="40">
        <v>1.07E-4</v>
      </c>
      <c r="AB95" s="40">
        <v>8.5000000000000006E-5</v>
      </c>
      <c r="AC95" s="40" t="s">
        <v>145</v>
      </c>
      <c r="AD95" s="40" t="s">
        <v>210</v>
      </c>
      <c r="AE95" s="40" t="s">
        <v>145</v>
      </c>
      <c r="AF95" s="40" t="s">
        <v>210</v>
      </c>
      <c r="AG95" s="40" t="s">
        <v>210</v>
      </c>
      <c r="AH95" s="40" t="s">
        <v>210</v>
      </c>
      <c r="AI95" s="40" t="s">
        <v>210</v>
      </c>
      <c r="AJ95" s="40">
        <v>1.35E-4</v>
      </c>
      <c r="AK95" s="40">
        <v>8.0000000000000007E-5</v>
      </c>
    </row>
    <row r="96" spans="1:37" x14ac:dyDescent="0.3">
      <c r="A96" s="29" t="s">
        <v>272</v>
      </c>
      <c r="B96" s="32" t="s">
        <v>168</v>
      </c>
      <c r="C96" s="32" t="s">
        <v>145</v>
      </c>
      <c r="D96" s="39" t="s">
        <v>145</v>
      </c>
      <c r="E96" s="39">
        <v>0.05</v>
      </c>
      <c r="F96" s="40">
        <v>6.68</v>
      </c>
      <c r="G96" s="40">
        <v>6.7</v>
      </c>
      <c r="H96" s="40">
        <v>7.19</v>
      </c>
      <c r="I96" s="40">
        <v>6.14</v>
      </c>
      <c r="J96" s="87">
        <v>6.11</v>
      </c>
      <c r="K96" s="40">
        <v>5.95</v>
      </c>
      <c r="L96" s="40">
        <v>5.91</v>
      </c>
      <c r="M96" s="41">
        <f t="shared" si="8"/>
        <v>6.7453625632377806E-3</v>
      </c>
      <c r="N96" s="40">
        <v>6.09</v>
      </c>
      <c r="O96" s="40">
        <v>4.78</v>
      </c>
      <c r="P96" s="40">
        <v>6.38</v>
      </c>
      <c r="Q96" s="40">
        <v>6.26</v>
      </c>
      <c r="R96" s="41">
        <f t="shared" si="9"/>
        <v>1.8987341772151913E-2</v>
      </c>
      <c r="S96" s="40">
        <v>6.1</v>
      </c>
      <c r="T96" s="40">
        <v>8.98</v>
      </c>
      <c r="U96" s="87">
        <v>8.9700000000000006</v>
      </c>
      <c r="V96" s="40">
        <v>6.07</v>
      </c>
      <c r="W96" s="40">
        <v>5.93</v>
      </c>
      <c r="X96" s="41">
        <f t="shared" si="10"/>
        <v>2.3333333333333428E-2</v>
      </c>
      <c r="Y96" s="87">
        <v>2.27</v>
      </c>
      <c r="Z96" s="40">
        <v>7.26</v>
      </c>
      <c r="AA96" s="40">
        <v>6.05</v>
      </c>
      <c r="AB96" s="40">
        <v>5.76</v>
      </c>
      <c r="AC96" s="40" t="s">
        <v>145</v>
      </c>
      <c r="AD96" s="40" t="s">
        <v>219</v>
      </c>
      <c r="AE96" s="40" t="s">
        <v>145</v>
      </c>
      <c r="AF96" s="40">
        <v>6.34</v>
      </c>
      <c r="AG96" s="40">
        <v>6.31</v>
      </c>
      <c r="AH96" s="40">
        <v>6.17</v>
      </c>
      <c r="AI96" s="40">
        <v>6.29</v>
      </c>
      <c r="AJ96" s="40">
        <v>6.05</v>
      </c>
      <c r="AK96" s="40">
        <v>6.55</v>
      </c>
    </row>
    <row r="97" spans="1:114" x14ac:dyDescent="0.3">
      <c r="A97" s="29" t="s">
        <v>273</v>
      </c>
      <c r="B97" s="32" t="s">
        <v>168</v>
      </c>
      <c r="C97" s="53">
        <v>1E-4</v>
      </c>
      <c r="D97" s="39" t="s">
        <v>145</v>
      </c>
      <c r="E97" s="39">
        <v>1.0000000000000001E-5</v>
      </c>
      <c r="F97" s="40" t="s">
        <v>238</v>
      </c>
      <c r="G97" s="40" t="s">
        <v>238</v>
      </c>
      <c r="H97" s="40" t="s">
        <v>238</v>
      </c>
      <c r="I97" s="40" t="s">
        <v>238</v>
      </c>
      <c r="J97" s="87" t="s">
        <v>238</v>
      </c>
      <c r="K97" s="40" t="s">
        <v>238</v>
      </c>
      <c r="L97" s="40" t="s">
        <v>238</v>
      </c>
      <c r="M97" s="41" t="str">
        <f t="shared" si="8"/>
        <v>&lt;DL</v>
      </c>
      <c r="N97" s="40" t="s">
        <v>238</v>
      </c>
      <c r="O97" s="40" t="s">
        <v>238</v>
      </c>
      <c r="P97" s="40" t="s">
        <v>238</v>
      </c>
      <c r="Q97" s="40" t="s">
        <v>238</v>
      </c>
      <c r="R97" s="41" t="str">
        <f t="shared" si="9"/>
        <v>&lt;DL</v>
      </c>
      <c r="S97" s="40" t="s">
        <v>238</v>
      </c>
      <c r="T97" s="40" t="s">
        <v>238</v>
      </c>
      <c r="U97" s="87" t="s">
        <v>238</v>
      </c>
      <c r="V97" s="40" t="s">
        <v>238</v>
      </c>
      <c r="W97" s="40" t="s">
        <v>238</v>
      </c>
      <c r="X97" s="41" t="str">
        <f t="shared" si="10"/>
        <v>&lt;DL</v>
      </c>
      <c r="Y97" s="87">
        <v>2.8E-5</v>
      </c>
      <c r="Z97" s="40" t="s">
        <v>238</v>
      </c>
      <c r="AA97" s="40" t="s">
        <v>238</v>
      </c>
      <c r="AB97" s="40" t="s">
        <v>238</v>
      </c>
      <c r="AC97" s="40" t="s">
        <v>145</v>
      </c>
      <c r="AD97" s="40" t="s">
        <v>238</v>
      </c>
      <c r="AE97" s="40" t="s">
        <v>145</v>
      </c>
      <c r="AF97" s="40" t="s">
        <v>238</v>
      </c>
      <c r="AG97" s="40" t="s">
        <v>238</v>
      </c>
      <c r="AH97" s="40" t="s">
        <v>238</v>
      </c>
      <c r="AI97" s="40" t="s">
        <v>238</v>
      </c>
      <c r="AJ97" s="40" t="s">
        <v>238</v>
      </c>
      <c r="AK97" s="40" t="s">
        <v>238</v>
      </c>
    </row>
    <row r="98" spans="1:114" x14ac:dyDescent="0.3">
      <c r="A98" s="29" t="s">
        <v>274</v>
      </c>
      <c r="B98" s="32" t="s">
        <v>168</v>
      </c>
      <c r="C98" s="32" t="s">
        <v>145</v>
      </c>
      <c r="D98" s="32" t="s">
        <v>145</v>
      </c>
      <c r="E98" s="32">
        <v>0.05</v>
      </c>
      <c r="F98" s="40">
        <v>4.45</v>
      </c>
      <c r="G98" s="40">
        <v>4.37</v>
      </c>
      <c r="H98" s="40">
        <v>4.2300000000000004</v>
      </c>
      <c r="I98" s="40">
        <v>2.4</v>
      </c>
      <c r="J98" s="87">
        <v>2.4700000000000002</v>
      </c>
      <c r="K98" s="40">
        <v>3.01</v>
      </c>
      <c r="L98" s="40">
        <v>3.05</v>
      </c>
      <c r="M98" s="41">
        <f t="shared" si="8"/>
        <v>1.3201320132013214E-2</v>
      </c>
      <c r="N98" s="40">
        <v>2.88</v>
      </c>
      <c r="O98" s="40">
        <v>3.69</v>
      </c>
      <c r="P98" s="40">
        <v>4.9800000000000004</v>
      </c>
      <c r="Q98" s="40">
        <v>4.97</v>
      </c>
      <c r="R98" s="41">
        <f t="shared" si="9"/>
        <v>2.0100502512564174E-3</v>
      </c>
      <c r="S98" s="40">
        <v>7.22</v>
      </c>
      <c r="T98" s="40">
        <v>5.94</v>
      </c>
      <c r="U98" s="87">
        <v>4.1399999999999997</v>
      </c>
      <c r="V98" s="40">
        <v>8.59</v>
      </c>
      <c r="W98" s="40">
        <v>8.8000000000000007</v>
      </c>
      <c r="X98" s="41">
        <f t="shared" si="10"/>
        <v>2.4151811385854035E-2</v>
      </c>
      <c r="Y98" s="87">
        <v>13.6</v>
      </c>
      <c r="Z98" s="40">
        <v>34.9</v>
      </c>
      <c r="AA98" s="40">
        <v>14.9</v>
      </c>
      <c r="AB98" s="40">
        <v>12</v>
      </c>
      <c r="AC98" s="40" t="s">
        <v>145</v>
      </c>
      <c r="AD98" s="40" t="s">
        <v>219</v>
      </c>
      <c r="AE98" s="40" t="s">
        <v>145</v>
      </c>
      <c r="AF98" s="40">
        <v>4.9800000000000004</v>
      </c>
      <c r="AG98" s="40">
        <v>5.0599999999999996</v>
      </c>
      <c r="AH98" s="40">
        <v>5.05</v>
      </c>
      <c r="AI98" s="40">
        <v>5.05</v>
      </c>
      <c r="AJ98" s="40">
        <v>8.08</v>
      </c>
      <c r="AK98" s="40">
        <v>8.16</v>
      </c>
    </row>
    <row r="99" spans="1:114" x14ac:dyDescent="0.3">
      <c r="A99" s="29" t="s">
        <v>275</v>
      </c>
      <c r="B99" s="32" t="s">
        <v>168</v>
      </c>
      <c r="C99" s="32" t="s">
        <v>145</v>
      </c>
      <c r="D99" s="32" t="s">
        <v>145</v>
      </c>
      <c r="E99" s="32">
        <v>2.0000000000000001E-4</v>
      </c>
      <c r="F99" s="40">
        <v>0.41</v>
      </c>
      <c r="G99" s="40">
        <v>0.40600000000000003</v>
      </c>
      <c r="H99" s="40">
        <v>0.42199999999999999</v>
      </c>
      <c r="I99" s="40">
        <v>0.25800000000000001</v>
      </c>
      <c r="J99" s="87">
        <v>0.26200000000000001</v>
      </c>
      <c r="K99" s="40">
        <v>0.27600000000000002</v>
      </c>
      <c r="L99" s="40">
        <v>0.27700000000000002</v>
      </c>
      <c r="M99" s="41">
        <f t="shared" si="8"/>
        <v>3.616636528028936E-3</v>
      </c>
      <c r="N99" s="40">
        <v>0.25700000000000001</v>
      </c>
      <c r="O99" s="40">
        <v>0.247</v>
      </c>
      <c r="P99" s="40">
        <v>0.42599999999999999</v>
      </c>
      <c r="Q99" s="40">
        <v>0.42799999999999999</v>
      </c>
      <c r="R99" s="41">
        <f t="shared" si="9"/>
        <v>4.6838407494145242E-3</v>
      </c>
      <c r="S99" s="40">
        <v>0.56000000000000005</v>
      </c>
      <c r="T99" s="40">
        <v>0.49299999999999999</v>
      </c>
      <c r="U99" s="87">
        <v>0.32200000000000001</v>
      </c>
      <c r="V99" s="40">
        <v>0.61599999999999999</v>
      </c>
      <c r="W99" s="40">
        <v>0.61599999999999999</v>
      </c>
      <c r="X99" s="41">
        <f t="shared" si="10"/>
        <v>0</v>
      </c>
      <c r="Y99" s="87">
        <v>0.52500000000000002</v>
      </c>
      <c r="Z99" s="40">
        <v>0.73899999999999999</v>
      </c>
      <c r="AA99" s="40">
        <v>0.64700000000000002</v>
      </c>
      <c r="AB99" s="40">
        <v>0.51400000000000001</v>
      </c>
      <c r="AC99" s="40" t="s">
        <v>145</v>
      </c>
      <c r="AD99" s="40" t="s">
        <v>221</v>
      </c>
      <c r="AE99" s="40" t="s">
        <v>145</v>
      </c>
      <c r="AF99" s="40">
        <v>0.42299999999999999</v>
      </c>
      <c r="AG99" s="40">
        <v>0.42699999999999999</v>
      </c>
      <c r="AH99" s="40">
        <v>0.438</v>
      </c>
      <c r="AI99" s="40">
        <v>0.43099999999999999</v>
      </c>
      <c r="AJ99" s="40">
        <v>0.69299999999999995</v>
      </c>
      <c r="AK99" s="40">
        <v>0.626</v>
      </c>
    </row>
    <row r="100" spans="1:114" x14ac:dyDescent="0.3">
      <c r="A100" s="29" t="s">
        <v>276</v>
      </c>
      <c r="B100" s="32" t="s">
        <v>168</v>
      </c>
      <c r="C100" s="32" t="s">
        <v>145</v>
      </c>
      <c r="D100" s="32" t="s">
        <v>145</v>
      </c>
      <c r="E100" s="32">
        <v>0.5</v>
      </c>
      <c r="F100" s="40">
        <v>48.5</v>
      </c>
      <c r="G100" s="40">
        <v>48.5</v>
      </c>
      <c r="H100" s="40">
        <v>29.2</v>
      </c>
      <c r="I100" s="40">
        <v>5.93</v>
      </c>
      <c r="J100" s="87">
        <v>6.43</v>
      </c>
      <c r="K100" s="40">
        <v>14</v>
      </c>
      <c r="L100" s="40">
        <v>13.9</v>
      </c>
      <c r="M100" s="41">
        <f t="shared" si="8"/>
        <v>7.168458781361982E-3</v>
      </c>
      <c r="N100" s="40">
        <v>13.2</v>
      </c>
      <c r="O100" s="40">
        <v>62</v>
      </c>
      <c r="P100" s="40">
        <v>141</v>
      </c>
      <c r="Q100" s="40">
        <v>142</v>
      </c>
      <c r="R100" s="41">
        <f t="shared" si="9"/>
        <v>7.0671378091872791E-3</v>
      </c>
      <c r="S100" s="40">
        <v>219</v>
      </c>
      <c r="T100" s="40">
        <v>274</v>
      </c>
      <c r="U100" s="87">
        <v>167</v>
      </c>
      <c r="V100" s="40">
        <v>209</v>
      </c>
      <c r="W100" s="40">
        <v>202</v>
      </c>
      <c r="X100" s="41">
        <f t="shared" si="10"/>
        <v>3.4063260340632603E-2</v>
      </c>
      <c r="Y100" s="87">
        <v>205</v>
      </c>
      <c r="Z100" s="40">
        <v>232</v>
      </c>
      <c r="AA100" s="40">
        <v>205</v>
      </c>
      <c r="AB100" s="40">
        <v>166</v>
      </c>
      <c r="AC100" s="40" t="s">
        <v>145</v>
      </c>
      <c r="AD100" s="40" t="s">
        <v>174</v>
      </c>
      <c r="AE100" s="40" t="s">
        <v>145</v>
      </c>
      <c r="AF100" s="40">
        <v>142</v>
      </c>
      <c r="AG100" s="40">
        <v>141</v>
      </c>
      <c r="AH100" s="40">
        <v>146</v>
      </c>
      <c r="AI100" s="40">
        <v>146</v>
      </c>
      <c r="AJ100" s="40">
        <v>299</v>
      </c>
      <c r="AK100" s="40">
        <v>255</v>
      </c>
    </row>
    <row r="101" spans="1:114" x14ac:dyDescent="0.3">
      <c r="A101" s="29" t="s">
        <v>277</v>
      </c>
      <c r="B101" s="32" t="s">
        <v>168</v>
      </c>
      <c r="C101" s="32">
        <v>8.0000000000000004E-4</v>
      </c>
      <c r="D101" s="32" t="s">
        <v>145</v>
      </c>
      <c r="E101" s="32">
        <v>1.0000000000000001E-5</v>
      </c>
      <c r="F101" s="40" t="s">
        <v>238</v>
      </c>
      <c r="G101" s="40" t="s">
        <v>238</v>
      </c>
      <c r="H101" s="40" t="s">
        <v>238</v>
      </c>
      <c r="I101" s="40" t="s">
        <v>238</v>
      </c>
      <c r="J101" s="87" t="s">
        <v>238</v>
      </c>
      <c r="K101" s="40" t="s">
        <v>238</v>
      </c>
      <c r="L101" s="40" t="s">
        <v>238</v>
      </c>
      <c r="M101" s="41" t="str">
        <f t="shared" si="8"/>
        <v>&lt;DL</v>
      </c>
      <c r="N101" s="40" t="s">
        <v>238</v>
      </c>
      <c r="O101" s="40" t="s">
        <v>238</v>
      </c>
      <c r="P101" s="40">
        <v>9.2999999999999997E-5</v>
      </c>
      <c r="Q101" s="40">
        <v>9.6000000000000002E-5</v>
      </c>
      <c r="R101" s="41">
        <f t="shared" si="9"/>
        <v>3.17460317460318E-2</v>
      </c>
      <c r="S101" s="40">
        <v>3.0000000000000001E-5</v>
      </c>
      <c r="T101" s="40" t="s">
        <v>238</v>
      </c>
      <c r="U101" s="87" t="s">
        <v>238</v>
      </c>
      <c r="V101" s="40" t="s">
        <v>238</v>
      </c>
      <c r="W101" s="40" t="s">
        <v>238</v>
      </c>
      <c r="X101" s="41" t="str">
        <f t="shared" si="10"/>
        <v>&lt;DL</v>
      </c>
      <c r="Y101" s="87">
        <v>1.36E-4</v>
      </c>
      <c r="Z101" s="40" t="s">
        <v>238</v>
      </c>
      <c r="AA101" s="40" t="s">
        <v>238</v>
      </c>
      <c r="AB101" s="40" t="s">
        <v>238</v>
      </c>
      <c r="AC101" s="40" t="s">
        <v>145</v>
      </c>
      <c r="AD101" s="40" t="s">
        <v>238</v>
      </c>
      <c r="AE101" s="40" t="s">
        <v>145</v>
      </c>
      <c r="AF101" s="40">
        <v>9.2999999999999997E-5</v>
      </c>
      <c r="AG101" s="40">
        <v>9.1000000000000003E-5</v>
      </c>
      <c r="AH101" s="40">
        <v>8.2999999999999998E-5</v>
      </c>
      <c r="AI101" s="40">
        <v>7.2000000000000002E-5</v>
      </c>
      <c r="AJ101" s="40">
        <v>2.22E-4</v>
      </c>
      <c r="AK101" s="40">
        <v>3.4999999999999997E-5</v>
      </c>
    </row>
    <row r="102" spans="1:114" x14ac:dyDescent="0.3">
      <c r="A102" s="29" t="s">
        <v>278</v>
      </c>
      <c r="B102" s="32" t="s">
        <v>168</v>
      </c>
      <c r="C102" s="32" t="s">
        <v>145</v>
      </c>
      <c r="D102" s="32" t="s">
        <v>145</v>
      </c>
      <c r="E102" s="32">
        <v>1E-4</v>
      </c>
      <c r="F102" s="40" t="s">
        <v>207</v>
      </c>
      <c r="G102" s="40" t="s">
        <v>207</v>
      </c>
      <c r="H102" s="40" t="s">
        <v>207</v>
      </c>
      <c r="I102" s="40" t="s">
        <v>207</v>
      </c>
      <c r="J102" s="87" t="s">
        <v>207</v>
      </c>
      <c r="K102" s="40" t="s">
        <v>207</v>
      </c>
      <c r="L102" s="40" t="s">
        <v>207</v>
      </c>
      <c r="M102" s="41" t="str">
        <f t="shared" si="8"/>
        <v>&lt;DL</v>
      </c>
      <c r="N102" s="40" t="s">
        <v>207</v>
      </c>
      <c r="O102" s="40" t="s">
        <v>207</v>
      </c>
      <c r="P102" s="40" t="s">
        <v>207</v>
      </c>
      <c r="Q102" s="40" t="s">
        <v>207</v>
      </c>
      <c r="R102" s="41" t="str">
        <f t="shared" si="9"/>
        <v>&lt;DL</v>
      </c>
      <c r="S102" s="40" t="s">
        <v>207</v>
      </c>
      <c r="T102" s="40" t="s">
        <v>207</v>
      </c>
      <c r="U102" s="87" t="s">
        <v>207</v>
      </c>
      <c r="V102" s="40" t="s">
        <v>207</v>
      </c>
      <c r="W102" s="40" t="s">
        <v>207</v>
      </c>
      <c r="X102" s="41" t="str">
        <f t="shared" si="10"/>
        <v>&lt;DL</v>
      </c>
      <c r="Y102" s="87" t="s">
        <v>207</v>
      </c>
      <c r="Z102" s="40" t="s">
        <v>207</v>
      </c>
      <c r="AA102" s="40" t="s">
        <v>207</v>
      </c>
      <c r="AB102" s="40" t="s">
        <v>207</v>
      </c>
      <c r="AC102" s="40" t="s">
        <v>145</v>
      </c>
      <c r="AD102" s="40" t="s">
        <v>207</v>
      </c>
      <c r="AE102" s="40" t="s">
        <v>145</v>
      </c>
      <c r="AF102" s="40" t="s">
        <v>207</v>
      </c>
      <c r="AG102" s="40" t="s">
        <v>207</v>
      </c>
      <c r="AH102" s="40" t="s">
        <v>207</v>
      </c>
      <c r="AI102" s="40" t="s">
        <v>207</v>
      </c>
      <c r="AJ102" s="40" t="s">
        <v>207</v>
      </c>
      <c r="AK102" s="40" t="s">
        <v>207</v>
      </c>
    </row>
    <row r="103" spans="1:114" x14ac:dyDescent="0.3">
      <c r="A103" s="29" t="s">
        <v>279</v>
      </c>
      <c r="B103" s="32" t="s">
        <v>168</v>
      </c>
      <c r="C103" s="32" t="s">
        <v>145</v>
      </c>
      <c r="D103" s="32" t="s">
        <v>145</v>
      </c>
      <c r="E103" s="32">
        <v>2.9999999999999997E-4</v>
      </c>
      <c r="F103" s="40" t="s">
        <v>245</v>
      </c>
      <c r="G103" s="40" t="s">
        <v>245</v>
      </c>
      <c r="H103" s="40" t="s">
        <v>245</v>
      </c>
      <c r="I103" s="40" t="s">
        <v>245</v>
      </c>
      <c r="J103" s="87" t="s">
        <v>245</v>
      </c>
      <c r="K103" s="40" t="s">
        <v>245</v>
      </c>
      <c r="L103" s="40" t="s">
        <v>245</v>
      </c>
      <c r="M103" s="41" t="str">
        <f t="shared" si="8"/>
        <v>&lt;DL</v>
      </c>
      <c r="N103" s="40" t="s">
        <v>245</v>
      </c>
      <c r="O103" s="40" t="s">
        <v>245</v>
      </c>
      <c r="P103" s="40" t="s">
        <v>245</v>
      </c>
      <c r="Q103" s="40" t="s">
        <v>245</v>
      </c>
      <c r="R103" s="41" t="str">
        <f t="shared" si="9"/>
        <v>&lt;DL</v>
      </c>
      <c r="S103" s="40" t="s">
        <v>245</v>
      </c>
      <c r="T103" s="40" t="s">
        <v>245</v>
      </c>
      <c r="U103" s="87">
        <v>3.1E-4</v>
      </c>
      <c r="V103" s="40" t="s">
        <v>245</v>
      </c>
      <c r="W103" s="40" t="s">
        <v>245</v>
      </c>
      <c r="X103" s="41" t="str">
        <f t="shared" si="10"/>
        <v>&lt;DL</v>
      </c>
      <c r="Y103" s="87" t="s">
        <v>245</v>
      </c>
      <c r="Z103" s="44" t="s">
        <v>323</v>
      </c>
      <c r="AA103" s="40" t="s">
        <v>245</v>
      </c>
      <c r="AB103" s="40" t="s">
        <v>245</v>
      </c>
      <c r="AC103" s="40" t="s">
        <v>145</v>
      </c>
      <c r="AD103" s="40" t="s">
        <v>245</v>
      </c>
      <c r="AE103" s="40" t="s">
        <v>145</v>
      </c>
      <c r="AF103" s="40" t="s">
        <v>245</v>
      </c>
      <c r="AG103" s="40" t="s">
        <v>245</v>
      </c>
      <c r="AH103" s="40" t="s">
        <v>245</v>
      </c>
      <c r="AI103" s="40" t="s">
        <v>245</v>
      </c>
      <c r="AJ103" s="40" t="s">
        <v>245</v>
      </c>
      <c r="AK103" s="40" t="s">
        <v>245</v>
      </c>
    </row>
    <row r="104" spans="1:114" x14ac:dyDescent="0.3">
      <c r="A104" s="29" t="s">
        <v>280</v>
      </c>
      <c r="B104" s="32" t="s">
        <v>168</v>
      </c>
      <c r="C104" s="32">
        <v>1.4999999999999999E-2</v>
      </c>
      <c r="D104" s="32" t="s">
        <v>145</v>
      </c>
      <c r="E104" s="32">
        <v>1.0000000000000001E-5</v>
      </c>
      <c r="F104" s="40">
        <v>1.2700000000000001E-3</v>
      </c>
      <c r="G104" s="40">
        <v>1.1999999999999999E-3</v>
      </c>
      <c r="H104" s="40">
        <v>2.0799999999999998E-3</v>
      </c>
      <c r="I104" s="40">
        <v>4.8799999999999999E-4</v>
      </c>
      <c r="J104" s="87">
        <v>5.2999999999999998E-4</v>
      </c>
      <c r="K104" s="40">
        <v>6.2699999999999995E-4</v>
      </c>
      <c r="L104" s="40">
        <v>6.2299999999999996E-4</v>
      </c>
      <c r="M104" s="41">
        <f t="shared" si="8"/>
        <v>6.399999999999983E-3</v>
      </c>
      <c r="N104" s="40">
        <v>5.9000000000000003E-4</v>
      </c>
      <c r="O104" s="40">
        <v>3.7100000000000002E-4</v>
      </c>
      <c r="P104" s="40">
        <v>4.3800000000000002E-3</v>
      </c>
      <c r="Q104" s="40">
        <v>4.4000000000000003E-3</v>
      </c>
      <c r="R104" s="41">
        <f t="shared" si="9"/>
        <v>4.5558086560364584E-3</v>
      </c>
      <c r="S104" s="40">
        <v>3.32E-3</v>
      </c>
      <c r="T104" s="40" t="s">
        <v>238</v>
      </c>
      <c r="U104" s="87" t="s">
        <v>238</v>
      </c>
      <c r="V104" s="40">
        <v>2.8E-3</v>
      </c>
      <c r="W104" s="40">
        <v>2.7399999999999998E-3</v>
      </c>
      <c r="X104" s="41">
        <f t="shared" si="10"/>
        <v>2.1660649819494643E-2</v>
      </c>
      <c r="Y104" s="87">
        <v>8.8900000000000003E-4</v>
      </c>
      <c r="Z104" s="40">
        <v>2.2599999999999999E-3</v>
      </c>
      <c r="AA104" s="40">
        <v>2.4299999999999999E-3</v>
      </c>
      <c r="AB104" s="40">
        <v>1.8699999999999999E-3</v>
      </c>
      <c r="AC104" s="40" t="s">
        <v>145</v>
      </c>
      <c r="AD104" s="40" t="s">
        <v>238</v>
      </c>
      <c r="AE104" s="40" t="s">
        <v>145</v>
      </c>
      <c r="AF104" s="40">
        <v>4.3200000000000001E-3</v>
      </c>
      <c r="AG104" s="40">
        <v>4.3699999999999998E-3</v>
      </c>
      <c r="AH104" s="40">
        <v>3.9899999999999996E-3</v>
      </c>
      <c r="AI104" s="40">
        <v>4.0699999999999998E-3</v>
      </c>
      <c r="AJ104" s="40">
        <v>5.6299999999999996E-3</v>
      </c>
      <c r="AK104" s="40">
        <v>2.0799999999999998E-3</v>
      </c>
    </row>
    <row r="105" spans="1:114" x14ac:dyDescent="0.3">
      <c r="A105" s="29" t="s">
        <v>281</v>
      </c>
      <c r="B105" s="32" t="s">
        <v>168</v>
      </c>
      <c r="C105" s="32" t="s">
        <v>145</v>
      </c>
      <c r="D105" s="32" t="s">
        <v>145</v>
      </c>
      <c r="E105" s="32">
        <v>5.0000000000000001E-4</v>
      </c>
      <c r="F105" s="54" t="s">
        <v>223</v>
      </c>
      <c r="G105" s="54" t="s">
        <v>223</v>
      </c>
      <c r="H105" s="54" t="s">
        <v>223</v>
      </c>
      <c r="I105" s="54" t="s">
        <v>223</v>
      </c>
      <c r="J105" s="87" t="s">
        <v>223</v>
      </c>
      <c r="K105" s="54" t="s">
        <v>223</v>
      </c>
      <c r="L105" s="54" t="s">
        <v>223</v>
      </c>
      <c r="M105" s="41" t="str">
        <f t="shared" si="8"/>
        <v>&lt;DL</v>
      </c>
      <c r="N105" s="54" t="s">
        <v>223</v>
      </c>
      <c r="O105" s="54" t="s">
        <v>223</v>
      </c>
      <c r="P105" s="54" t="s">
        <v>223</v>
      </c>
      <c r="Q105" s="54" t="s">
        <v>223</v>
      </c>
      <c r="R105" s="41" t="str">
        <f t="shared" si="9"/>
        <v>&lt;DL</v>
      </c>
      <c r="S105" s="54" t="s">
        <v>223</v>
      </c>
      <c r="T105" s="54" t="s">
        <v>223</v>
      </c>
      <c r="U105" s="87" t="s">
        <v>223</v>
      </c>
      <c r="V105" s="54" t="s">
        <v>223</v>
      </c>
      <c r="W105" s="54" t="s">
        <v>223</v>
      </c>
      <c r="X105" s="41" t="str">
        <f t="shared" si="10"/>
        <v>&lt;DL</v>
      </c>
      <c r="Y105" s="87" t="s">
        <v>223</v>
      </c>
      <c r="Z105" s="54">
        <v>1.6999999999999999E-3</v>
      </c>
      <c r="AA105" s="54" t="s">
        <v>223</v>
      </c>
      <c r="AB105" s="54" t="s">
        <v>223</v>
      </c>
      <c r="AC105" s="54" t="s">
        <v>145</v>
      </c>
      <c r="AD105" s="54" t="s">
        <v>223</v>
      </c>
      <c r="AE105" s="54" t="s">
        <v>145</v>
      </c>
      <c r="AF105" s="54" t="s">
        <v>223</v>
      </c>
      <c r="AG105" s="54" t="s">
        <v>223</v>
      </c>
      <c r="AH105" s="54" t="s">
        <v>223</v>
      </c>
      <c r="AI105" s="54" t="s">
        <v>223</v>
      </c>
      <c r="AJ105" s="54" t="s">
        <v>223</v>
      </c>
      <c r="AK105" s="54" t="s">
        <v>223</v>
      </c>
    </row>
    <row r="106" spans="1:114" x14ac:dyDescent="0.3">
      <c r="A106" s="55" t="s">
        <v>282</v>
      </c>
      <c r="B106" s="56" t="s">
        <v>168</v>
      </c>
      <c r="C106" s="32">
        <v>0.03</v>
      </c>
      <c r="D106" s="57" t="s">
        <v>145</v>
      </c>
      <c r="E106" s="57">
        <v>1E-3</v>
      </c>
      <c r="F106" s="58">
        <v>3.0999999999999999E-3</v>
      </c>
      <c r="G106" s="58">
        <v>5.0999999999999997E-2</v>
      </c>
      <c r="H106" s="58">
        <v>4.4999999999999997E-3</v>
      </c>
      <c r="I106" s="58">
        <v>1.9E-3</v>
      </c>
      <c r="J106" s="87">
        <v>1.1999999999999999E-3</v>
      </c>
      <c r="K106" s="58">
        <v>4.7000000000000002E-3</v>
      </c>
      <c r="L106" s="58">
        <v>1.6999999999999999E-3</v>
      </c>
      <c r="M106" s="41">
        <f t="shared" si="8"/>
        <v>0.9375</v>
      </c>
      <c r="N106" s="58">
        <v>2E-3</v>
      </c>
      <c r="O106" s="58">
        <v>1.2999999999999999E-3</v>
      </c>
      <c r="P106" s="109">
        <v>0.8</v>
      </c>
      <c r="Q106" s="58">
        <v>0.80100000000000005</v>
      </c>
      <c r="R106" s="41">
        <f t="shared" si="9"/>
        <v>1.2492192379762661E-3</v>
      </c>
      <c r="S106" s="58">
        <v>0.27700000000000002</v>
      </c>
      <c r="T106" s="58">
        <v>2.94</v>
      </c>
      <c r="U106" s="58">
        <v>1.57</v>
      </c>
      <c r="V106" s="58">
        <v>2.29E-2</v>
      </c>
      <c r="W106" s="58">
        <v>2.3400000000000001E-2</v>
      </c>
      <c r="X106" s="41">
        <f t="shared" si="10"/>
        <v>2.1598272138228961E-2</v>
      </c>
      <c r="Y106" s="58">
        <v>5.0299999999999997E-2</v>
      </c>
      <c r="Z106" s="58">
        <v>6.7799999999999999E-2</v>
      </c>
      <c r="AA106" s="58">
        <v>1.5800000000000002E-2</v>
      </c>
      <c r="AB106" s="58">
        <v>9.7000000000000003E-3</v>
      </c>
      <c r="AC106" s="58" t="s">
        <v>145</v>
      </c>
      <c r="AD106" s="58" t="s">
        <v>196</v>
      </c>
      <c r="AE106" s="58" t="s">
        <v>145</v>
      </c>
      <c r="AF106" s="58">
        <v>0.79800000000000004</v>
      </c>
      <c r="AG106" s="58">
        <v>0.78</v>
      </c>
      <c r="AH106" s="58">
        <v>0.91500000000000004</v>
      </c>
      <c r="AI106" s="58">
        <v>0.73399999999999999</v>
      </c>
      <c r="AJ106" s="58">
        <v>0.20300000000000001</v>
      </c>
      <c r="AK106" s="58">
        <v>0.52800000000000002</v>
      </c>
    </row>
    <row r="107" spans="1:114" x14ac:dyDescent="0.3">
      <c r="A107" s="68"/>
      <c r="B107" s="69"/>
      <c r="C107" s="69"/>
      <c r="D107" s="70"/>
      <c r="E107" s="70"/>
      <c r="F107" s="80"/>
      <c r="G107" s="80"/>
      <c r="H107" s="80"/>
      <c r="I107" s="80"/>
      <c r="J107" s="80"/>
      <c r="K107" s="80"/>
      <c r="L107" s="79"/>
      <c r="M107" s="79"/>
      <c r="N107" s="80"/>
      <c r="O107" s="80"/>
      <c r="P107" s="80"/>
      <c r="Q107" s="80"/>
      <c r="R107" s="80"/>
      <c r="S107" s="80"/>
      <c r="T107" s="80"/>
      <c r="U107" s="99"/>
      <c r="V107" s="80"/>
      <c r="W107" s="80"/>
      <c r="X107" s="80"/>
      <c r="Y107" s="79"/>
      <c r="Z107" s="80"/>
      <c r="AA107" s="80"/>
      <c r="AB107" s="80"/>
      <c r="AC107" s="80"/>
      <c r="AD107" s="80"/>
      <c r="AE107" s="80"/>
      <c r="AF107" s="80"/>
      <c r="AG107" s="80"/>
      <c r="AH107" s="80"/>
      <c r="AI107" s="80"/>
      <c r="AJ107" s="80"/>
      <c r="AK107" s="80"/>
    </row>
    <row r="108" spans="1:114" x14ac:dyDescent="0.3">
      <c r="A108" s="68"/>
      <c r="B108" s="69"/>
      <c r="C108" s="69"/>
      <c r="D108" s="70"/>
      <c r="E108" s="70"/>
      <c r="F108" s="100"/>
      <c r="G108" s="100"/>
      <c r="H108" s="100"/>
      <c r="I108" s="100"/>
      <c r="K108" s="100"/>
      <c r="L108" s="100"/>
      <c r="M108" s="110">
        <f>AVERAGE(M12:M106)</f>
        <v>5.9591328239600561E-2</v>
      </c>
      <c r="N108" s="111"/>
      <c r="O108" s="111"/>
      <c r="P108" s="111"/>
      <c r="Q108" s="111"/>
      <c r="R108" s="110">
        <f>AVERAGE(R12:R106)</f>
        <v>1.9792204993056024E-2</v>
      </c>
      <c r="S108" s="111"/>
      <c r="T108" s="111"/>
      <c r="U108" s="111"/>
      <c r="V108" s="112"/>
      <c r="W108" s="112"/>
      <c r="X108" s="110">
        <f>AVERAGE(X12:X106)</f>
        <v>4.1731113906132759E-2</v>
      </c>
      <c r="Y108" s="112"/>
    </row>
    <row r="109" spans="1:114" ht="15" customHeight="1" x14ac:dyDescent="0.3">
      <c r="A109" s="137" t="s">
        <v>324</v>
      </c>
      <c r="B109" s="137"/>
      <c r="C109" s="137"/>
      <c r="D109" s="137"/>
      <c r="E109" s="137"/>
      <c r="F109" s="100"/>
      <c r="G109" s="100"/>
      <c r="H109" s="100"/>
      <c r="I109" s="100"/>
      <c r="K109" s="100"/>
      <c r="L109" s="100"/>
      <c r="M109" s="110">
        <f>AVERAGE(M69:M106)</f>
        <v>7.3693814244324654E-2</v>
      </c>
      <c r="N109" s="111"/>
      <c r="O109" s="111"/>
      <c r="P109" s="111"/>
      <c r="Q109" s="111"/>
      <c r="R109" s="110">
        <f>AVERAGE(R69:R106)</f>
        <v>1.4012376931754184E-2</v>
      </c>
      <c r="S109" s="111"/>
      <c r="T109" s="111"/>
      <c r="U109" s="111"/>
      <c r="V109" s="112"/>
      <c r="W109" s="112"/>
      <c r="X109" s="110">
        <f>AVERAGE(X69:X106)</f>
        <v>2.9001307976786579E-2</v>
      </c>
      <c r="Y109" s="112"/>
      <c r="AL109" s="22" t="s">
        <v>156</v>
      </c>
      <c r="AR109" s="59"/>
      <c r="AS109" s="59"/>
      <c r="AT109" s="59"/>
      <c r="AU109" s="59"/>
      <c r="AV109" s="59"/>
      <c r="AW109" s="59"/>
      <c r="AX109" s="59"/>
      <c r="AY109" s="59"/>
      <c r="AZ109" s="59"/>
    </row>
    <row r="110" spans="1:114" ht="21" customHeight="1" x14ac:dyDescent="0.3">
      <c r="A110" s="137"/>
      <c r="B110" s="137"/>
      <c r="C110" s="137"/>
      <c r="D110" s="137"/>
      <c r="E110" s="137"/>
      <c r="F110" s="100"/>
      <c r="G110" s="100"/>
      <c r="H110" s="100"/>
      <c r="I110" s="100"/>
      <c r="K110" s="100"/>
      <c r="L110" s="100"/>
      <c r="M110" s="110">
        <f>AVERAGE(M31:M68)</f>
        <v>7.2996368040709053E-2</v>
      </c>
      <c r="N110" s="111"/>
      <c r="O110" s="111"/>
      <c r="P110" s="111"/>
      <c r="Q110" s="111"/>
      <c r="R110" s="110">
        <f>AVERAGE(R31:R68)</f>
        <v>2.8417975657418316E-2</v>
      </c>
      <c r="S110" s="111"/>
      <c r="T110" s="111"/>
      <c r="U110" s="111"/>
      <c r="V110" s="112"/>
      <c r="W110" s="112"/>
      <c r="X110" s="110">
        <f>AVERAGE(X31:X68)</f>
        <v>6.8556608474362471E-2</v>
      </c>
      <c r="Y110" s="112"/>
    </row>
    <row r="111" spans="1:114" s="64" customFormat="1" ht="19.5" customHeight="1" x14ac:dyDescent="0.3">
      <c r="A111" s="60" t="s">
        <v>284</v>
      </c>
      <c r="B111" s="61"/>
      <c r="C111" s="62"/>
      <c r="D111" s="62"/>
      <c r="E111" s="63"/>
      <c r="F111" s="113"/>
      <c r="G111" s="90" t="s">
        <v>283</v>
      </c>
      <c r="H111" s="22"/>
      <c r="I111" s="22"/>
      <c r="J111" s="22"/>
      <c r="K111" s="100"/>
      <c r="L111" s="22"/>
      <c r="M111" s="22"/>
      <c r="N111" s="22"/>
      <c r="O111" s="22"/>
      <c r="P111" s="22"/>
      <c r="Q111" s="22"/>
      <c r="R111" s="22"/>
      <c r="S111" s="22"/>
      <c r="T111" s="22"/>
      <c r="U111" s="22"/>
      <c r="V111" s="100"/>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c r="DG111" s="22"/>
      <c r="DH111" s="22"/>
      <c r="DI111" s="22"/>
      <c r="DJ111" s="22"/>
    </row>
    <row r="112" spans="1:114" s="64" customFormat="1" ht="15" customHeight="1" x14ac:dyDescent="0.3">
      <c r="A112" s="138" t="s">
        <v>285</v>
      </c>
      <c r="B112" s="139"/>
      <c r="C112" s="139"/>
      <c r="D112" s="139"/>
      <c r="E112" s="140"/>
      <c r="F112" s="114"/>
      <c r="G112" s="22" t="s">
        <v>321</v>
      </c>
      <c r="H112" s="22"/>
      <c r="I112" s="22"/>
      <c r="J112" s="22"/>
      <c r="K112" s="100"/>
      <c r="L112" s="22"/>
      <c r="M112" s="22"/>
      <c r="N112" s="22"/>
      <c r="O112" s="22"/>
      <c r="P112" s="22"/>
      <c r="Q112" s="22"/>
      <c r="R112" s="22"/>
      <c r="S112" s="22"/>
      <c r="T112" s="22"/>
      <c r="U112" s="22"/>
      <c r="V112" s="100"/>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22"/>
      <c r="DC112" s="22"/>
      <c r="DD112" s="22"/>
      <c r="DE112" s="22"/>
      <c r="DF112" s="22"/>
      <c r="DG112" s="22"/>
      <c r="DH112" s="22"/>
      <c r="DI112" s="22"/>
      <c r="DJ112" s="22"/>
    </row>
    <row r="113" spans="1:114" s="64" customFormat="1" x14ac:dyDescent="0.3">
      <c r="A113" s="120" t="s">
        <v>286</v>
      </c>
      <c r="B113" s="121"/>
      <c r="C113" s="121"/>
      <c r="D113" s="121"/>
      <c r="E113" s="122"/>
      <c r="F113" s="114"/>
      <c r="G113" s="22" t="s">
        <v>334</v>
      </c>
      <c r="H113" s="22"/>
      <c r="I113" s="22"/>
      <c r="J113" s="22"/>
      <c r="K113" s="100"/>
      <c r="L113" s="22"/>
      <c r="M113" s="22"/>
      <c r="N113" s="22"/>
      <c r="O113" s="22"/>
      <c r="P113" s="22"/>
      <c r="Q113" s="22"/>
      <c r="R113" s="22"/>
      <c r="S113" s="22"/>
      <c r="T113" s="22"/>
      <c r="U113" s="22"/>
      <c r="V113" s="100"/>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c r="DJ113" s="22"/>
    </row>
    <row r="114" spans="1:114" s="64" customFormat="1" ht="15" customHeight="1" x14ac:dyDescent="0.3">
      <c r="A114" s="123" t="s">
        <v>287</v>
      </c>
      <c r="B114" s="124"/>
      <c r="C114" s="124"/>
      <c r="D114" s="124"/>
      <c r="E114" s="125"/>
      <c r="F114" s="114"/>
      <c r="G114" s="22" t="s">
        <v>346</v>
      </c>
      <c r="H114" s="22"/>
      <c r="I114" s="22"/>
      <c r="J114" s="22"/>
      <c r="K114" s="100"/>
      <c r="L114" s="22"/>
      <c r="M114" s="22"/>
      <c r="N114" s="22"/>
      <c r="O114" s="22"/>
      <c r="P114" s="22"/>
      <c r="Q114" s="22"/>
      <c r="R114" s="22"/>
      <c r="S114" s="22"/>
      <c r="T114" s="22"/>
      <c r="U114" s="22"/>
      <c r="V114" s="100"/>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c r="DJ114" s="22"/>
    </row>
    <row r="115" spans="1:114" s="64" customFormat="1" x14ac:dyDescent="0.3">
      <c r="A115" s="126" t="s">
        <v>288</v>
      </c>
      <c r="B115" s="127"/>
      <c r="C115" s="127"/>
      <c r="D115" s="127"/>
      <c r="E115" s="128"/>
      <c r="F115" s="114"/>
      <c r="G115" s="22" t="s">
        <v>417</v>
      </c>
      <c r="H115" s="22"/>
      <c r="I115" s="22"/>
      <c r="J115" s="22"/>
      <c r="K115" s="100"/>
      <c r="L115" s="22"/>
      <c r="M115" s="22"/>
      <c r="N115" s="22"/>
      <c r="O115" s="22"/>
      <c r="P115" s="22"/>
      <c r="Q115" s="22"/>
      <c r="R115" s="22"/>
      <c r="S115" s="22"/>
      <c r="T115" s="22"/>
      <c r="U115" s="22"/>
      <c r="V115" s="100"/>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22"/>
      <c r="DC115" s="22"/>
      <c r="DD115" s="22"/>
      <c r="DE115" s="22"/>
      <c r="DF115" s="22"/>
      <c r="DG115" s="22"/>
      <c r="DH115" s="22"/>
      <c r="DI115" s="22"/>
      <c r="DJ115" s="22"/>
    </row>
    <row r="116" spans="1:114" s="64" customFormat="1" x14ac:dyDescent="0.3">
      <c r="A116" s="65" t="s">
        <v>289</v>
      </c>
      <c r="B116" s="66"/>
      <c r="C116" s="66"/>
      <c r="D116" s="66"/>
      <c r="E116" s="67"/>
      <c r="F116" s="114"/>
      <c r="G116" s="22" t="s">
        <v>418</v>
      </c>
      <c r="H116" s="22"/>
      <c r="I116" s="22"/>
      <c r="J116" s="22"/>
      <c r="K116" s="100"/>
      <c r="L116" s="22"/>
      <c r="M116" s="22"/>
      <c r="N116" s="22"/>
      <c r="O116" s="22"/>
      <c r="P116" s="22"/>
      <c r="Q116" s="22"/>
      <c r="R116" s="22"/>
      <c r="S116" s="22"/>
      <c r="T116" s="22"/>
      <c r="U116" s="22"/>
      <c r="V116" s="100"/>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c r="DA116" s="22"/>
      <c r="DB116" s="22"/>
      <c r="DC116" s="22"/>
      <c r="DD116" s="22"/>
      <c r="DE116" s="22"/>
      <c r="DF116" s="22"/>
      <c r="DG116" s="22"/>
      <c r="DH116" s="22"/>
      <c r="DI116" s="22"/>
      <c r="DJ116" s="22"/>
    </row>
    <row r="117" spans="1:114" s="64" customFormat="1" x14ac:dyDescent="0.3">
      <c r="A117" s="129" t="s">
        <v>290</v>
      </c>
      <c r="B117" s="130"/>
      <c r="C117" s="130"/>
      <c r="D117" s="130"/>
      <c r="E117" s="131"/>
      <c r="F117" s="107"/>
      <c r="G117" s="22"/>
      <c r="H117" s="22"/>
      <c r="I117" s="22"/>
      <c r="J117" s="22"/>
      <c r="K117" s="100"/>
      <c r="L117" s="22"/>
      <c r="M117" s="22"/>
      <c r="N117" s="22"/>
      <c r="O117" s="22"/>
      <c r="P117" s="22"/>
      <c r="Q117" s="22"/>
      <c r="R117" s="22"/>
      <c r="S117" s="22"/>
      <c r="T117" s="22"/>
      <c r="U117" s="22"/>
      <c r="V117" s="100"/>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c r="DA117" s="22"/>
      <c r="DB117" s="22"/>
      <c r="DC117" s="22"/>
      <c r="DD117" s="22"/>
      <c r="DE117" s="22"/>
      <c r="DF117" s="22"/>
      <c r="DG117" s="22"/>
      <c r="DH117" s="22"/>
      <c r="DI117" s="22"/>
      <c r="DJ117" s="22"/>
    </row>
    <row r="118" spans="1:114" s="64" customFormat="1" x14ac:dyDescent="0.3">
      <c r="A118" s="132"/>
      <c r="B118" s="133"/>
      <c r="C118" s="133"/>
      <c r="D118" s="133"/>
      <c r="E118" s="134"/>
      <c r="F118" s="89"/>
      <c r="G118" s="22"/>
      <c r="H118" s="22"/>
      <c r="I118" s="22"/>
      <c r="J118" s="100"/>
      <c r="K118" s="22"/>
      <c r="L118" s="22"/>
      <c r="M118" s="22"/>
      <c r="N118" s="22"/>
      <c r="O118" s="22"/>
      <c r="P118" s="22"/>
      <c r="Q118" s="22"/>
      <c r="R118" s="22"/>
      <c r="S118" s="22"/>
      <c r="T118" s="22"/>
      <c r="U118" s="100"/>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c r="DA118" s="22"/>
      <c r="DB118" s="22"/>
      <c r="DC118" s="22"/>
      <c r="DD118" s="22"/>
      <c r="DE118" s="22"/>
      <c r="DF118" s="22"/>
      <c r="DG118" s="22"/>
      <c r="DH118" s="22"/>
      <c r="DI118" s="22"/>
    </row>
    <row r="119" spans="1:114" x14ac:dyDescent="0.3">
      <c r="A119" s="68"/>
      <c r="B119" s="69"/>
      <c r="C119" s="69"/>
      <c r="D119" s="70"/>
      <c r="E119" s="70"/>
    </row>
    <row r="120" spans="1:114" x14ac:dyDescent="0.3">
      <c r="A120" s="68"/>
      <c r="B120" s="69"/>
      <c r="C120" s="69"/>
      <c r="D120" s="70"/>
      <c r="E120" s="70"/>
    </row>
    <row r="122" spans="1:114" ht="15" customHeight="1" x14ac:dyDescent="0.3"/>
  </sheetData>
  <sheetProtection password="DB3E" sheet="1" objects="1" scenarios="1"/>
  <mergeCells count="10">
    <mergeCell ref="A113:E113"/>
    <mergeCell ref="A114:E114"/>
    <mergeCell ref="A115:E115"/>
    <mergeCell ref="A117:E118"/>
    <mergeCell ref="A2:A5"/>
    <mergeCell ref="B2:B5"/>
    <mergeCell ref="C2:C5"/>
    <mergeCell ref="D2:D5"/>
    <mergeCell ref="A109:E110"/>
    <mergeCell ref="A112:E112"/>
  </mergeCells>
  <conditionalFormatting sqref="K38 N38:Q38 W38 Z38:AK38 S38:T38 F38 F53 F82:L82">
    <cfRule type="cellIs" priority="966" stopIfTrue="1" operator="greaterThan">
      <formula>""""""</formula>
    </cfRule>
    <cfRule type="cellIs" priority="1111" stopIfTrue="1" operator="equal">
      <formula>$D$36</formula>
    </cfRule>
  </conditionalFormatting>
  <conditionalFormatting sqref="N46:Q46 K46 W46 Z46:AK46 S46:T46 F46 F47:L47 F85:L85">
    <cfRule type="cellIs" priority="969" stopIfTrue="1" operator="equal">
      <formula>$D$49</formula>
    </cfRule>
    <cfRule type="cellIs" priority="970" stopIfTrue="1" operator="greaterThan">
      <formula>""""""</formula>
    </cfRule>
  </conditionalFormatting>
  <conditionalFormatting sqref="K15 N15:Q15 W15 Z15:AK15 S15:T15 F15">
    <cfRule type="cellIs" priority="1311" stopIfTrue="1" operator="greaterThan">
      <formula>""""""</formula>
    </cfRule>
    <cfRule type="cellIs" priority="1312" stopIfTrue="1" operator="equal">
      <formula>$C$15</formula>
    </cfRule>
    <cfRule type="cellIs" dxfId="409" priority="1313" operator="greaterThan">
      <formula>$D$15</formula>
    </cfRule>
  </conditionalFormatting>
  <conditionalFormatting sqref="K14 N14:Q14 W14 Z14:AK14 S14:T14 F14">
    <cfRule type="cellIs" dxfId="408" priority="1308" stopIfTrue="1" operator="notBetween">
      <formula>6</formula>
      <formula>9</formula>
    </cfRule>
    <cfRule type="cellIs" dxfId="407" priority="1309" operator="notBetween">
      <formula>6.5</formula>
      <formula>8.5</formula>
    </cfRule>
    <cfRule type="cellIs" dxfId="406" priority="1310" operator="notBetween">
      <formula>6</formula>
      <formula>8.5</formula>
    </cfRule>
  </conditionalFormatting>
  <conditionalFormatting sqref="K28 N28:Q28 W28 Z28:AK28 S28:T28 F28">
    <cfRule type="cellIs" priority="1302" stopIfTrue="1" operator="equal">
      <formula>$C$27</formula>
    </cfRule>
    <cfRule type="cellIs" priority="1303" stopIfTrue="1" operator="greaterThan">
      <formula>""""""</formula>
    </cfRule>
    <cfRule type="cellIs" dxfId="405" priority="1304" operator="greaterThan">
      <formula>$D$28</formula>
    </cfRule>
  </conditionalFormatting>
  <conditionalFormatting sqref="K45 N45:Q45 W45 Z45:AK45 S45:T45 F45">
    <cfRule type="cellIs" priority="1293" stopIfTrue="1" operator="equal">
      <formula>$D$48</formula>
    </cfRule>
    <cfRule type="cellIs" priority="1370" stopIfTrue="1" operator="greaterThan">
      <formula>""""""</formula>
    </cfRule>
    <cfRule type="cellIs" dxfId="404" priority="1371" operator="greaterThan">
      <formula>$D$45</formula>
    </cfRule>
    <cfRule type="cellIs" dxfId="403" priority="1372" operator="greaterThan">
      <formula>$C$45</formula>
    </cfRule>
  </conditionalFormatting>
  <conditionalFormatting sqref="K88 N88:Q88 W88 Z88:AK88 S88:T88 F88">
    <cfRule type="cellIs" priority="1285" stopIfTrue="1" operator="greaterThan">
      <formula>""""""</formula>
    </cfRule>
    <cfRule type="cellIs" priority="1286" stopIfTrue="1" operator="equal">
      <formula>$C$88</formula>
    </cfRule>
    <cfRule type="cellIs" dxfId="402" priority="1287" operator="greaterThan">
      <formula>$D$88</formula>
    </cfRule>
  </conditionalFormatting>
  <conditionalFormatting sqref="K21 N21:Q21 W21 Z21:AK21 S21:T21 F21">
    <cfRule type="cellIs" priority="1288" stopIfTrue="1" operator="greaterThan">
      <formula>""""""</formula>
    </cfRule>
    <cfRule type="cellIs" priority="1289" stopIfTrue="1" operator="equal">
      <formula>$D$21</formula>
    </cfRule>
    <cfRule type="cellIs" dxfId="401" priority="1290" operator="greaterThan">
      <formula>$C$21</formula>
    </cfRule>
  </conditionalFormatting>
  <conditionalFormatting sqref="K23 N23:Q23 W23 Z23:AK23 S23:T23 F23">
    <cfRule type="cellIs" priority="1305" stopIfTrue="1" operator="equal">
      <formula>$D$23</formula>
    </cfRule>
    <cfRule type="cellIs" priority="1306" stopIfTrue="1" operator="greaterThan">
      <formula>""""""</formula>
    </cfRule>
    <cfRule type="cellIs" dxfId="400" priority="1307" operator="greaterThan">
      <formula>$C$23</formula>
    </cfRule>
  </conditionalFormatting>
  <conditionalFormatting sqref="K24 N24:Q24 W24 Z24:AK24 S24:T24 F24">
    <cfRule type="cellIs" priority="1385" stopIfTrue="1" operator="equal">
      <formula>$D$24</formula>
    </cfRule>
    <cfRule type="cellIs" priority="1386" stopIfTrue="1" operator="greaterThan">
      <formula>""""""</formula>
    </cfRule>
    <cfRule type="cellIs" dxfId="399" priority="1387" operator="greaterThan">
      <formula>$C$24</formula>
    </cfRule>
  </conditionalFormatting>
  <conditionalFormatting sqref="K25 N25:Q25 W25 Z25:AK25 S25:T25 F25">
    <cfRule type="cellIs" priority="1379" stopIfTrue="1" operator="equal">
      <formula>$C$27</formula>
    </cfRule>
    <cfRule type="cellIs" priority="1380" stopIfTrue="1" operator="greaterThan">
      <formula>""""""</formula>
    </cfRule>
    <cfRule type="cellIs" dxfId="398" priority="1381" operator="greaterThan">
      <formula>$D$27</formula>
    </cfRule>
    <cfRule type="cellIs" priority="1382" stopIfTrue="1" operator="equal">
      <formula>$D$25</formula>
    </cfRule>
    <cfRule type="cellIs" priority="1383" stopIfTrue="1" operator="greaterThan">
      <formula>""""""</formula>
    </cfRule>
    <cfRule type="cellIs" dxfId="397" priority="1384" operator="greaterThan">
      <formula>$C$25</formula>
    </cfRule>
  </conditionalFormatting>
  <conditionalFormatting sqref="K31 N31:Q31 W31 Z31:AK31 S31:T31 F31">
    <cfRule type="cellIs" priority="1376" stopIfTrue="1" operator="equal">
      <formula>$D$31</formula>
    </cfRule>
    <cfRule type="cellIs" priority="1377" stopIfTrue="1" operator="greaterThan">
      <formula>""""""</formula>
    </cfRule>
    <cfRule type="cellIs" dxfId="396" priority="1378" operator="greaterThan">
      <formula>$C$31</formula>
    </cfRule>
  </conditionalFormatting>
  <conditionalFormatting sqref="K32 N32:Q32 W32 Z32:AK32 S32:T32 F32">
    <cfRule type="cellIs" priority="1392" stopIfTrue="1" operator="greaterThan">
      <formula>""""""</formula>
    </cfRule>
    <cfRule type="cellIs" priority="1393" stopIfTrue="1" operator="equal">
      <formula>$C$32</formula>
    </cfRule>
    <cfRule type="cellIs" dxfId="395" priority="1394" operator="greaterThan">
      <formula>$D$32</formula>
    </cfRule>
  </conditionalFormatting>
  <conditionalFormatting sqref="K33 N33:Q33 W33 Z33:AK33 S33:T33 F33">
    <cfRule type="cellIs" priority="1317" stopIfTrue="1" operator="equal">
      <formula>$D$31</formula>
    </cfRule>
    <cfRule type="cellIs" priority="1373" stopIfTrue="1" operator="greaterThan">
      <formula>""""""</formula>
    </cfRule>
    <cfRule type="cellIs" dxfId="394" priority="1374" operator="greaterThan">
      <formula>$D$33</formula>
    </cfRule>
    <cfRule type="cellIs" dxfId="393" priority="1375" operator="greaterThan">
      <formula>$C$33</formula>
    </cfRule>
  </conditionalFormatting>
  <conditionalFormatting sqref="K34 N34:Q34 W34 Z34:AK34 S34:T34 F34">
    <cfRule type="cellIs" priority="1299" stopIfTrue="1" operator="greaterThan">
      <formula>""""""</formula>
    </cfRule>
    <cfRule type="cellIs" priority="1300" stopIfTrue="1" operator="equal">
      <formula>$C$34</formula>
    </cfRule>
    <cfRule type="cellIs" dxfId="392" priority="1301" operator="greaterThan">
      <formula>$D$34</formula>
    </cfRule>
  </conditionalFormatting>
  <conditionalFormatting sqref="K41 N41:Q41 W41 Z41:AK41 S41:T41 F41">
    <cfRule type="cellIs" priority="1295" stopIfTrue="1" operator="equal">
      <formula>$D$36</formula>
    </cfRule>
    <cfRule type="cellIs" priority="1296" stopIfTrue="1" operator="greaterThan">
      <formula>""""""</formula>
    </cfRule>
    <cfRule type="cellIs" dxfId="391" priority="1297" operator="greaterThan">
      <formula>$D$41</formula>
    </cfRule>
    <cfRule type="cellIs" dxfId="390" priority="1298" operator="greaterThan">
      <formula>$C$41</formula>
    </cfRule>
  </conditionalFormatting>
  <conditionalFormatting sqref="K50 N50:Q50 W50 Z50:AK50 S50:T50 F50">
    <cfRule type="cellIs" priority="1390" stopIfTrue="1" operator="greaterThan">
      <formula>""""""</formula>
    </cfRule>
    <cfRule type="cellIs" dxfId="389" priority="1391" operator="greaterThan">
      <formula>$D$50</formula>
    </cfRule>
  </conditionalFormatting>
  <conditionalFormatting sqref="K51 N51:Q51 W51 Z51:AK51 S51:T51 F51">
    <cfRule type="cellIs" priority="1366" stopIfTrue="1" operator="equal">
      <formula>$D$36</formula>
    </cfRule>
    <cfRule type="cellIs" priority="1367" stopIfTrue="1" operator="greaterThan">
      <formula>""""""</formula>
    </cfRule>
    <cfRule type="cellIs" dxfId="388" priority="1368" operator="greaterThan">
      <formula>$D$51</formula>
    </cfRule>
    <cfRule type="cellIs" dxfId="387" priority="1369" operator="greaterThan">
      <formula>$C$51</formula>
    </cfRule>
  </conditionalFormatting>
  <conditionalFormatting sqref="K52 N52:Q52 W52 Z52:AK52 S52:T52 F52">
    <cfRule type="cellIs" priority="1363" stopIfTrue="1" operator="equal">
      <formula>$D$36</formula>
    </cfRule>
    <cfRule type="cellIs" priority="1364" stopIfTrue="1" operator="greaterThan">
      <formula>""""""</formula>
    </cfRule>
    <cfRule type="cellIs" dxfId="386" priority="1365" operator="greaterThan">
      <formula>$C$52</formula>
    </cfRule>
  </conditionalFormatting>
  <conditionalFormatting sqref="K57 N57:Q57 W57 Z57:AK57 S57:T57 F57">
    <cfRule type="cellIs" priority="1358" stopIfTrue="1" operator="equal">
      <formula>$D$57</formula>
    </cfRule>
    <cfRule type="cellIs" priority="1359" stopIfTrue="1" operator="greaterThan">
      <formula>""""""</formula>
    </cfRule>
    <cfRule type="cellIs" dxfId="385" priority="1360" operator="greaterThan">
      <formula>$C$57</formula>
    </cfRule>
  </conditionalFormatting>
  <conditionalFormatting sqref="K59 N59:Q59 W59 Z59:AK59 S59:T59 F59">
    <cfRule type="cellIs" priority="1354" stopIfTrue="1" operator="equal">
      <formula>$D$57</formula>
    </cfRule>
    <cfRule type="cellIs" priority="1355" stopIfTrue="1" operator="greaterThan">
      <formula>""""""</formula>
    </cfRule>
    <cfRule type="cellIs" dxfId="384" priority="1356" operator="greaterThan">
      <formula>$D$59</formula>
    </cfRule>
    <cfRule type="cellIs" dxfId="383" priority="1357" operator="greaterThan">
      <formula>$C$59</formula>
    </cfRule>
  </conditionalFormatting>
  <conditionalFormatting sqref="K63 N63:Q63 W63 Z63:AK63 S63:T63 F63">
    <cfRule type="cellIs" priority="1351" stopIfTrue="1" operator="equal">
      <formula>$D$63</formula>
    </cfRule>
    <cfRule type="cellIs" priority="1352" stopIfTrue="1" operator="greaterThan">
      <formula>""""""</formula>
    </cfRule>
    <cfRule type="cellIs" dxfId="382" priority="1353" operator="greaterThan">
      <formula>$C$63</formula>
    </cfRule>
  </conditionalFormatting>
  <conditionalFormatting sqref="K69 N69:Q69 W69 Z69:AK69 S69:T69 F69">
    <cfRule type="cellIs" priority="1347" stopIfTrue="1" operator="equal">
      <formula>$D$69</formula>
    </cfRule>
    <cfRule type="cellIs" priority="1348" stopIfTrue="1" operator="greaterThan">
      <formula>""""""</formula>
    </cfRule>
    <cfRule type="cellIs" dxfId="381" priority="1349" operator="greaterThan">
      <formula>$C$69</formula>
    </cfRule>
  </conditionalFormatting>
  <conditionalFormatting sqref="K71 N71:Q71 W71 Z71:AK71 S71:T71 F71">
    <cfRule type="cellIs" priority="1315" stopIfTrue="1" operator="equal">
      <formula>$D$69</formula>
    </cfRule>
    <cfRule type="cellIs" priority="1344" stopIfTrue="1" operator="greaterThan">
      <formula>""""""</formula>
    </cfRule>
    <cfRule type="cellIs" dxfId="380" priority="1345" operator="greaterThan">
      <formula>$D$71</formula>
    </cfRule>
    <cfRule type="cellIs" dxfId="379" priority="1346" operator="greaterThan">
      <formula>$C$71</formula>
    </cfRule>
  </conditionalFormatting>
  <conditionalFormatting sqref="K91 K81 K76 N91:Q91 N76:Q76 N81:Q81 W81 W76 W91 Z81:AK81 Z91:AK91 S81:T81 S76:T76 S91:T91 Z76:AK76 F76 F81 F91">
    <cfRule type="cellIs" priority="962" stopIfTrue="1" operator="equal">
      <formula>$D$63</formula>
    </cfRule>
    <cfRule type="cellIs" priority="1192" stopIfTrue="1" operator="greaterThan">
      <formula>""""""</formula>
    </cfRule>
  </conditionalFormatting>
  <conditionalFormatting sqref="K79 N79:Q79 W79 Z79:AK79 S79:T79 F79">
    <cfRule type="cellIs" priority="1339" stopIfTrue="1" operator="equal">
      <formula>$D$63</formula>
    </cfRule>
    <cfRule type="cellIs" priority="1340" stopIfTrue="1" operator="greaterThan">
      <formula>""""""</formula>
    </cfRule>
    <cfRule type="cellIs" dxfId="378" priority="1341" operator="greaterThan">
      <formula>$C$79</formula>
    </cfRule>
  </conditionalFormatting>
  <conditionalFormatting sqref="K83 N83:Q83 W83 Z83:AK83 S83:T83 F83">
    <cfRule type="cellIs" priority="1314" stopIfTrue="1" operator="equal">
      <formula>$D$69</formula>
    </cfRule>
    <cfRule type="cellIs" priority="1334" stopIfTrue="1" operator="greaterThan">
      <formula>""""""</formula>
    </cfRule>
    <cfRule type="cellIs" dxfId="377" priority="1335" operator="greaterThan">
      <formula>$D$83</formula>
    </cfRule>
    <cfRule type="cellIs" dxfId="376" priority="1336" operator="greaterThan">
      <formula>$C$83</formula>
    </cfRule>
  </conditionalFormatting>
  <conditionalFormatting sqref="K84 N84:Q84 W84 Z84:AK84 S84:T84 F84">
    <cfRule type="cellIs" priority="1128" stopIfTrue="1" operator="greaterThan">
      <formula>""""""</formula>
    </cfRule>
    <cfRule type="cellIs" priority="1129" stopIfTrue="1" operator="equal">
      <formula>$D$63</formula>
    </cfRule>
  </conditionalFormatting>
  <conditionalFormatting sqref="K90 N90:Q90 W90 Z90:AK90 S90:T90 F90">
    <cfRule type="cellIs" priority="1329" stopIfTrue="1" operator="equal">
      <formula>$D$69</formula>
    </cfRule>
    <cfRule type="cellIs" priority="1330" stopIfTrue="1" operator="greaterThan">
      <formula>""""""</formula>
    </cfRule>
    <cfRule type="cellIs" dxfId="375" priority="1331" operator="greaterThan">
      <formula>$C$90</formula>
    </cfRule>
  </conditionalFormatting>
  <conditionalFormatting sqref="K95 N95:Q95 W95 Z95:AK95 S95:T95 F95">
    <cfRule type="cellIs" priority="1324" stopIfTrue="1" operator="equal">
      <formula>$D$69</formula>
    </cfRule>
    <cfRule type="cellIs" priority="1325" stopIfTrue="1" operator="greaterThan">
      <formula>""""""</formula>
    </cfRule>
    <cfRule type="cellIs" dxfId="374" priority="1326" operator="greaterThan">
      <formula>$C$95</formula>
    </cfRule>
  </conditionalFormatting>
  <conditionalFormatting sqref="K97 N97:Q97 W97 Z97:AK97 S97:T97 F97">
    <cfRule type="cellIs" priority="1321" stopIfTrue="1" operator="equal">
      <formula>$D$69</formula>
    </cfRule>
    <cfRule type="cellIs" priority="1322" stopIfTrue="1" operator="greaterThan">
      <formula>""""""</formula>
    </cfRule>
    <cfRule type="cellIs" dxfId="373" priority="1323" operator="greaterThan">
      <formula>$C$97</formula>
    </cfRule>
  </conditionalFormatting>
  <conditionalFormatting sqref="K101 N101:Q101 W101 Z101:AK101 S101:T101 F101">
    <cfRule type="cellIs" priority="1318" stopIfTrue="1" operator="equal">
      <formula>$D$101</formula>
    </cfRule>
    <cfRule type="cellIs" priority="1319" stopIfTrue="1" operator="greaterThan">
      <formula>""""""</formula>
    </cfRule>
    <cfRule type="cellIs" dxfId="372" priority="1320" operator="greaterThan">
      <formula>$C$101</formula>
    </cfRule>
  </conditionalFormatting>
  <conditionalFormatting sqref="J107:K107 N107:T107 K106 W106 Z106:AK107 N106:Q106 S106:T106 W107:X107 F106:F107">
    <cfRule type="cellIs" priority="1282" stopIfTrue="1" operator="equal">
      <formula>$D$105</formula>
    </cfRule>
    <cfRule type="cellIs" priority="1283" stopIfTrue="1" operator="greaterThan">
      <formula>""""""</formula>
    </cfRule>
    <cfRule type="cellIs" dxfId="371" priority="1284" operator="greaterThan">
      <formula>$C$106</formula>
    </cfRule>
  </conditionalFormatting>
  <conditionalFormatting sqref="K89 N89:Q89 W89 Z89:AK89 S89:T89 F89">
    <cfRule type="cellIs" priority="1279" stopIfTrue="1" operator="equal">
      <formula>$D$63</formula>
    </cfRule>
    <cfRule type="cellIs" priority="1280" stopIfTrue="1" operator="greaterThan">
      <formula>""""""</formula>
    </cfRule>
    <cfRule type="cellIs" dxfId="370" priority="1281" operator="greaterThan">
      <formula>$C$89</formula>
    </cfRule>
  </conditionalFormatting>
  <conditionalFormatting sqref="K91 N91:Q91 S91:T91 W91 Z91:AK91 F91">
    <cfRule type="cellIs" dxfId="369" priority="1328" operator="greaterThan">
      <formula>F$92</formula>
    </cfRule>
  </conditionalFormatting>
  <conditionalFormatting sqref="W43 Z43:AC43 S43:T43 AI43:AK43">
    <cfRule type="cellIs" dxfId="368" priority="1267" operator="greaterThan">
      <formula>S$44</formula>
    </cfRule>
  </conditionalFormatting>
  <conditionalFormatting sqref="F43">
    <cfRule type="cellIs" dxfId="367" priority="1265" operator="greaterThan">
      <formula>F$44</formula>
    </cfRule>
  </conditionalFormatting>
  <conditionalFormatting sqref="K43">
    <cfRule type="cellIs" dxfId="366" priority="1261" operator="greaterThan">
      <formula>K$44</formula>
    </cfRule>
  </conditionalFormatting>
  <conditionalFormatting sqref="N43">
    <cfRule type="cellIs" priority="968" stopIfTrue="1" operator="greaterThan">
      <formula>""""""</formula>
    </cfRule>
    <cfRule type="cellIs" dxfId="365" priority="1260" operator="greaterThan">
      <formula>N$44</formula>
    </cfRule>
  </conditionalFormatting>
  <conditionalFormatting sqref="O43">
    <cfRule type="cellIs" priority="928" stopIfTrue="1" operator="greaterThan">
      <formula>""""""</formula>
    </cfRule>
    <cfRule type="cellIs" dxfId="364" priority="1259" operator="greaterThan">
      <formula>O$44</formula>
    </cfRule>
  </conditionalFormatting>
  <conditionalFormatting sqref="P43">
    <cfRule type="cellIs" dxfId="363" priority="1258" operator="greaterThan">
      <formula>P$44</formula>
    </cfRule>
    <cfRule type="cellIs" priority="13" stopIfTrue="1" operator="greaterThan">
      <formula>""""""</formula>
    </cfRule>
  </conditionalFormatting>
  <conditionalFormatting sqref="AE43">
    <cfRule type="cellIs" priority="953" stopIfTrue="1" operator="greaterThan">
      <formula>""""""</formula>
    </cfRule>
    <cfRule type="cellIs" dxfId="362" priority="1252" operator="greaterThan">
      <formula>AE$44</formula>
    </cfRule>
  </conditionalFormatting>
  <conditionalFormatting sqref="Q76 W76 S76:T76 AF76:AK76 Z76:AC76">
    <cfRule type="cellIs" dxfId="361" priority="1237" operator="greaterThan">
      <formula>Q$77</formula>
    </cfRule>
  </conditionalFormatting>
  <conditionalFormatting sqref="F76">
    <cfRule type="cellIs" dxfId="360" priority="1342" operator="greaterThan">
      <formula>F$77</formula>
    </cfRule>
  </conditionalFormatting>
  <conditionalFormatting sqref="K76">
    <cfRule type="cellIs" dxfId="359" priority="1231" operator="greaterThan">
      <formula>K$77</formula>
    </cfRule>
  </conditionalFormatting>
  <conditionalFormatting sqref="N76">
    <cfRule type="cellIs" dxfId="358" priority="1230" operator="greaterThan">
      <formula>N$77</formula>
    </cfRule>
  </conditionalFormatting>
  <conditionalFormatting sqref="O76">
    <cfRule type="cellIs" dxfId="357" priority="1229" operator="greaterThan">
      <formula>O$77</formula>
    </cfRule>
  </conditionalFormatting>
  <conditionalFormatting sqref="P76">
    <cfRule type="cellIs" dxfId="356" priority="1228" operator="greaterThan">
      <formula>P$77</formula>
    </cfRule>
  </conditionalFormatting>
  <conditionalFormatting sqref="AD76">
    <cfRule type="cellIs" dxfId="355" priority="1223" operator="greaterThan">
      <formula>AD$77</formula>
    </cfRule>
  </conditionalFormatting>
  <conditionalFormatting sqref="AE76">
    <cfRule type="cellIs" dxfId="354" priority="1222" operator="greaterThan">
      <formula>AE$77</formula>
    </cfRule>
  </conditionalFormatting>
  <conditionalFormatting sqref="Q81 Z81:AC81 W81 S81:T81 AF81:AK81">
    <cfRule type="cellIs" dxfId="353" priority="1207" operator="greaterThan">
      <formula>Q$82</formula>
    </cfRule>
  </conditionalFormatting>
  <conditionalFormatting sqref="F81">
    <cfRule type="cellIs" dxfId="352" priority="1205" operator="greaterThan">
      <formula>F$82</formula>
    </cfRule>
  </conditionalFormatting>
  <conditionalFormatting sqref="K81">
    <cfRule type="cellIs" dxfId="351" priority="1201" operator="greaterThan">
      <formula>K$82</formula>
    </cfRule>
  </conditionalFormatting>
  <conditionalFormatting sqref="N81">
    <cfRule type="cellIs" dxfId="350" priority="1235" operator="greaterThan">
      <formula>N$82</formula>
    </cfRule>
  </conditionalFormatting>
  <conditionalFormatting sqref="O81">
    <cfRule type="cellIs" dxfId="349" priority="1227" operator="greaterThan">
      <formula>O$82</formula>
    </cfRule>
  </conditionalFormatting>
  <conditionalFormatting sqref="P81">
    <cfRule type="cellIs" dxfId="348" priority="1198" operator="greaterThan">
      <formula>P$82</formula>
    </cfRule>
  </conditionalFormatting>
  <conditionalFormatting sqref="AD81">
    <cfRule type="cellIs" dxfId="347" priority="1193" operator="greaterThan">
      <formula>AD$82</formula>
    </cfRule>
  </conditionalFormatting>
  <conditionalFormatting sqref="AE81">
    <cfRule type="cellIs" dxfId="346" priority="1199" operator="greaterThan">
      <formula>AE$82</formula>
    </cfRule>
  </conditionalFormatting>
  <conditionalFormatting sqref="Q84 Z84:AC84 W84 S84:T84 AF84:AK84">
    <cfRule type="cellIs" dxfId="345" priority="1332" operator="greaterThan">
      <formula>Q$85</formula>
    </cfRule>
  </conditionalFormatting>
  <conditionalFormatting sqref="F84">
    <cfRule type="cellIs" dxfId="344" priority="1177" operator="greaterThan">
      <formula>F$85</formula>
    </cfRule>
  </conditionalFormatting>
  <conditionalFormatting sqref="AD84">
    <cfRule type="cellIs" dxfId="343" priority="1158" operator="greaterThan">
      <formula>AD$85</formula>
    </cfRule>
  </conditionalFormatting>
  <conditionalFormatting sqref="K84">
    <cfRule type="cellIs" dxfId="342" priority="1173" operator="greaterThan">
      <formula>K$85</formula>
    </cfRule>
  </conditionalFormatting>
  <conditionalFormatting sqref="N84">
    <cfRule type="cellIs" dxfId="341" priority="1172" operator="greaterThan">
      <formula>N$85</formula>
    </cfRule>
  </conditionalFormatting>
  <conditionalFormatting sqref="O84">
    <cfRule type="cellIs" dxfId="340" priority="1171" operator="greaterThan">
      <formula>O$85</formula>
    </cfRule>
  </conditionalFormatting>
  <conditionalFormatting sqref="O84">
    <cfRule type="cellIs" dxfId="339" priority="1170" operator="greaterThan">
      <formula>O$85</formula>
    </cfRule>
  </conditionalFormatting>
  <conditionalFormatting sqref="P84">
    <cfRule type="cellIs" dxfId="338" priority="1169" operator="greaterThan">
      <formula>P$85</formula>
    </cfRule>
  </conditionalFormatting>
  <conditionalFormatting sqref="P84">
    <cfRule type="cellIs" dxfId="337" priority="1168" operator="greaterThan">
      <formula>P$85</formula>
    </cfRule>
  </conditionalFormatting>
  <conditionalFormatting sqref="AD84">
    <cfRule type="cellIs" dxfId="336" priority="1159" operator="greaterThan">
      <formula>AD$85</formula>
    </cfRule>
  </conditionalFormatting>
  <conditionalFormatting sqref="AE84">
    <cfRule type="cellIs" dxfId="335" priority="1157" operator="greaterThan">
      <formula>AE$85</formula>
    </cfRule>
  </conditionalFormatting>
  <conditionalFormatting sqref="AE84">
    <cfRule type="cellIs" dxfId="334" priority="1156" operator="greaterThan">
      <formula>AE$85</formula>
    </cfRule>
  </conditionalFormatting>
  <conditionalFormatting sqref="Q38 Z38:AC38 W38 S38:T38 AF38:AK38">
    <cfRule type="cellIs" dxfId="333" priority="1127" operator="greaterThan">
      <formula>Q$39</formula>
    </cfRule>
  </conditionalFormatting>
  <conditionalFormatting sqref="F38">
    <cfRule type="cellIs" dxfId="332" priority="1125" operator="greaterThan">
      <formula>F$39</formula>
    </cfRule>
  </conditionalFormatting>
  <conditionalFormatting sqref="K38">
    <cfRule type="cellIs" dxfId="331" priority="1121" operator="greaterThan">
      <formula>K$39</formula>
    </cfRule>
  </conditionalFormatting>
  <conditionalFormatting sqref="N38">
    <cfRule type="cellIs" dxfId="330" priority="1120" operator="greaterThan">
      <formula>N$39</formula>
    </cfRule>
  </conditionalFormatting>
  <conditionalFormatting sqref="O38">
    <cfRule type="cellIs" dxfId="329" priority="1119" operator="greaterThan">
      <formula>O$39</formula>
    </cfRule>
  </conditionalFormatting>
  <conditionalFormatting sqref="P38">
    <cfRule type="cellIs" dxfId="328" priority="1118" operator="greaterThan">
      <formula>P$39</formula>
    </cfRule>
  </conditionalFormatting>
  <conditionalFormatting sqref="AD38">
    <cfRule type="cellIs" dxfId="327" priority="1113" operator="greaterThan">
      <formula>AD$39</formula>
    </cfRule>
  </conditionalFormatting>
  <conditionalFormatting sqref="AE38">
    <cfRule type="cellIs" dxfId="326" priority="1112" operator="greaterThan">
      <formula>AE$39</formula>
    </cfRule>
  </conditionalFormatting>
  <conditionalFormatting sqref="Q46 Z46:AC46 W46 S46:T46 AF46:AK46">
    <cfRule type="cellIs" dxfId="325" priority="1097" operator="greaterThan">
      <formula>Q$47</formula>
    </cfRule>
  </conditionalFormatting>
  <conditionalFormatting sqref="F46">
    <cfRule type="cellIs" dxfId="324" priority="1094" operator="greaterThan">
      <formula>F$47</formula>
    </cfRule>
  </conditionalFormatting>
  <conditionalFormatting sqref="F46">
    <cfRule type="cellIs" dxfId="323" priority="1093" operator="greaterThan">
      <formula>F$47</formula>
    </cfRule>
  </conditionalFormatting>
  <conditionalFormatting sqref="K46">
    <cfRule type="cellIs" dxfId="322" priority="1086" operator="greaterThan">
      <formula>K$47</formula>
    </cfRule>
  </conditionalFormatting>
  <conditionalFormatting sqref="K46">
    <cfRule type="cellIs" dxfId="321" priority="1085" operator="greaterThan">
      <formula>K$47</formula>
    </cfRule>
  </conditionalFormatting>
  <conditionalFormatting sqref="N46">
    <cfRule type="cellIs" dxfId="320" priority="1405" operator="greaterThan">
      <formula>N$47</formula>
    </cfRule>
  </conditionalFormatting>
  <conditionalFormatting sqref="N46">
    <cfRule type="cellIs" dxfId="319" priority="1402" operator="greaterThan">
      <formula>N$47</formula>
    </cfRule>
  </conditionalFormatting>
  <conditionalFormatting sqref="O46">
    <cfRule type="cellIs" dxfId="318" priority="1082" operator="greaterThan">
      <formula>O$47</formula>
    </cfRule>
  </conditionalFormatting>
  <conditionalFormatting sqref="O46">
    <cfRule type="cellIs" dxfId="317" priority="1081" operator="greaterThan">
      <formula>O$47</formula>
    </cfRule>
  </conditionalFormatting>
  <conditionalFormatting sqref="P46">
    <cfRule type="cellIs" dxfId="316" priority="1080" operator="greaterThan">
      <formula>P$47</formula>
    </cfRule>
  </conditionalFormatting>
  <conditionalFormatting sqref="P46">
    <cfRule type="cellIs" dxfId="315" priority="1079" operator="greaterThan">
      <formula>P$47</formula>
    </cfRule>
  </conditionalFormatting>
  <conditionalFormatting sqref="AD46">
    <cfRule type="cellIs" dxfId="314" priority="1070" operator="greaterThan">
      <formula>AD$47</formula>
    </cfRule>
  </conditionalFormatting>
  <conditionalFormatting sqref="AD46">
    <cfRule type="cellIs" dxfId="313" priority="1069" operator="greaterThan">
      <formula>AD$47</formula>
    </cfRule>
  </conditionalFormatting>
  <conditionalFormatting sqref="AE46">
    <cfRule type="cellIs" dxfId="312" priority="1068" operator="greaterThan">
      <formula>AE$47</formula>
    </cfRule>
  </conditionalFormatting>
  <conditionalFormatting sqref="AE46">
    <cfRule type="cellIs" dxfId="311" priority="1067" operator="greaterThan">
      <formula>AE$47</formula>
    </cfRule>
  </conditionalFormatting>
  <conditionalFormatting sqref="Q53 Z53:AC53 W53 S53:T53 AF53:AK53">
    <cfRule type="cellIs" dxfId="310" priority="1051" operator="greaterThan">
      <formula>Q$54</formula>
    </cfRule>
  </conditionalFormatting>
  <conditionalFormatting sqref="F53">
    <cfRule type="cellIs" dxfId="309" priority="1049" operator="greaterThan">
      <formula>F$54</formula>
    </cfRule>
  </conditionalFormatting>
  <conditionalFormatting sqref="Q53 Z53:AC53 W53 AF53:AK53 S53:T53">
    <cfRule type="cellIs" priority="1040" stopIfTrue="1" operator="equal">
      <formula>$D$36</formula>
    </cfRule>
    <cfRule type="cellIs" priority="1041" stopIfTrue="1" operator="greaterThan">
      <formula>""""""</formula>
    </cfRule>
  </conditionalFormatting>
  <conditionalFormatting sqref="K53">
    <cfRule type="cellIs" priority="1037" stopIfTrue="1" operator="equal">
      <formula>$D$36</formula>
    </cfRule>
    <cfRule type="cellIs" priority="1038" stopIfTrue="1" operator="greaterThan">
      <formula>""""""</formula>
    </cfRule>
  </conditionalFormatting>
  <conditionalFormatting sqref="K53">
    <cfRule type="cellIs" dxfId="308" priority="1039" operator="greaterThan">
      <formula>K$54</formula>
    </cfRule>
  </conditionalFormatting>
  <conditionalFormatting sqref="N53">
    <cfRule type="cellIs" priority="1035" stopIfTrue="1" operator="equal">
      <formula>$D$36</formula>
    </cfRule>
    <cfRule type="cellIs" priority="1036" stopIfTrue="1" operator="greaterThan">
      <formula>""""""</formula>
    </cfRule>
  </conditionalFormatting>
  <conditionalFormatting sqref="N53">
    <cfRule type="cellIs" dxfId="307" priority="1034" operator="greaterThan">
      <formula>N$54</formula>
    </cfRule>
  </conditionalFormatting>
  <conditionalFormatting sqref="O53">
    <cfRule type="cellIs" priority="1031" stopIfTrue="1" operator="equal">
      <formula>$D$36</formula>
    </cfRule>
    <cfRule type="cellIs" priority="1032" stopIfTrue="1" operator="greaterThan">
      <formula>""""""</formula>
    </cfRule>
  </conditionalFormatting>
  <conditionalFormatting sqref="O53">
    <cfRule type="cellIs" dxfId="306" priority="1033" operator="greaterThan">
      <formula>O$54</formula>
    </cfRule>
  </conditionalFormatting>
  <conditionalFormatting sqref="P53">
    <cfRule type="cellIs" priority="1029" stopIfTrue="1" operator="equal">
      <formula>$D$36</formula>
    </cfRule>
    <cfRule type="cellIs" priority="1030" stopIfTrue="1" operator="greaterThan">
      <formula>""""""</formula>
    </cfRule>
  </conditionalFormatting>
  <conditionalFormatting sqref="P53">
    <cfRule type="cellIs" dxfId="305" priority="1028" operator="greaterThan">
      <formula>P$54</formula>
    </cfRule>
  </conditionalFormatting>
  <conditionalFormatting sqref="AD53">
    <cfRule type="cellIs" priority="1013" stopIfTrue="1" operator="greaterThan">
      <formula>""""""</formula>
    </cfRule>
    <cfRule type="cellIs" priority="1014" stopIfTrue="1" operator="equal">
      <formula>$D$36</formula>
    </cfRule>
  </conditionalFormatting>
  <conditionalFormatting sqref="AD53">
    <cfRule type="cellIs" dxfId="304" priority="1015" operator="greaterThan">
      <formula>AD$54</formula>
    </cfRule>
  </conditionalFormatting>
  <conditionalFormatting sqref="AE53">
    <cfRule type="cellIs" priority="1010" stopIfTrue="1" operator="greaterThan">
      <formula>""""""</formula>
    </cfRule>
    <cfRule type="cellIs" priority="1011" stopIfTrue="1" operator="equal">
      <formula>$D$36</formula>
    </cfRule>
  </conditionalFormatting>
  <conditionalFormatting sqref="AE53">
    <cfRule type="cellIs" dxfId="303" priority="1012" operator="greaterThan">
      <formula>AE$54</formula>
    </cfRule>
  </conditionalFormatting>
  <conditionalFormatting sqref="N46">
    <cfRule type="cellIs" dxfId="302" priority="1084" operator="greaterThan">
      <formula>N$47</formula>
    </cfRule>
  </conditionalFormatting>
  <conditionalFormatting sqref="N46">
    <cfRule type="cellIs" dxfId="301" priority="1083" operator="greaterThan">
      <formula>N$47</formula>
    </cfRule>
  </conditionalFormatting>
  <conditionalFormatting sqref="O81">
    <cfRule type="cellIs" dxfId="300" priority="1200" operator="greaterThan">
      <formula>O$82</formula>
    </cfRule>
  </conditionalFormatting>
  <conditionalFormatting sqref="AD43">
    <cfRule type="cellIs" priority="951" stopIfTrue="1" operator="greaterThan">
      <formula>""""""</formula>
    </cfRule>
    <cfRule type="cellIs" dxfId="299" priority="952" operator="greaterThan">
      <formula>AD$44</formula>
    </cfRule>
  </conditionalFormatting>
  <conditionalFormatting sqref="K68 N68:Q68 W68 Z68:AK68 S68:T68 F68">
    <cfRule type="cellIs" priority="1418" stopIfTrue="1" operator="greaterThan">
      <formula>""""""</formula>
    </cfRule>
    <cfRule type="cellIs" priority="1419" stopIfTrue="1" operator="equal">
      <formula>$D$69</formula>
    </cfRule>
    <cfRule type="cellIs" dxfId="298" priority="1420" operator="greaterThan">
      <formula>$D$68</formula>
    </cfRule>
    <cfRule type="cellIs" dxfId="297" priority="1421" operator="greaterThan">
      <formula>$C$68</formula>
    </cfRule>
  </conditionalFormatting>
  <conditionalFormatting sqref="L38">
    <cfRule type="cellIs" priority="768" stopIfTrue="1" operator="greaterThan">
      <formula>""""""</formula>
    </cfRule>
    <cfRule type="cellIs" priority="776" stopIfTrue="1" operator="equal">
      <formula>$D$36</formula>
    </cfRule>
  </conditionalFormatting>
  <conditionalFormatting sqref="L46">
    <cfRule type="cellIs" priority="769" stopIfTrue="1" operator="equal">
      <formula>$D$49</formula>
    </cfRule>
    <cfRule type="cellIs" priority="770" stopIfTrue="1" operator="greaterThan">
      <formula>""""""</formula>
    </cfRule>
  </conditionalFormatting>
  <conditionalFormatting sqref="L15">
    <cfRule type="cellIs" priority="814" stopIfTrue="1" operator="greaterThan">
      <formula>""""""</formula>
    </cfRule>
    <cfRule type="cellIs" priority="815" stopIfTrue="1" operator="equal">
      <formula>$C$15</formula>
    </cfRule>
    <cfRule type="cellIs" dxfId="296" priority="816" operator="greaterThan">
      <formula>$D$15</formula>
    </cfRule>
  </conditionalFormatting>
  <conditionalFormatting sqref="L14">
    <cfRule type="cellIs" dxfId="295" priority="811" stopIfTrue="1" operator="notBetween">
      <formula>6</formula>
      <formula>9</formula>
    </cfRule>
    <cfRule type="cellIs" dxfId="294" priority="812" operator="notBetween">
      <formula>6.5</formula>
      <formula>8.5</formula>
    </cfRule>
    <cfRule type="cellIs" dxfId="293" priority="813" operator="notBetween">
      <formula>6</formula>
      <formula>8.5</formula>
    </cfRule>
  </conditionalFormatting>
  <conditionalFormatting sqref="L28">
    <cfRule type="cellIs" priority="805" stopIfTrue="1" operator="equal">
      <formula>$C$27</formula>
    </cfRule>
    <cfRule type="cellIs" priority="806" stopIfTrue="1" operator="greaterThan">
      <formula>""""""</formula>
    </cfRule>
    <cfRule type="cellIs" dxfId="292" priority="807" operator="greaterThan">
      <formula>$D$28</formula>
    </cfRule>
  </conditionalFormatting>
  <conditionalFormatting sqref="L45">
    <cfRule type="cellIs" priority="797" stopIfTrue="1" operator="equal">
      <formula>$D$48</formula>
    </cfRule>
    <cfRule type="cellIs" priority="862" stopIfTrue="1" operator="greaterThan">
      <formula>""""""</formula>
    </cfRule>
    <cfRule type="cellIs" dxfId="291" priority="863" operator="greaterThan">
      <formula>$D$45</formula>
    </cfRule>
    <cfRule type="cellIs" dxfId="290" priority="864" operator="greaterThan">
      <formula>$C$45</formula>
    </cfRule>
  </conditionalFormatting>
  <conditionalFormatting sqref="L88">
    <cfRule type="cellIs" priority="791" stopIfTrue="1" operator="greaterThan">
      <formula>""""""</formula>
    </cfRule>
    <cfRule type="cellIs" priority="792" stopIfTrue="1" operator="equal">
      <formula>$C$88</formula>
    </cfRule>
    <cfRule type="cellIs" dxfId="289" priority="793" operator="greaterThan">
      <formula>$D$88</formula>
    </cfRule>
  </conditionalFormatting>
  <conditionalFormatting sqref="L21">
    <cfRule type="cellIs" priority="794" stopIfTrue="1" operator="greaterThan">
      <formula>""""""</formula>
    </cfRule>
    <cfRule type="cellIs" priority="795" stopIfTrue="1" operator="equal">
      <formula>$D$21</formula>
    </cfRule>
    <cfRule type="cellIs" dxfId="288" priority="796" operator="greaterThan">
      <formula>$C$21</formula>
    </cfRule>
  </conditionalFormatting>
  <conditionalFormatting sqref="L23">
    <cfRule type="cellIs" priority="808" stopIfTrue="1" operator="equal">
      <formula>$D$23</formula>
    </cfRule>
    <cfRule type="cellIs" priority="809" stopIfTrue="1" operator="greaterThan">
      <formula>""""""</formula>
    </cfRule>
    <cfRule type="cellIs" dxfId="287" priority="810" operator="greaterThan">
      <formula>$C$23</formula>
    </cfRule>
  </conditionalFormatting>
  <conditionalFormatting sqref="L24">
    <cfRule type="cellIs" priority="877" stopIfTrue="1" operator="equal">
      <formula>$D$24</formula>
    </cfRule>
    <cfRule type="cellIs" priority="878" stopIfTrue="1" operator="greaterThan">
      <formula>""""""</formula>
    </cfRule>
    <cfRule type="cellIs" dxfId="286" priority="879" operator="greaterThan">
      <formula>$C$24</formula>
    </cfRule>
  </conditionalFormatting>
  <conditionalFormatting sqref="L25">
    <cfRule type="cellIs" priority="871" stopIfTrue="1" operator="equal">
      <formula>$C$27</formula>
    </cfRule>
    <cfRule type="cellIs" priority="872" stopIfTrue="1" operator="greaterThan">
      <formula>""""""</formula>
    </cfRule>
    <cfRule type="cellIs" dxfId="285" priority="873" operator="greaterThan">
      <formula>$D$27</formula>
    </cfRule>
    <cfRule type="cellIs" priority="874" stopIfTrue="1" operator="equal">
      <formula>$D$25</formula>
    </cfRule>
    <cfRule type="cellIs" priority="875" stopIfTrue="1" operator="greaterThan">
      <formula>""""""</formula>
    </cfRule>
    <cfRule type="cellIs" dxfId="284" priority="876" operator="greaterThan">
      <formula>$C$25</formula>
    </cfRule>
  </conditionalFormatting>
  <conditionalFormatting sqref="L31">
    <cfRule type="cellIs" priority="868" stopIfTrue="1" operator="equal">
      <formula>$D$31</formula>
    </cfRule>
    <cfRule type="cellIs" priority="869" stopIfTrue="1" operator="greaterThan">
      <formula>""""""</formula>
    </cfRule>
    <cfRule type="cellIs" dxfId="283" priority="870" operator="greaterThan">
      <formula>$C$31</formula>
    </cfRule>
  </conditionalFormatting>
  <conditionalFormatting sqref="L32">
    <cfRule type="cellIs" priority="882" stopIfTrue="1" operator="greaterThan">
      <formula>""""""</formula>
    </cfRule>
    <cfRule type="cellIs" priority="883" stopIfTrue="1" operator="equal">
      <formula>$C$32</formula>
    </cfRule>
    <cfRule type="cellIs" dxfId="282" priority="884" operator="greaterThan">
      <formula>$D$32</formula>
    </cfRule>
  </conditionalFormatting>
  <conditionalFormatting sqref="L33">
    <cfRule type="cellIs" priority="819" stopIfTrue="1" operator="equal">
      <formula>$D$31</formula>
    </cfRule>
    <cfRule type="cellIs" priority="865" stopIfTrue="1" operator="greaterThan">
      <formula>""""""</formula>
    </cfRule>
    <cfRule type="cellIs" dxfId="281" priority="866" operator="greaterThan">
      <formula>$D$33</formula>
    </cfRule>
    <cfRule type="cellIs" dxfId="280" priority="867" operator="greaterThan">
      <formula>$C$33</formula>
    </cfRule>
  </conditionalFormatting>
  <conditionalFormatting sqref="L34">
    <cfRule type="cellIs" priority="802" stopIfTrue="1" operator="greaterThan">
      <formula>""""""</formula>
    </cfRule>
    <cfRule type="cellIs" priority="803" stopIfTrue="1" operator="equal">
      <formula>$C$34</formula>
    </cfRule>
    <cfRule type="cellIs" dxfId="279" priority="804" operator="greaterThan">
      <formula>$D$34</formula>
    </cfRule>
  </conditionalFormatting>
  <conditionalFormatting sqref="L41">
    <cfRule type="cellIs" priority="798" stopIfTrue="1" operator="equal">
      <formula>$D$36</formula>
    </cfRule>
    <cfRule type="cellIs" priority="799" stopIfTrue="1" operator="greaterThan">
      <formula>""""""</formula>
    </cfRule>
    <cfRule type="cellIs" dxfId="278" priority="800" operator="greaterThan">
      <formula>$D$41</formula>
    </cfRule>
    <cfRule type="cellIs" dxfId="277" priority="801" operator="greaterThan">
      <formula>$C$41</formula>
    </cfRule>
  </conditionalFormatting>
  <conditionalFormatting sqref="L50">
    <cfRule type="cellIs" priority="880" stopIfTrue="1" operator="greaterThan">
      <formula>""""""</formula>
    </cfRule>
    <cfRule type="cellIs" dxfId="276" priority="881" operator="greaterThan">
      <formula>$D$50</formula>
    </cfRule>
  </conditionalFormatting>
  <conditionalFormatting sqref="L51">
    <cfRule type="cellIs" priority="858" stopIfTrue="1" operator="equal">
      <formula>$D$36</formula>
    </cfRule>
    <cfRule type="cellIs" priority="859" stopIfTrue="1" operator="greaterThan">
      <formula>""""""</formula>
    </cfRule>
    <cfRule type="cellIs" dxfId="275" priority="860" operator="greaterThan">
      <formula>$D$51</formula>
    </cfRule>
    <cfRule type="cellIs" dxfId="274" priority="861" operator="greaterThan">
      <formula>$C$51</formula>
    </cfRule>
  </conditionalFormatting>
  <conditionalFormatting sqref="L52">
    <cfRule type="cellIs" priority="855" stopIfTrue="1" operator="equal">
      <formula>$D$36</formula>
    </cfRule>
    <cfRule type="cellIs" priority="856" stopIfTrue="1" operator="greaterThan">
      <formula>""""""</formula>
    </cfRule>
    <cfRule type="cellIs" dxfId="273" priority="857" operator="greaterThan">
      <formula>$C$52</formula>
    </cfRule>
  </conditionalFormatting>
  <conditionalFormatting sqref="L57">
    <cfRule type="cellIs" priority="852" stopIfTrue="1" operator="equal">
      <formula>$D$57</formula>
    </cfRule>
    <cfRule type="cellIs" priority="853" stopIfTrue="1" operator="greaterThan">
      <formula>""""""</formula>
    </cfRule>
    <cfRule type="cellIs" dxfId="272" priority="854" operator="greaterThan">
      <formula>$C$57</formula>
    </cfRule>
  </conditionalFormatting>
  <conditionalFormatting sqref="L59">
    <cfRule type="cellIs" priority="848" stopIfTrue="1" operator="equal">
      <formula>$D$57</formula>
    </cfRule>
    <cfRule type="cellIs" priority="849" stopIfTrue="1" operator="greaterThan">
      <formula>""""""</formula>
    </cfRule>
    <cfRule type="cellIs" dxfId="271" priority="850" operator="greaterThan">
      <formula>$D$59</formula>
    </cfRule>
    <cfRule type="cellIs" dxfId="270" priority="851" operator="greaterThan">
      <formula>$C$59</formula>
    </cfRule>
  </conditionalFormatting>
  <conditionalFormatting sqref="L63">
    <cfRule type="cellIs" priority="845" stopIfTrue="1" operator="equal">
      <formula>$D$63</formula>
    </cfRule>
    <cfRule type="cellIs" priority="846" stopIfTrue="1" operator="greaterThan">
      <formula>""""""</formula>
    </cfRule>
    <cfRule type="cellIs" dxfId="269" priority="847" operator="greaterThan">
      <formula>$C$63</formula>
    </cfRule>
  </conditionalFormatting>
  <conditionalFormatting sqref="L69">
    <cfRule type="cellIs" priority="842" stopIfTrue="1" operator="equal">
      <formula>$D$69</formula>
    </cfRule>
    <cfRule type="cellIs" priority="843" stopIfTrue="1" operator="greaterThan">
      <formula>""""""</formula>
    </cfRule>
    <cfRule type="cellIs" dxfId="268" priority="844" operator="greaterThan">
      <formula>$C$69</formula>
    </cfRule>
  </conditionalFormatting>
  <conditionalFormatting sqref="L71">
    <cfRule type="cellIs" priority="818" stopIfTrue="1" operator="equal">
      <formula>$D$69</formula>
    </cfRule>
    <cfRule type="cellIs" priority="839" stopIfTrue="1" operator="greaterThan">
      <formula>""""""</formula>
    </cfRule>
    <cfRule type="cellIs" dxfId="267" priority="840" operator="greaterThan">
      <formula>$D$71</formula>
    </cfRule>
    <cfRule type="cellIs" dxfId="266" priority="841" operator="greaterThan">
      <formula>$C$71</formula>
    </cfRule>
  </conditionalFormatting>
  <conditionalFormatting sqref="L91 L81 L76">
    <cfRule type="cellIs" priority="767" stopIfTrue="1" operator="equal">
      <formula>$D$63</formula>
    </cfRule>
    <cfRule type="cellIs" priority="781" stopIfTrue="1" operator="greaterThan">
      <formula>""""""</formula>
    </cfRule>
  </conditionalFormatting>
  <conditionalFormatting sqref="L79">
    <cfRule type="cellIs" priority="836" stopIfTrue="1" operator="equal">
      <formula>$D$63</formula>
    </cfRule>
    <cfRule type="cellIs" priority="837" stopIfTrue="1" operator="greaterThan">
      <formula>""""""</formula>
    </cfRule>
    <cfRule type="cellIs" dxfId="265" priority="838" operator="greaterThan">
      <formula>$C$79</formula>
    </cfRule>
  </conditionalFormatting>
  <conditionalFormatting sqref="L83">
    <cfRule type="cellIs" priority="817" stopIfTrue="1" operator="equal">
      <formula>$D$69</formula>
    </cfRule>
    <cfRule type="cellIs" priority="833" stopIfTrue="1" operator="greaterThan">
      <formula>""""""</formula>
    </cfRule>
    <cfRule type="cellIs" dxfId="264" priority="834" operator="greaterThan">
      <formula>$D$83</formula>
    </cfRule>
    <cfRule type="cellIs" dxfId="263" priority="835" operator="greaterThan">
      <formula>$C$83</formula>
    </cfRule>
  </conditionalFormatting>
  <conditionalFormatting sqref="L84">
    <cfRule type="cellIs" priority="778" stopIfTrue="1" operator="greaterThan">
      <formula>""""""</formula>
    </cfRule>
    <cfRule type="cellIs" priority="779" stopIfTrue="1" operator="equal">
      <formula>$D$63</formula>
    </cfRule>
  </conditionalFormatting>
  <conditionalFormatting sqref="L90">
    <cfRule type="cellIs" priority="830" stopIfTrue="1" operator="equal">
      <formula>$D$69</formula>
    </cfRule>
    <cfRule type="cellIs" priority="831" stopIfTrue="1" operator="greaterThan">
      <formula>""""""</formula>
    </cfRule>
    <cfRule type="cellIs" dxfId="262" priority="832" operator="greaterThan">
      <formula>$C$90</formula>
    </cfRule>
  </conditionalFormatting>
  <conditionalFormatting sqref="L95">
    <cfRule type="cellIs" priority="826" stopIfTrue="1" operator="equal">
      <formula>$D$69</formula>
    </cfRule>
    <cfRule type="cellIs" priority="827" stopIfTrue="1" operator="greaterThan">
      <formula>""""""</formula>
    </cfRule>
    <cfRule type="cellIs" dxfId="261" priority="828" operator="greaterThan">
      <formula>$C$95</formula>
    </cfRule>
  </conditionalFormatting>
  <conditionalFormatting sqref="L97">
    <cfRule type="cellIs" priority="823" stopIfTrue="1" operator="equal">
      <formula>$D$69</formula>
    </cfRule>
    <cfRule type="cellIs" priority="824" stopIfTrue="1" operator="greaterThan">
      <formula>""""""</formula>
    </cfRule>
    <cfRule type="cellIs" dxfId="260" priority="825" operator="greaterThan">
      <formula>$C$97</formula>
    </cfRule>
  </conditionalFormatting>
  <conditionalFormatting sqref="L101">
    <cfRule type="cellIs" priority="820" stopIfTrue="1" operator="equal">
      <formula>$D$101</formula>
    </cfRule>
    <cfRule type="cellIs" priority="821" stopIfTrue="1" operator="greaterThan">
      <formula>""""""</formula>
    </cfRule>
    <cfRule type="cellIs" dxfId="259" priority="822" operator="greaterThan">
      <formula>$C$101</formula>
    </cfRule>
  </conditionalFormatting>
  <conditionalFormatting sqref="L106">
    <cfRule type="cellIs" priority="788" stopIfTrue="1" operator="equal">
      <formula>$D$105</formula>
    </cfRule>
    <cfRule type="cellIs" priority="789" stopIfTrue="1" operator="greaterThan">
      <formula>""""""</formula>
    </cfRule>
    <cfRule type="cellIs" dxfId="258" priority="790" operator="greaterThan">
      <formula>$C$106</formula>
    </cfRule>
  </conditionalFormatting>
  <conditionalFormatting sqref="L89">
    <cfRule type="cellIs" priority="785" stopIfTrue="1" operator="equal">
      <formula>$D$63</formula>
    </cfRule>
    <cfRule type="cellIs" priority="786" stopIfTrue="1" operator="greaterThan">
      <formula>""""""</formula>
    </cfRule>
    <cfRule type="cellIs" dxfId="257" priority="787" operator="greaterThan">
      <formula>$C$89</formula>
    </cfRule>
  </conditionalFormatting>
  <conditionalFormatting sqref="L91">
    <cfRule type="cellIs" dxfId="256" priority="829" operator="greaterThan">
      <formula>L$92</formula>
    </cfRule>
  </conditionalFormatting>
  <conditionalFormatting sqref="L76">
    <cfRule type="cellIs" dxfId="255" priority="783" operator="greaterThan">
      <formula>L$77</formula>
    </cfRule>
  </conditionalFormatting>
  <conditionalFormatting sqref="L81">
    <cfRule type="cellIs" dxfId="254" priority="782" operator="greaterThan">
      <formula>L$82</formula>
    </cfRule>
  </conditionalFormatting>
  <conditionalFormatting sqref="L84">
    <cfRule type="cellIs" dxfId="253" priority="780" operator="greaterThan">
      <formula>L$85</formula>
    </cfRule>
  </conditionalFormatting>
  <conditionalFormatting sqref="L38">
    <cfRule type="cellIs" dxfId="252" priority="777" operator="greaterThan">
      <formula>L$39</formula>
    </cfRule>
  </conditionalFormatting>
  <conditionalFormatting sqref="L46">
    <cfRule type="cellIs" dxfId="251" priority="775" operator="greaterThan">
      <formula>L$47</formula>
    </cfRule>
  </conditionalFormatting>
  <conditionalFormatting sqref="L46">
    <cfRule type="cellIs" dxfId="250" priority="774" operator="greaterThan">
      <formula>L$47</formula>
    </cfRule>
  </conditionalFormatting>
  <conditionalFormatting sqref="L53">
    <cfRule type="cellIs" priority="771" stopIfTrue="1" operator="equal">
      <formula>$D$36</formula>
    </cfRule>
    <cfRule type="cellIs" priority="772" stopIfTrue="1" operator="greaterThan">
      <formula>""""""</formula>
    </cfRule>
  </conditionalFormatting>
  <conditionalFormatting sqref="L53">
    <cfRule type="cellIs" dxfId="249" priority="773" operator="greaterThan">
      <formula>L$54</formula>
    </cfRule>
  </conditionalFormatting>
  <conditionalFormatting sqref="L68">
    <cfRule type="cellIs" priority="885" stopIfTrue="1" operator="greaterThan">
      <formula>""""""</formula>
    </cfRule>
    <cfRule type="cellIs" priority="886" stopIfTrue="1" operator="equal">
      <formula>$D$69</formula>
    </cfRule>
    <cfRule type="cellIs" dxfId="248" priority="887" operator="greaterThan">
      <formula>$D$68</formula>
    </cfRule>
    <cfRule type="cellIs" dxfId="247" priority="888" operator="greaterThan">
      <formula>$C$68</formula>
    </cfRule>
  </conditionalFormatting>
  <conditionalFormatting sqref="G38 G53">
    <cfRule type="cellIs" priority="648" stopIfTrue="1" operator="greaterThan">
      <formula>""""""</formula>
    </cfRule>
    <cfRule type="cellIs" priority="654" stopIfTrue="1" operator="equal">
      <formula>$D$36</formula>
    </cfRule>
  </conditionalFormatting>
  <conditionalFormatting sqref="G46">
    <cfRule type="cellIs" priority="649" stopIfTrue="1" operator="equal">
      <formula>$D$49</formula>
    </cfRule>
    <cfRule type="cellIs" priority="650" stopIfTrue="1" operator="greaterThan">
      <formula>""""""</formula>
    </cfRule>
  </conditionalFormatting>
  <conditionalFormatting sqref="G15">
    <cfRule type="cellIs" priority="691" stopIfTrue="1" operator="greaterThan">
      <formula>""""""</formula>
    </cfRule>
    <cfRule type="cellIs" priority="692" stopIfTrue="1" operator="equal">
      <formula>$C$15</formula>
    </cfRule>
    <cfRule type="cellIs" dxfId="246" priority="693" operator="greaterThan">
      <formula>$D$15</formula>
    </cfRule>
  </conditionalFormatting>
  <conditionalFormatting sqref="G14">
    <cfRule type="cellIs" dxfId="245" priority="688" stopIfTrue="1" operator="notBetween">
      <formula>6</formula>
      <formula>9</formula>
    </cfRule>
    <cfRule type="cellIs" dxfId="244" priority="689" operator="notBetween">
      <formula>6.5</formula>
      <formula>8.5</formula>
    </cfRule>
    <cfRule type="cellIs" dxfId="243" priority="690" operator="notBetween">
      <formula>6</formula>
      <formula>8.5</formula>
    </cfRule>
  </conditionalFormatting>
  <conditionalFormatting sqref="G28">
    <cfRule type="cellIs" priority="682" stopIfTrue="1" operator="equal">
      <formula>$C$27</formula>
    </cfRule>
    <cfRule type="cellIs" priority="683" stopIfTrue="1" operator="greaterThan">
      <formula>""""""</formula>
    </cfRule>
    <cfRule type="cellIs" dxfId="242" priority="684" operator="greaterThan">
      <formula>$D$28</formula>
    </cfRule>
  </conditionalFormatting>
  <conditionalFormatting sqref="G45">
    <cfRule type="cellIs" priority="674" stopIfTrue="1" operator="equal">
      <formula>$D$48</formula>
    </cfRule>
    <cfRule type="cellIs" priority="740" stopIfTrue="1" operator="greaterThan">
      <formula>""""""</formula>
    </cfRule>
    <cfRule type="cellIs" dxfId="241" priority="741" operator="greaterThan">
      <formula>$D$45</formula>
    </cfRule>
    <cfRule type="cellIs" dxfId="240" priority="742" operator="greaterThan">
      <formula>$C$45</formula>
    </cfRule>
  </conditionalFormatting>
  <conditionalFormatting sqref="G88">
    <cfRule type="cellIs" priority="668" stopIfTrue="1" operator="greaterThan">
      <formula>""""""</formula>
    </cfRule>
    <cfRule type="cellIs" priority="669" stopIfTrue="1" operator="equal">
      <formula>$C$88</formula>
    </cfRule>
    <cfRule type="cellIs" dxfId="239" priority="670" operator="greaterThan">
      <formula>$D$88</formula>
    </cfRule>
  </conditionalFormatting>
  <conditionalFormatting sqref="G21">
    <cfRule type="cellIs" priority="671" stopIfTrue="1" operator="greaterThan">
      <formula>""""""</formula>
    </cfRule>
    <cfRule type="cellIs" priority="672" stopIfTrue="1" operator="equal">
      <formula>$D$21</formula>
    </cfRule>
    <cfRule type="cellIs" dxfId="238" priority="673" operator="greaterThan">
      <formula>$C$21</formula>
    </cfRule>
  </conditionalFormatting>
  <conditionalFormatting sqref="G23">
    <cfRule type="cellIs" priority="685" stopIfTrue="1" operator="equal">
      <formula>$D$23</formula>
    </cfRule>
    <cfRule type="cellIs" priority="686" stopIfTrue="1" operator="greaterThan">
      <formula>""""""</formula>
    </cfRule>
    <cfRule type="cellIs" dxfId="237" priority="687" operator="greaterThan">
      <formula>$C$23</formula>
    </cfRule>
  </conditionalFormatting>
  <conditionalFormatting sqref="G24">
    <cfRule type="cellIs" priority="755" stopIfTrue="1" operator="equal">
      <formula>$D$24</formula>
    </cfRule>
    <cfRule type="cellIs" priority="756" stopIfTrue="1" operator="greaterThan">
      <formula>""""""</formula>
    </cfRule>
    <cfRule type="cellIs" dxfId="236" priority="757" operator="greaterThan">
      <formula>$C$24</formula>
    </cfRule>
  </conditionalFormatting>
  <conditionalFormatting sqref="G25">
    <cfRule type="cellIs" priority="749" stopIfTrue="1" operator="equal">
      <formula>$C$27</formula>
    </cfRule>
    <cfRule type="cellIs" priority="750" stopIfTrue="1" operator="greaterThan">
      <formula>""""""</formula>
    </cfRule>
    <cfRule type="cellIs" dxfId="235" priority="751" operator="greaterThan">
      <formula>$D$27</formula>
    </cfRule>
    <cfRule type="cellIs" priority="752" stopIfTrue="1" operator="equal">
      <formula>$D$25</formula>
    </cfRule>
    <cfRule type="cellIs" priority="753" stopIfTrue="1" operator="greaterThan">
      <formula>""""""</formula>
    </cfRule>
    <cfRule type="cellIs" dxfId="234" priority="754" operator="greaterThan">
      <formula>$C$25</formula>
    </cfRule>
  </conditionalFormatting>
  <conditionalFormatting sqref="G31">
    <cfRule type="cellIs" priority="746" stopIfTrue="1" operator="equal">
      <formula>$D$31</formula>
    </cfRule>
    <cfRule type="cellIs" priority="747" stopIfTrue="1" operator="greaterThan">
      <formula>""""""</formula>
    </cfRule>
    <cfRule type="cellIs" dxfId="233" priority="748" operator="greaterThan">
      <formula>$C$31</formula>
    </cfRule>
  </conditionalFormatting>
  <conditionalFormatting sqref="G32">
    <cfRule type="cellIs" priority="760" stopIfTrue="1" operator="greaterThan">
      <formula>""""""</formula>
    </cfRule>
    <cfRule type="cellIs" priority="761" stopIfTrue="1" operator="equal">
      <formula>$C$32</formula>
    </cfRule>
    <cfRule type="cellIs" dxfId="232" priority="762" operator="greaterThan">
      <formula>$D$32</formula>
    </cfRule>
  </conditionalFormatting>
  <conditionalFormatting sqref="G33">
    <cfRule type="cellIs" priority="696" stopIfTrue="1" operator="equal">
      <formula>$D$31</formula>
    </cfRule>
    <cfRule type="cellIs" priority="743" stopIfTrue="1" operator="greaterThan">
      <formula>""""""</formula>
    </cfRule>
    <cfRule type="cellIs" dxfId="231" priority="744" operator="greaterThan">
      <formula>$D$33</formula>
    </cfRule>
    <cfRule type="cellIs" dxfId="230" priority="745" operator="greaterThan">
      <formula>$C$33</formula>
    </cfRule>
  </conditionalFormatting>
  <conditionalFormatting sqref="G34">
    <cfRule type="cellIs" priority="679" stopIfTrue="1" operator="greaterThan">
      <formula>""""""</formula>
    </cfRule>
    <cfRule type="cellIs" priority="680" stopIfTrue="1" operator="equal">
      <formula>$C$34</formula>
    </cfRule>
    <cfRule type="cellIs" dxfId="229" priority="681" operator="greaterThan">
      <formula>$D$34</formula>
    </cfRule>
  </conditionalFormatting>
  <conditionalFormatting sqref="G41">
    <cfRule type="cellIs" priority="675" stopIfTrue="1" operator="equal">
      <formula>$D$36</formula>
    </cfRule>
    <cfRule type="cellIs" priority="676" stopIfTrue="1" operator="greaterThan">
      <formula>""""""</formula>
    </cfRule>
    <cfRule type="cellIs" dxfId="228" priority="677" operator="greaterThan">
      <formula>$D$41</formula>
    </cfRule>
    <cfRule type="cellIs" dxfId="227" priority="678" operator="greaterThan">
      <formula>$C$41</formula>
    </cfRule>
  </conditionalFormatting>
  <conditionalFormatting sqref="G50">
    <cfRule type="cellIs" priority="758" stopIfTrue="1" operator="greaterThan">
      <formula>""""""</formula>
    </cfRule>
    <cfRule type="cellIs" dxfId="226" priority="759" operator="greaterThan">
      <formula>$D$50</formula>
    </cfRule>
  </conditionalFormatting>
  <conditionalFormatting sqref="G51">
    <cfRule type="cellIs" priority="736" stopIfTrue="1" operator="equal">
      <formula>$D$36</formula>
    </cfRule>
    <cfRule type="cellIs" priority="737" stopIfTrue="1" operator="greaterThan">
      <formula>""""""</formula>
    </cfRule>
    <cfRule type="cellIs" dxfId="225" priority="738" operator="greaterThan">
      <formula>$D$51</formula>
    </cfRule>
    <cfRule type="cellIs" dxfId="224" priority="739" operator="greaterThan">
      <formula>$C$51</formula>
    </cfRule>
  </conditionalFormatting>
  <conditionalFormatting sqref="G52">
    <cfRule type="cellIs" priority="733" stopIfTrue="1" operator="equal">
      <formula>$D$36</formula>
    </cfRule>
    <cfRule type="cellIs" priority="734" stopIfTrue="1" operator="greaterThan">
      <formula>""""""</formula>
    </cfRule>
    <cfRule type="cellIs" dxfId="223" priority="735" operator="greaterThan">
      <formula>$C$52</formula>
    </cfRule>
  </conditionalFormatting>
  <conditionalFormatting sqref="G57">
    <cfRule type="cellIs" priority="730" stopIfTrue="1" operator="equal">
      <formula>$D$57</formula>
    </cfRule>
    <cfRule type="cellIs" priority="731" stopIfTrue="1" operator="greaterThan">
      <formula>""""""</formula>
    </cfRule>
    <cfRule type="cellIs" dxfId="222" priority="732" operator="greaterThan">
      <formula>$C$57</formula>
    </cfRule>
  </conditionalFormatting>
  <conditionalFormatting sqref="G59">
    <cfRule type="cellIs" priority="726" stopIfTrue="1" operator="equal">
      <formula>$D$57</formula>
    </cfRule>
    <cfRule type="cellIs" priority="727" stopIfTrue="1" operator="greaterThan">
      <formula>""""""</formula>
    </cfRule>
    <cfRule type="cellIs" dxfId="221" priority="728" operator="greaterThan">
      <formula>$D$59</formula>
    </cfRule>
    <cfRule type="cellIs" dxfId="220" priority="729" operator="greaterThan">
      <formula>$C$59</formula>
    </cfRule>
  </conditionalFormatting>
  <conditionalFormatting sqref="G63">
    <cfRule type="cellIs" priority="723" stopIfTrue="1" operator="equal">
      <formula>$D$63</formula>
    </cfRule>
    <cfRule type="cellIs" priority="724" stopIfTrue="1" operator="greaterThan">
      <formula>""""""</formula>
    </cfRule>
    <cfRule type="cellIs" dxfId="219" priority="725" operator="greaterThan">
      <formula>$C$63</formula>
    </cfRule>
  </conditionalFormatting>
  <conditionalFormatting sqref="G69">
    <cfRule type="cellIs" priority="720" stopIfTrue="1" operator="equal">
      <formula>$D$69</formula>
    </cfRule>
    <cfRule type="cellIs" priority="721" stopIfTrue="1" operator="greaterThan">
      <formula>""""""</formula>
    </cfRule>
    <cfRule type="cellIs" dxfId="218" priority="722" operator="greaterThan">
      <formula>$C$69</formula>
    </cfRule>
  </conditionalFormatting>
  <conditionalFormatting sqref="G71">
    <cfRule type="cellIs" priority="695" stopIfTrue="1" operator="equal">
      <formula>$D$69</formula>
    </cfRule>
    <cfRule type="cellIs" priority="717" stopIfTrue="1" operator="greaterThan">
      <formula>""""""</formula>
    </cfRule>
    <cfRule type="cellIs" dxfId="217" priority="718" operator="greaterThan">
      <formula>$D$71</formula>
    </cfRule>
    <cfRule type="cellIs" dxfId="216" priority="719" operator="greaterThan">
      <formula>$C$71</formula>
    </cfRule>
  </conditionalFormatting>
  <conditionalFormatting sqref="G76 G81 G91">
    <cfRule type="cellIs" priority="647" stopIfTrue="1" operator="equal">
      <formula>$D$63</formula>
    </cfRule>
    <cfRule type="cellIs" priority="659" stopIfTrue="1" operator="greaterThan">
      <formula>""""""</formula>
    </cfRule>
  </conditionalFormatting>
  <conditionalFormatting sqref="G79">
    <cfRule type="cellIs" priority="713" stopIfTrue="1" operator="equal">
      <formula>$D$63</formula>
    </cfRule>
    <cfRule type="cellIs" priority="714" stopIfTrue="1" operator="greaterThan">
      <formula>""""""</formula>
    </cfRule>
    <cfRule type="cellIs" dxfId="215" priority="715" operator="greaterThan">
      <formula>$C$79</formula>
    </cfRule>
  </conditionalFormatting>
  <conditionalFormatting sqref="G83">
    <cfRule type="cellIs" priority="694" stopIfTrue="1" operator="equal">
      <formula>$D$69</formula>
    </cfRule>
    <cfRule type="cellIs" priority="710" stopIfTrue="1" operator="greaterThan">
      <formula>""""""</formula>
    </cfRule>
    <cfRule type="cellIs" dxfId="214" priority="711" operator="greaterThan">
      <formula>$D$83</formula>
    </cfRule>
    <cfRule type="cellIs" dxfId="213" priority="712" operator="greaterThan">
      <formula>$C$83</formula>
    </cfRule>
  </conditionalFormatting>
  <conditionalFormatting sqref="G84">
    <cfRule type="cellIs" priority="656" stopIfTrue="1" operator="greaterThan">
      <formula>""""""</formula>
    </cfRule>
    <cfRule type="cellIs" priority="657" stopIfTrue="1" operator="equal">
      <formula>$D$63</formula>
    </cfRule>
  </conditionalFormatting>
  <conditionalFormatting sqref="G90">
    <cfRule type="cellIs" priority="707" stopIfTrue="1" operator="equal">
      <formula>$D$69</formula>
    </cfRule>
    <cfRule type="cellIs" priority="708" stopIfTrue="1" operator="greaterThan">
      <formula>""""""</formula>
    </cfRule>
    <cfRule type="cellIs" dxfId="212" priority="709" operator="greaterThan">
      <formula>$C$90</formula>
    </cfRule>
  </conditionalFormatting>
  <conditionalFormatting sqref="G95">
    <cfRule type="cellIs" priority="703" stopIfTrue="1" operator="equal">
      <formula>$D$69</formula>
    </cfRule>
    <cfRule type="cellIs" priority="704" stopIfTrue="1" operator="greaterThan">
      <formula>""""""</formula>
    </cfRule>
    <cfRule type="cellIs" dxfId="211" priority="705" operator="greaterThan">
      <formula>$C$95</formula>
    </cfRule>
  </conditionalFormatting>
  <conditionalFormatting sqref="G97">
    <cfRule type="cellIs" priority="700" stopIfTrue="1" operator="equal">
      <formula>$D$69</formula>
    </cfRule>
    <cfRule type="cellIs" priority="701" stopIfTrue="1" operator="greaterThan">
      <formula>""""""</formula>
    </cfRule>
    <cfRule type="cellIs" dxfId="210" priority="702" operator="greaterThan">
      <formula>$C$97</formula>
    </cfRule>
  </conditionalFormatting>
  <conditionalFormatting sqref="G101">
    <cfRule type="cellIs" priority="697" stopIfTrue="1" operator="equal">
      <formula>$D$101</formula>
    </cfRule>
    <cfRule type="cellIs" priority="698" stopIfTrue="1" operator="greaterThan">
      <formula>""""""</formula>
    </cfRule>
    <cfRule type="cellIs" dxfId="209" priority="699" operator="greaterThan">
      <formula>$C$101</formula>
    </cfRule>
  </conditionalFormatting>
  <conditionalFormatting sqref="G106:G107">
    <cfRule type="cellIs" priority="665" stopIfTrue="1" operator="equal">
      <formula>$D$105</formula>
    </cfRule>
    <cfRule type="cellIs" priority="666" stopIfTrue="1" operator="greaterThan">
      <formula>""""""</formula>
    </cfRule>
    <cfRule type="cellIs" dxfId="208" priority="667" operator="greaterThan">
      <formula>$C$106</formula>
    </cfRule>
  </conditionalFormatting>
  <conditionalFormatting sqref="G89">
    <cfRule type="cellIs" priority="662" stopIfTrue="1" operator="equal">
      <formula>$D$63</formula>
    </cfRule>
    <cfRule type="cellIs" priority="663" stopIfTrue="1" operator="greaterThan">
      <formula>""""""</formula>
    </cfRule>
    <cfRule type="cellIs" dxfId="207" priority="664" operator="greaterThan">
      <formula>$C$89</formula>
    </cfRule>
  </conditionalFormatting>
  <conditionalFormatting sqref="G91">
    <cfRule type="cellIs" dxfId="206" priority="706" operator="greaterThan">
      <formula>G$92</formula>
    </cfRule>
  </conditionalFormatting>
  <conditionalFormatting sqref="G43">
    <cfRule type="cellIs" dxfId="205" priority="661" operator="greaterThan">
      <formula>G$44</formula>
    </cfRule>
  </conditionalFormatting>
  <conditionalFormatting sqref="G76">
    <cfRule type="cellIs" dxfId="204" priority="716" operator="greaterThan">
      <formula>G$77</formula>
    </cfRule>
  </conditionalFormatting>
  <conditionalFormatting sqref="G81">
    <cfRule type="cellIs" dxfId="203" priority="660" operator="greaterThan">
      <formula>G$82</formula>
    </cfRule>
  </conditionalFormatting>
  <conditionalFormatting sqref="G84">
    <cfRule type="cellIs" dxfId="202" priority="658" operator="greaterThan">
      <formula>G$85</formula>
    </cfRule>
  </conditionalFormatting>
  <conditionalFormatting sqref="G38">
    <cfRule type="cellIs" dxfId="201" priority="655" operator="greaterThan">
      <formula>G$39</formula>
    </cfRule>
  </conditionalFormatting>
  <conditionalFormatting sqref="G46">
    <cfRule type="cellIs" dxfId="200" priority="653" operator="greaterThan">
      <formula>G$47</formula>
    </cfRule>
  </conditionalFormatting>
  <conditionalFormatting sqref="G46">
    <cfRule type="cellIs" dxfId="199" priority="652" operator="greaterThan">
      <formula>G$47</formula>
    </cfRule>
  </conditionalFormatting>
  <conditionalFormatting sqref="G53">
    <cfRule type="cellIs" dxfId="198" priority="651" operator="greaterThan">
      <formula>G$54</formula>
    </cfRule>
  </conditionalFormatting>
  <conditionalFormatting sqref="G68">
    <cfRule type="cellIs" priority="763" stopIfTrue="1" operator="greaterThan">
      <formula>""""""</formula>
    </cfRule>
    <cfRule type="cellIs" priority="764" stopIfTrue="1" operator="equal">
      <formula>$D$69</formula>
    </cfRule>
    <cfRule type="cellIs" dxfId="197" priority="765" operator="greaterThan">
      <formula>$D$68</formula>
    </cfRule>
    <cfRule type="cellIs" dxfId="196" priority="766" operator="greaterThan">
      <formula>$C$68</formula>
    </cfRule>
  </conditionalFormatting>
  <conditionalFormatting sqref="H38 H53">
    <cfRule type="cellIs" priority="528" stopIfTrue="1" operator="greaterThan">
      <formula>""""""</formula>
    </cfRule>
    <cfRule type="cellIs" priority="534" stopIfTrue="1" operator="equal">
      <formula>$D$36</formula>
    </cfRule>
  </conditionalFormatting>
  <conditionalFormatting sqref="H46">
    <cfRule type="cellIs" priority="529" stopIfTrue="1" operator="equal">
      <formula>$D$49</formula>
    </cfRule>
    <cfRule type="cellIs" priority="530" stopIfTrue="1" operator="greaterThan">
      <formula>""""""</formula>
    </cfRule>
  </conditionalFormatting>
  <conditionalFormatting sqref="H15">
    <cfRule type="cellIs" priority="571" stopIfTrue="1" operator="greaterThan">
      <formula>""""""</formula>
    </cfRule>
    <cfRule type="cellIs" priority="572" stopIfTrue="1" operator="equal">
      <formula>$C$15</formula>
    </cfRule>
    <cfRule type="cellIs" dxfId="195" priority="573" operator="greaterThan">
      <formula>$D$15</formula>
    </cfRule>
  </conditionalFormatting>
  <conditionalFormatting sqref="H14">
    <cfRule type="cellIs" dxfId="194" priority="568" stopIfTrue="1" operator="notBetween">
      <formula>6</formula>
      <formula>9</formula>
    </cfRule>
    <cfRule type="cellIs" dxfId="193" priority="569" operator="notBetween">
      <formula>6.5</formula>
      <formula>8.5</formula>
    </cfRule>
    <cfRule type="cellIs" dxfId="192" priority="570" operator="notBetween">
      <formula>6</formula>
      <formula>8.5</formula>
    </cfRule>
  </conditionalFormatting>
  <conditionalFormatting sqref="H28">
    <cfRule type="cellIs" priority="562" stopIfTrue="1" operator="equal">
      <formula>$C$27</formula>
    </cfRule>
    <cfRule type="cellIs" priority="563" stopIfTrue="1" operator="greaterThan">
      <formula>""""""</formula>
    </cfRule>
    <cfRule type="cellIs" dxfId="191" priority="564" operator="greaterThan">
      <formula>$D$28</formula>
    </cfRule>
  </conditionalFormatting>
  <conditionalFormatting sqref="H45">
    <cfRule type="cellIs" priority="554" stopIfTrue="1" operator="equal">
      <formula>$D$48</formula>
    </cfRule>
    <cfRule type="cellIs" priority="620" stopIfTrue="1" operator="greaterThan">
      <formula>""""""</formula>
    </cfRule>
    <cfRule type="cellIs" dxfId="190" priority="621" operator="greaterThan">
      <formula>$D$45</formula>
    </cfRule>
    <cfRule type="cellIs" dxfId="189" priority="622" operator="greaterThan">
      <formula>$C$45</formula>
    </cfRule>
  </conditionalFormatting>
  <conditionalFormatting sqref="H88">
    <cfRule type="cellIs" priority="548" stopIfTrue="1" operator="greaterThan">
      <formula>""""""</formula>
    </cfRule>
    <cfRule type="cellIs" priority="549" stopIfTrue="1" operator="equal">
      <formula>$C$88</formula>
    </cfRule>
    <cfRule type="cellIs" dxfId="188" priority="550" operator="greaterThan">
      <formula>$D$88</formula>
    </cfRule>
  </conditionalFormatting>
  <conditionalFormatting sqref="H21">
    <cfRule type="cellIs" priority="551" stopIfTrue="1" operator="greaterThan">
      <formula>""""""</formula>
    </cfRule>
    <cfRule type="cellIs" priority="552" stopIfTrue="1" operator="equal">
      <formula>$D$21</formula>
    </cfRule>
    <cfRule type="cellIs" dxfId="187" priority="553" operator="greaterThan">
      <formula>$C$21</formula>
    </cfRule>
  </conditionalFormatting>
  <conditionalFormatting sqref="H23">
    <cfRule type="cellIs" priority="565" stopIfTrue="1" operator="equal">
      <formula>$D$23</formula>
    </cfRule>
    <cfRule type="cellIs" priority="566" stopIfTrue="1" operator="greaterThan">
      <formula>""""""</formula>
    </cfRule>
    <cfRule type="cellIs" dxfId="186" priority="567" operator="greaterThan">
      <formula>$C$23</formula>
    </cfRule>
  </conditionalFormatting>
  <conditionalFormatting sqref="H24">
    <cfRule type="cellIs" priority="635" stopIfTrue="1" operator="equal">
      <formula>$D$24</formula>
    </cfRule>
    <cfRule type="cellIs" priority="636" stopIfTrue="1" operator="greaterThan">
      <formula>""""""</formula>
    </cfRule>
    <cfRule type="cellIs" dxfId="185" priority="637" operator="greaterThan">
      <formula>$C$24</formula>
    </cfRule>
  </conditionalFormatting>
  <conditionalFormatting sqref="H25">
    <cfRule type="cellIs" priority="629" stopIfTrue="1" operator="equal">
      <formula>$C$27</formula>
    </cfRule>
    <cfRule type="cellIs" priority="630" stopIfTrue="1" operator="greaterThan">
      <formula>""""""</formula>
    </cfRule>
    <cfRule type="cellIs" dxfId="184" priority="631" operator="greaterThan">
      <formula>$D$27</formula>
    </cfRule>
    <cfRule type="cellIs" priority="632" stopIfTrue="1" operator="equal">
      <formula>$D$25</formula>
    </cfRule>
    <cfRule type="cellIs" priority="633" stopIfTrue="1" operator="greaterThan">
      <formula>""""""</formula>
    </cfRule>
    <cfRule type="cellIs" dxfId="183" priority="634" operator="greaterThan">
      <formula>$C$25</formula>
    </cfRule>
  </conditionalFormatting>
  <conditionalFormatting sqref="H31">
    <cfRule type="cellIs" priority="626" stopIfTrue="1" operator="equal">
      <formula>$D$31</formula>
    </cfRule>
    <cfRule type="cellIs" priority="627" stopIfTrue="1" operator="greaterThan">
      <formula>""""""</formula>
    </cfRule>
    <cfRule type="cellIs" dxfId="182" priority="628" operator="greaterThan">
      <formula>$C$31</formula>
    </cfRule>
  </conditionalFormatting>
  <conditionalFormatting sqref="H32">
    <cfRule type="cellIs" priority="640" stopIfTrue="1" operator="greaterThan">
      <formula>""""""</formula>
    </cfRule>
    <cfRule type="cellIs" priority="641" stopIfTrue="1" operator="equal">
      <formula>$C$32</formula>
    </cfRule>
    <cfRule type="cellIs" dxfId="181" priority="642" operator="greaterThan">
      <formula>$D$32</formula>
    </cfRule>
  </conditionalFormatting>
  <conditionalFormatting sqref="H33">
    <cfRule type="cellIs" priority="576" stopIfTrue="1" operator="equal">
      <formula>$D$31</formula>
    </cfRule>
    <cfRule type="cellIs" priority="623" stopIfTrue="1" operator="greaterThan">
      <formula>""""""</formula>
    </cfRule>
    <cfRule type="cellIs" dxfId="180" priority="624" operator="greaterThan">
      <formula>$D$33</formula>
    </cfRule>
    <cfRule type="cellIs" dxfId="179" priority="625" operator="greaterThan">
      <formula>$C$33</formula>
    </cfRule>
  </conditionalFormatting>
  <conditionalFormatting sqref="H34">
    <cfRule type="cellIs" priority="559" stopIfTrue="1" operator="greaterThan">
      <formula>""""""</formula>
    </cfRule>
    <cfRule type="cellIs" priority="560" stopIfTrue="1" operator="equal">
      <formula>$C$34</formula>
    </cfRule>
    <cfRule type="cellIs" dxfId="178" priority="561" operator="greaterThan">
      <formula>$D$34</formula>
    </cfRule>
  </conditionalFormatting>
  <conditionalFormatting sqref="H41">
    <cfRule type="cellIs" priority="555" stopIfTrue="1" operator="equal">
      <formula>$D$36</formula>
    </cfRule>
    <cfRule type="cellIs" priority="556" stopIfTrue="1" operator="greaterThan">
      <formula>""""""</formula>
    </cfRule>
    <cfRule type="cellIs" dxfId="177" priority="557" operator="greaterThan">
      <formula>$D$41</formula>
    </cfRule>
    <cfRule type="cellIs" dxfId="176" priority="558" operator="greaterThan">
      <formula>$C$41</formula>
    </cfRule>
  </conditionalFormatting>
  <conditionalFormatting sqref="H50">
    <cfRule type="cellIs" priority="638" stopIfTrue="1" operator="greaterThan">
      <formula>""""""</formula>
    </cfRule>
    <cfRule type="cellIs" dxfId="175" priority="639" operator="greaterThan">
      <formula>$D$50</formula>
    </cfRule>
  </conditionalFormatting>
  <conditionalFormatting sqref="H51">
    <cfRule type="cellIs" priority="616" stopIfTrue="1" operator="equal">
      <formula>$D$36</formula>
    </cfRule>
    <cfRule type="cellIs" priority="617" stopIfTrue="1" operator="greaterThan">
      <formula>""""""</formula>
    </cfRule>
    <cfRule type="cellIs" dxfId="174" priority="618" operator="greaterThan">
      <formula>$D$51</formula>
    </cfRule>
    <cfRule type="cellIs" dxfId="173" priority="619" operator="greaterThan">
      <formula>$C$51</formula>
    </cfRule>
  </conditionalFormatting>
  <conditionalFormatting sqref="H52">
    <cfRule type="cellIs" priority="613" stopIfTrue="1" operator="equal">
      <formula>$D$36</formula>
    </cfRule>
    <cfRule type="cellIs" priority="614" stopIfTrue="1" operator="greaterThan">
      <formula>""""""</formula>
    </cfRule>
    <cfRule type="cellIs" dxfId="172" priority="615" operator="greaterThan">
      <formula>$C$52</formula>
    </cfRule>
  </conditionalFormatting>
  <conditionalFormatting sqref="H57">
    <cfRule type="cellIs" priority="610" stopIfTrue="1" operator="equal">
      <formula>$D$57</formula>
    </cfRule>
    <cfRule type="cellIs" priority="611" stopIfTrue="1" operator="greaterThan">
      <formula>""""""</formula>
    </cfRule>
    <cfRule type="cellIs" dxfId="171" priority="612" operator="greaterThan">
      <formula>$C$57</formula>
    </cfRule>
  </conditionalFormatting>
  <conditionalFormatting sqref="H59">
    <cfRule type="cellIs" priority="606" stopIfTrue="1" operator="equal">
      <formula>$D$57</formula>
    </cfRule>
    <cfRule type="cellIs" priority="607" stopIfTrue="1" operator="greaterThan">
      <formula>""""""</formula>
    </cfRule>
    <cfRule type="cellIs" dxfId="170" priority="608" operator="greaterThan">
      <formula>$D$59</formula>
    </cfRule>
    <cfRule type="cellIs" dxfId="169" priority="609" operator="greaterThan">
      <formula>$C$59</formula>
    </cfRule>
  </conditionalFormatting>
  <conditionalFormatting sqref="H63">
    <cfRule type="cellIs" priority="603" stopIfTrue="1" operator="equal">
      <formula>$D$63</formula>
    </cfRule>
    <cfRule type="cellIs" priority="604" stopIfTrue="1" operator="greaterThan">
      <formula>""""""</formula>
    </cfRule>
    <cfRule type="cellIs" dxfId="168" priority="605" operator="greaterThan">
      <formula>$C$63</formula>
    </cfRule>
  </conditionalFormatting>
  <conditionalFormatting sqref="H69">
    <cfRule type="cellIs" priority="600" stopIfTrue="1" operator="equal">
      <formula>$D$69</formula>
    </cfRule>
    <cfRule type="cellIs" priority="601" stopIfTrue="1" operator="greaterThan">
      <formula>""""""</formula>
    </cfRule>
    <cfRule type="cellIs" dxfId="167" priority="602" operator="greaterThan">
      <formula>$C$69</formula>
    </cfRule>
  </conditionalFormatting>
  <conditionalFormatting sqref="H71">
    <cfRule type="cellIs" priority="575" stopIfTrue="1" operator="equal">
      <formula>$D$69</formula>
    </cfRule>
    <cfRule type="cellIs" priority="597" stopIfTrue="1" operator="greaterThan">
      <formula>""""""</formula>
    </cfRule>
    <cfRule type="cellIs" dxfId="166" priority="598" operator="greaterThan">
      <formula>$D$71</formula>
    </cfRule>
    <cfRule type="cellIs" dxfId="165" priority="599" operator="greaterThan">
      <formula>$C$71</formula>
    </cfRule>
  </conditionalFormatting>
  <conditionalFormatting sqref="H76 H81 H91">
    <cfRule type="cellIs" priority="527" stopIfTrue="1" operator="equal">
      <formula>$D$63</formula>
    </cfRule>
    <cfRule type="cellIs" priority="539" stopIfTrue="1" operator="greaterThan">
      <formula>""""""</formula>
    </cfRule>
  </conditionalFormatting>
  <conditionalFormatting sqref="H79">
    <cfRule type="cellIs" priority="593" stopIfTrue="1" operator="equal">
      <formula>$D$63</formula>
    </cfRule>
    <cfRule type="cellIs" priority="594" stopIfTrue="1" operator="greaterThan">
      <formula>""""""</formula>
    </cfRule>
    <cfRule type="cellIs" dxfId="164" priority="595" operator="greaterThan">
      <formula>$C$79</formula>
    </cfRule>
  </conditionalFormatting>
  <conditionalFormatting sqref="H83">
    <cfRule type="cellIs" priority="574" stopIfTrue="1" operator="equal">
      <formula>$D$69</formula>
    </cfRule>
    <cfRule type="cellIs" priority="590" stopIfTrue="1" operator="greaterThan">
      <formula>""""""</formula>
    </cfRule>
    <cfRule type="cellIs" dxfId="163" priority="591" operator="greaterThan">
      <formula>$D$83</formula>
    </cfRule>
    <cfRule type="cellIs" dxfId="162" priority="592" operator="greaterThan">
      <formula>$C$83</formula>
    </cfRule>
  </conditionalFormatting>
  <conditionalFormatting sqref="H84">
    <cfRule type="cellIs" priority="536" stopIfTrue="1" operator="greaterThan">
      <formula>""""""</formula>
    </cfRule>
    <cfRule type="cellIs" priority="537" stopIfTrue="1" operator="equal">
      <formula>$D$63</formula>
    </cfRule>
  </conditionalFormatting>
  <conditionalFormatting sqref="H90">
    <cfRule type="cellIs" priority="587" stopIfTrue="1" operator="equal">
      <formula>$D$69</formula>
    </cfRule>
    <cfRule type="cellIs" priority="588" stopIfTrue="1" operator="greaterThan">
      <formula>""""""</formula>
    </cfRule>
    <cfRule type="cellIs" dxfId="161" priority="589" operator="greaterThan">
      <formula>$C$90</formula>
    </cfRule>
  </conditionalFormatting>
  <conditionalFormatting sqref="H95">
    <cfRule type="cellIs" priority="583" stopIfTrue="1" operator="equal">
      <formula>$D$69</formula>
    </cfRule>
    <cfRule type="cellIs" priority="584" stopIfTrue="1" operator="greaterThan">
      <formula>""""""</formula>
    </cfRule>
    <cfRule type="cellIs" dxfId="160" priority="585" operator="greaterThan">
      <formula>$C$95</formula>
    </cfRule>
  </conditionalFormatting>
  <conditionalFormatting sqref="H97">
    <cfRule type="cellIs" priority="580" stopIfTrue="1" operator="equal">
      <formula>$D$69</formula>
    </cfRule>
    <cfRule type="cellIs" priority="581" stopIfTrue="1" operator="greaterThan">
      <formula>""""""</formula>
    </cfRule>
    <cfRule type="cellIs" dxfId="159" priority="582" operator="greaterThan">
      <formula>$C$97</formula>
    </cfRule>
  </conditionalFormatting>
  <conditionalFormatting sqref="H101">
    <cfRule type="cellIs" priority="577" stopIfTrue="1" operator="equal">
      <formula>$D$101</formula>
    </cfRule>
    <cfRule type="cellIs" priority="578" stopIfTrue="1" operator="greaterThan">
      <formula>""""""</formula>
    </cfRule>
    <cfRule type="cellIs" dxfId="158" priority="579" operator="greaterThan">
      <formula>$C$101</formula>
    </cfRule>
  </conditionalFormatting>
  <conditionalFormatting sqref="H106:H107">
    <cfRule type="cellIs" priority="545" stopIfTrue="1" operator="equal">
      <formula>$D$105</formula>
    </cfRule>
    <cfRule type="cellIs" priority="546" stopIfTrue="1" operator="greaterThan">
      <formula>""""""</formula>
    </cfRule>
    <cfRule type="cellIs" dxfId="157" priority="547" operator="greaterThan">
      <formula>$C$106</formula>
    </cfRule>
  </conditionalFormatting>
  <conditionalFormatting sqref="H89">
    <cfRule type="cellIs" priority="542" stopIfTrue="1" operator="equal">
      <formula>$D$63</formula>
    </cfRule>
    <cfRule type="cellIs" priority="543" stopIfTrue="1" operator="greaterThan">
      <formula>""""""</formula>
    </cfRule>
    <cfRule type="cellIs" dxfId="156" priority="544" operator="greaterThan">
      <formula>$C$89</formula>
    </cfRule>
  </conditionalFormatting>
  <conditionalFormatting sqref="H91">
    <cfRule type="cellIs" dxfId="155" priority="586" operator="greaterThan">
      <formula>H$92</formula>
    </cfRule>
  </conditionalFormatting>
  <conditionalFormatting sqref="H43">
    <cfRule type="cellIs" dxfId="154" priority="541" operator="greaterThan">
      <formula>H$44</formula>
    </cfRule>
  </conditionalFormatting>
  <conditionalFormatting sqref="H76">
    <cfRule type="cellIs" dxfId="153" priority="596" operator="greaterThan">
      <formula>H$77</formula>
    </cfRule>
  </conditionalFormatting>
  <conditionalFormatting sqref="H81">
    <cfRule type="cellIs" dxfId="152" priority="540" operator="greaterThan">
      <formula>H$82</formula>
    </cfRule>
  </conditionalFormatting>
  <conditionalFormatting sqref="H84">
    <cfRule type="cellIs" dxfId="151" priority="538" operator="greaterThan">
      <formula>H$85</formula>
    </cfRule>
  </conditionalFormatting>
  <conditionalFormatting sqref="H38">
    <cfRule type="cellIs" dxfId="150" priority="535" operator="greaterThan">
      <formula>H$39</formula>
    </cfRule>
  </conditionalFormatting>
  <conditionalFormatting sqref="H46">
    <cfRule type="cellIs" dxfId="149" priority="533" operator="greaterThan">
      <formula>H$47</formula>
    </cfRule>
  </conditionalFormatting>
  <conditionalFormatting sqref="H46">
    <cfRule type="cellIs" dxfId="148" priority="532" operator="greaterThan">
      <formula>H$47</formula>
    </cfRule>
  </conditionalFormatting>
  <conditionalFormatting sqref="H53">
    <cfRule type="cellIs" dxfId="147" priority="531" operator="greaterThan">
      <formula>H$54</formula>
    </cfRule>
  </conditionalFormatting>
  <conditionalFormatting sqref="H68">
    <cfRule type="cellIs" priority="643" stopIfTrue="1" operator="greaterThan">
      <formula>""""""</formula>
    </cfRule>
    <cfRule type="cellIs" priority="644" stopIfTrue="1" operator="equal">
      <formula>$D$69</formula>
    </cfRule>
    <cfRule type="cellIs" dxfId="146" priority="645" operator="greaterThan">
      <formula>$D$68</formula>
    </cfRule>
    <cfRule type="cellIs" dxfId="145" priority="646" operator="greaterThan">
      <formula>$C$68</formula>
    </cfRule>
  </conditionalFormatting>
  <conditionalFormatting sqref="I38 I53">
    <cfRule type="cellIs" priority="408" stopIfTrue="1" operator="greaterThan">
      <formula>""""""</formula>
    </cfRule>
    <cfRule type="cellIs" priority="414" stopIfTrue="1" operator="equal">
      <formula>$D$36</formula>
    </cfRule>
  </conditionalFormatting>
  <conditionalFormatting sqref="I46">
    <cfRule type="cellIs" priority="409" stopIfTrue="1" operator="equal">
      <formula>$D$49</formula>
    </cfRule>
    <cfRule type="cellIs" priority="410" stopIfTrue="1" operator="greaterThan">
      <formula>""""""</formula>
    </cfRule>
  </conditionalFormatting>
  <conditionalFormatting sqref="I15">
    <cfRule type="cellIs" priority="451" stopIfTrue="1" operator="greaterThan">
      <formula>""""""</formula>
    </cfRule>
    <cfRule type="cellIs" priority="452" stopIfTrue="1" operator="equal">
      <formula>$C$15</formula>
    </cfRule>
    <cfRule type="cellIs" dxfId="144" priority="453" operator="greaterThan">
      <formula>$D$15</formula>
    </cfRule>
  </conditionalFormatting>
  <conditionalFormatting sqref="I14">
    <cfRule type="cellIs" dxfId="143" priority="448" stopIfTrue="1" operator="notBetween">
      <formula>6</formula>
      <formula>9</formula>
    </cfRule>
    <cfRule type="cellIs" dxfId="142" priority="449" operator="notBetween">
      <formula>6.5</formula>
      <formula>8.5</formula>
    </cfRule>
    <cfRule type="cellIs" dxfId="141" priority="450" operator="notBetween">
      <formula>6</formula>
      <formula>8.5</formula>
    </cfRule>
  </conditionalFormatting>
  <conditionalFormatting sqref="I28">
    <cfRule type="cellIs" priority="442" stopIfTrue="1" operator="equal">
      <formula>$C$27</formula>
    </cfRule>
    <cfRule type="cellIs" priority="443" stopIfTrue="1" operator="greaterThan">
      <formula>""""""</formula>
    </cfRule>
    <cfRule type="cellIs" dxfId="140" priority="444" operator="greaterThan">
      <formula>$D$28</formula>
    </cfRule>
  </conditionalFormatting>
  <conditionalFormatting sqref="I45">
    <cfRule type="cellIs" priority="434" stopIfTrue="1" operator="equal">
      <formula>$D$48</formula>
    </cfRule>
    <cfRule type="cellIs" priority="500" stopIfTrue="1" operator="greaterThan">
      <formula>""""""</formula>
    </cfRule>
    <cfRule type="cellIs" dxfId="139" priority="501" operator="greaterThan">
      <formula>$D$45</formula>
    </cfRule>
    <cfRule type="cellIs" dxfId="138" priority="502" operator="greaterThan">
      <formula>$C$45</formula>
    </cfRule>
  </conditionalFormatting>
  <conditionalFormatting sqref="I88">
    <cfRule type="cellIs" priority="428" stopIfTrue="1" operator="greaterThan">
      <formula>""""""</formula>
    </cfRule>
    <cfRule type="cellIs" priority="429" stopIfTrue="1" operator="equal">
      <formula>$C$88</formula>
    </cfRule>
    <cfRule type="cellIs" dxfId="137" priority="430" operator="greaterThan">
      <formula>$D$88</formula>
    </cfRule>
  </conditionalFormatting>
  <conditionalFormatting sqref="I21">
    <cfRule type="cellIs" priority="431" stopIfTrue="1" operator="greaterThan">
      <formula>""""""</formula>
    </cfRule>
    <cfRule type="cellIs" priority="432" stopIfTrue="1" operator="equal">
      <formula>$D$21</formula>
    </cfRule>
    <cfRule type="cellIs" dxfId="136" priority="433" operator="greaterThan">
      <formula>$C$21</formula>
    </cfRule>
  </conditionalFormatting>
  <conditionalFormatting sqref="I23">
    <cfRule type="cellIs" priority="445" stopIfTrue="1" operator="equal">
      <formula>$D$23</formula>
    </cfRule>
    <cfRule type="cellIs" priority="446" stopIfTrue="1" operator="greaterThan">
      <formula>""""""</formula>
    </cfRule>
    <cfRule type="cellIs" dxfId="135" priority="447" operator="greaterThan">
      <formula>$C$23</formula>
    </cfRule>
  </conditionalFormatting>
  <conditionalFormatting sqref="I24">
    <cfRule type="cellIs" priority="515" stopIfTrue="1" operator="equal">
      <formula>$D$24</formula>
    </cfRule>
    <cfRule type="cellIs" priority="516" stopIfTrue="1" operator="greaterThan">
      <formula>""""""</formula>
    </cfRule>
    <cfRule type="cellIs" dxfId="134" priority="517" operator="greaterThan">
      <formula>$C$24</formula>
    </cfRule>
  </conditionalFormatting>
  <conditionalFormatting sqref="I25">
    <cfRule type="cellIs" priority="509" stopIfTrue="1" operator="equal">
      <formula>$C$27</formula>
    </cfRule>
    <cfRule type="cellIs" priority="510" stopIfTrue="1" operator="greaterThan">
      <formula>""""""</formula>
    </cfRule>
    <cfRule type="cellIs" dxfId="133" priority="511" operator="greaterThan">
      <formula>$D$27</formula>
    </cfRule>
    <cfRule type="cellIs" priority="512" stopIfTrue="1" operator="equal">
      <formula>$D$25</formula>
    </cfRule>
    <cfRule type="cellIs" priority="513" stopIfTrue="1" operator="greaterThan">
      <formula>""""""</formula>
    </cfRule>
    <cfRule type="cellIs" dxfId="132" priority="514" operator="greaterThan">
      <formula>$C$25</formula>
    </cfRule>
  </conditionalFormatting>
  <conditionalFormatting sqref="I31">
    <cfRule type="cellIs" priority="506" stopIfTrue="1" operator="equal">
      <formula>$D$31</formula>
    </cfRule>
    <cfRule type="cellIs" priority="507" stopIfTrue="1" operator="greaterThan">
      <formula>""""""</formula>
    </cfRule>
    <cfRule type="cellIs" dxfId="131" priority="508" operator="greaterThan">
      <formula>$C$31</formula>
    </cfRule>
  </conditionalFormatting>
  <conditionalFormatting sqref="I32">
    <cfRule type="cellIs" priority="520" stopIfTrue="1" operator="greaterThan">
      <formula>""""""</formula>
    </cfRule>
    <cfRule type="cellIs" priority="521" stopIfTrue="1" operator="equal">
      <formula>$C$32</formula>
    </cfRule>
    <cfRule type="cellIs" dxfId="130" priority="522" operator="greaterThan">
      <formula>$D$32</formula>
    </cfRule>
  </conditionalFormatting>
  <conditionalFormatting sqref="I33">
    <cfRule type="cellIs" priority="456" stopIfTrue="1" operator="equal">
      <formula>$D$31</formula>
    </cfRule>
    <cfRule type="cellIs" priority="503" stopIfTrue="1" operator="greaterThan">
      <formula>""""""</formula>
    </cfRule>
    <cfRule type="cellIs" dxfId="129" priority="504" operator="greaterThan">
      <formula>$D$33</formula>
    </cfRule>
    <cfRule type="cellIs" dxfId="128" priority="505" operator="greaterThan">
      <formula>$C$33</formula>
    </cfRule>
  </conditionalFormatting>
  <conditionalFormatting sqref="I34">
    <cfRule type="cellIs" priority="439" stopIfTrue="1" operator="greaterThan">
      <formula>""""""</formula>
    </cfRule>
    <cfRule type="cellIs" priority="440" stopIfTrue="1" operator="equal">
      <formula>$C$34</formula>
    </cfRule>
    <cfRule type="cellIs" dxfId="127" priority="441" operator="greaterThan">
      <formula>$D$34</formula>
    </cfRule>
  </conditionalFormatting>
  <conditionalFormatting sqref="I41">
    <cfRule type="cellIs" priority="435" stopIfTrue="1" operator="equal">
      <formula>$D$36</formula>
    </cfRule>
    <cfRule type="cellIs" priority="436" stopIfTrue="1" operator="greaterThan">
      <formula>""""""</formula>
    </cfRule>
    <cfRule type="cellIs" dxfId="126" priority="437" operator="greaterThan">
      <formula>$D$41</formula>
    </cfRule>
    <cfRule type="cellIs" dxfId="125" priority="438" operator="greaterThan">
      <formula>$C$41</formula>
    </cfRule>
  </conditionalFormatting>
  <conditionalFormatting sqref="I50">
    <cfRule type="cellIs" priority="518" stopIfTrue="1" operator="greaterThan">
      <formula>""""""</formula>
    </cfRule>
    <cfRule type="cellIs" dxfId="124" priority="519" operator="greaterThan">
      <formula>$D$50</formula>
    </cfRule>
  </conditionalFormatting>
  <conditionalFormatting sqref="I51">
    <cfRule type="cellIs" priority="496" stopIfTrue="1" operator="equal">
      <formula>$D$36</formula>
    </cfRule>
    <cfRule type="cellIs" priority="497" stopIfTrue="1" operator="greaterThan">
      <formula>""""""</formula>
    </cfRule>
    <cfRule type="cellIs" dxfId="123" priority="498" operator="greaterThan">
      <formula>$D$51</formula>
    </cfRule>
    <cfRule type="cellIs" dxfId="122" priority="499" operator="greaterThan">
      <formula>$C$51</formula>
    </cfRule>
  </conditionalFormatting>
  <conditionalFormatting sqref="I52">
    <cfRule type="cellIs" priority="493" stopIfTrue="1" operator="equal">
      <formula>$D$36</formula>
    </cfRule>
    <cfRule type="cellIs" priority="494" stopIfTrue="1" operator="greaterThan">
      <formula>""""""</formula>
    </cfRule>
    <cfRule type="cellIs" dxfId="121" priority="495" operator="greaterThan">
      <formula>$C$52</formula>
    </cfRule>
  </conditionalFormatting>
  <conditionalFormatting sqref="I57">
    <cfRule type="cellIs" priority="490" stopIfTrue="1" operator="equal">
      <formula>$D$57</formula>
    </cfRule>
    <cfRule type="cellIs" priority="491" stopIfTrue="1" operator="greaterThan">
      <formula>""""""</formula>
    </cfRule>
    <cfRule type="cellIs" dxfId="120" priority="492" operator="greaterThan">
      <formula>$C$57</formula>
    </cfRule>
  </conditionalFormatting>
  <conditionalFormatting sqref="I59">
    <cfRule type="cellIs" priority="486" stopIfTrue="1" operator="equal">
      <formula>$D$57</formula>
    </cfRule>
    <cfRule type="cellIs" priority="487" stopIfTrue="1" operator="greaterThan">
      <formula>""""""</formula>
    </cfRule>
    <cfRule type="cellIs" dxfId="119" priority="488" operator="greaterThan">
      <formula>$D$59</formula>
    </cfRule>
    <cfRule type="cellIs" dxfId="118" priority="489" operator="greaterThan">
      <formula>$C$59</formula>
    </cfRule>
  </conditionalFormatting>
  <conditionalFormatting sqref="I63">
    <cfRule type="cellIs" priority="483" stopIfTrue="1" operator="equal">
      <formula>$D$63</formula>
    </cfRule>
    <cfRule type="cellIs" priority="484" stopIfTrue="1" operator="greaterThan">
      <formula>""""""</formula>
    </cfRule>
    <cfRule type="cellIs" dxfId="117" priority="485" operator="greaterThan">
      <formula>$C$63</formula>
    </cfRule>
  </conditionalFormatting>
  <conditionalFormatting sqref="I69">
    <cfRule type="cellIs" priority="480" stopIfTrue="1" operator="equal">
      <formula>$D$69</formula>
    </cfRule>
    <cfRule type="cellIs" priority="481" stopIfTrue="1" operator="greaterThan">
      <formula>""""""</formula>
    </cfRule>
    <cfRule type="cellIs" dxfId="116" priority="482" operator="greaterThan">
      <formula>$C$69</formula>
    </cfRule>
  </conditionalFormatting>
  <conditionalFormatting sqref="I71">
    <cfRule type="cellIs" priority="455" stopIfTrue="1" operator="equal">
      <formula>$D$69</formula>
    </cfRule>
    <cfRule type="cellIs" priority="477" stopIfTrue="1" operator="greaterThan">
      <formula>""""""</formula>
    </cfRule>
    <cfRule type="cellIs" dxfId="115" priority="478" operator="greaterThan">
      <formula>$D$71</formula>
    </cfRule>
    <cfRule type="cellIs" dxfId="114" priority="479" operator="greaterThan">
      <formula>$C$71</formula>
    </cfRule>
  </conditionalFormatting>
  <conditionalFormatting sqref="I76 I81 I91">
    <cfRule type="cellIs" priority="407" stopIfTrue="1" operator="equal">
      <formula>$D$63</formula>
    </cfRule>
    <cfRule type="cellIs" priority="419" stopIfTrue="1" operator="greaterThan">
      <formula>""""""</formula>
    </cfRule>
  </conditionalFormatting>
  <conditionalFormatting sqref="I79">
    <cfRule type="cellIs" priority="473" stopIfTrue="1" operator="equal">
      <formula>$D$63</formula>
    </cfRule>
    <cfRule type="cellIs" priority="474" stopIfTrue="1" operator="greaterThan">
      <formula>""""""</formula>
    </cfRule>
    <cfRule type="cellIs" dxfId="113" priority="475" operator="greaterThan">
      <formula>$C$79</formula>
    </cfRule>
  </conditionalFormatting>
  <conditionalFormatting sqref="I83">
    <cfRule type="cellIs" priority="454" stopIfTrue="1" operator="equal">
      <formula>$D$69</formula>
    </cfRule>
    <cfRule type="cellIs" priority="470" stopIfTrue="1" operator="greaterThan">
      <formula>""""""</formula>
    </cfRule>
    <cfRule type="cellIs" dxfId="112" priority="471" operator="greaterThan">
      <formula>$D$83</formula>
    </cfRule>
    <cfRule type="cellIs" dxfId="111" priority="472" operator="greaterThan">
      <formula>$C$83</formula>
    </cfRule>
  </conditionalFormatting>
  <conditionalFormatting sqref="I84">
    <cfRule type="cellIs" priority="416" stopIfTrue="1" operator="greaterThan">
      <formula>""""""</formula>
    </cfRule>
    <cfRule type="cellIs" priority="417" stopIfTrue="1" operator="equal">
      <formula>$D$63</formula>
    </cfRule>
  </conditionalFormatting>
  <conditionalFormatting sqref="I90">
    <cfRule type="cellIs" priority="467" stopIfTrue="1" operator="equal">
      <formula>$D$69</formula>
    </cfRule>
    <cfRule type="cellIs" priority="468" stopIfTrue="1" operator="greaterThan">
      <formula>""""""</formula>
    </cfRule>
    <cfRule type="cellIs" dxfId="110" priority="469" operator="greaterThan">
      <formula>$C$90</formula>
    </cfRule>
  </conditionalFormatting>
  <conditionalFormatting sqref="I95">
    <cfRule type="cellIs" priority="463" stopIfTrue="1" operator="equal">
      <formula>$D$69</formula>
    </cfRule>
    <cfRule type="cellIs" priority="464" stopIfTrue="1" operator="greaterThan">
      <formula>""""""</formula>
    </cfRule>
    <cfRule type="cellIs" dxfId="109" priority="465" operator="greaterThan">
      <formula>$C$95</formula>
    </cfRule>
  </conditionalFormatting>
  <conditionalFormatting sqref="I97">
    <cfRule type="cellIs" priority="460" stopIfTrue="1" operator="equal">
      <formula>$D$69</formula>
    </cfRule>
    <cfRule type="cellIs" priority="461" stopIfTrue="1" operator="greaterThan">
      <formula>""""""</formula>
    </cfRule>
    <cfRule type="cellIs" dxfId="108" priority="462" operator="greaterThan">
      <formula>$C$97</formula>
    </cfRule>
  </conditionalFormatting>
  <conditionalFormatting sqref="I101">
    <cfRule type="cellIs" priority="457" stopIfTrue="1" operator="equal">
      <formula>$D$101</formula>
    </cfRule>
    <cfRule type="cellIs" priority="458" stopIfTrue="1" operator="greaterThan">
      <formula>""""""</formula>
    </cfRule>
    <cfRule type="cellIs" dxfId="107" priority="459" operator="greaterThan">
      <formula>$C$101</formula>
    </cfRule>
  </conditionalFormatting>
  <conditionalFormatting sqref="I106:I107">
    <cfRule type="cellIs" priority="425" stopIfTrue="1" operator="equal">
      <formula>$D$105</formula>
    </cfRule>
    <cfRule type="cellIs" priority="426" stopIfTrue="1" operator="greaterThan">
      <formula>""""""</formula>
    </cfRule>
    <cfRule type="cellIs" dxfId="106" priority="427" operator="greaterThan">
      <formula>$C$106</formula>
    </cfRule>
  </conditionalFormatting>
  <conditionalFormatting sqref="I89">
    <cfRule type="cellIs" priority="422" stopIfTrue="1" operator="equal">
      <formula>$D$63</formula>
    </cfRule>
    <cfRule type="cellIs" priority="423" stopIfTrue="1" operator="greaterThan">
      <formula>""""""</formula>
    </cfRule>
    <cfRule type="cellIs" dxfId="105" priority="424" operator="greaterThan">
      <formula>$C$89</formula>
    </cfRule>
  </conditionalFormatting>
  <conditionalFormatting sqref="I91">
    <cfRule type="cellIs" dxfId="104" priority="466" operator="greaterThan">
      <formula>I$92</formula>
    </cfRule>
  </conditionalFormatting>
  <conditionalFormatting sqref="I43">
    <cfRule type="cellIs" dxfId="103" priority="421" operator="greaterThan">
      <formula>I$44</formula>
    </cfRule>
  </conditionalFormatting>
  <conditionalFormatting sqref="I76">
    <cfRule type="cellIs" dxfId="102" priority="476" operator="greaterThan">
      <formula>I$77</formula>
    </cfRule>
  </conditionalFormatting>
  <conditionalFormatting sqref="I81">
    <cfRule type="cellIs" dxfId="101" priority="420" operator="greaterThan">
      <formula>I$82</formula>
    </cfRule>
  </conditionalFormatting>
  <conditionalFormatting sqref="I84">
    <cfRule type="cellIs" dxfId="100" priority="418" operator="greaterThan">
      <formula>I$85</formula>
    </cfRule>
  </conditionalFormatting>
  <conditionalFormatting sqref="I38">
    <cfRule type="cellIs" dxfId="99" priority="415" operator="greaterThan">
      <formula>I$39</formula>
    </cfRule>
  </conditionalFormatting>
  <conditionalFormatting sqref="I46">
    <cfRule type="cellIs" dxfId="98" priority="413" operator="greaterThan">
      <formula>I$47</formula>
    </cfRule>
  </conditionalFormatting>
  <conditionalFormatting sqref="I46">
    <cfRule type="cellIs" dxfId="97" priority="412" operator="greaterThan">
      <formula>I$47</formula>
    </cfRule>
  </conditionalFormatting>
  <conditionalFormatting sqref="I53">
    <cfRule type="cellIs" dxfId="96" priority="411" operator="greaterThan">
      <formula>I$54</formula>
    </cfRule>
  </conditionalFormatting>
  <conditionalFormatting sqref="I68">
    <cfRule type="cellIs" priority="523" stopIfTrue="1" operator="greaterThan">
      <formula>""""""</formula>
    </cfRule>
    <cfRule type="cellIs" priority="524" stopIfTrue="1" operator="equal">
      <formula>$D$69</formula>
    </cfRule>
    <cfRule type="cellIs" dxfId="95" priority="525" operator="greaterThan">
      <formula>$D$68</formula>
    </cfRule>
    <cfRule type="cellIs" dxfId="94" priority="526" operator="greaterThan">
      <formula>$C$68</formula>
    </cfRule>
  </conditionalFormatting>
  <conditionalFormatting sqref="V38">
    <cfRule type="cellIs" priority="166" stopIfTrue="1" operator="greaterThan">
      <formula>""""""</formula>
    </cfRule>
    <cfRule type="cellIs" priority="173" stopIfTrue="1" operator="equal">
      <formula>$D$36</formula>
    </cfRule>
  </conditionalFormatting>
  <conditionalFormatting sqref="V46">
    <cfRule type="cellIs" priority="167" stopIfTrue="1" operator="equal">
      <formula>$D$49</formula>
    </cfRule>
    <cfRule type="cellIs" priority="168" stopIfTrue="1" operator="greaterThan">
      <formula>""""""</formula>
    </cfRule>
  </conditionalFormatting>
  <conditionalFormatting sqref="V15">
    <cfRule type="cellIs" priority="210" stopIfTrue="1" operator="greaterThan">
      <formula>""""""</formula>
    </cfRule>
    <cfRule type="cellIs" priority="211" stopIfTrue="1" operator="equal">
      <formula>$C$15</formula>
    </cfRule>
    <cfRule type="cellIs" dxfId="93" priority="212" operator="greaterThan">
      <formula>$D$15</formula>
    </cfRule>
  </conditionalFormatting>
  <conditionalFormatting sqref="V28">
    <cfRule type="cellIs" priority="201" stopIfTrue="1" operator="equal">
      <formula>$C$27</formula>
    </cfRule>
    <cfRule type="cellIs" priority="202" stopIfTrue="1" operator="greaterThan">
      <formula>""""""</formula>
    </cfRule>
    <cfRule type="cellIs" dxfId="92" priority="203" operator="greaterThan">
      <formula>$D$28</formula>
    </cfRule>
  </conditionalFormatting>
  <conditionalFormatting sqref="V45">
    <cfRule type="cellIs" priority="193" stopIfTrue="1" operator="equal">
      <formula>$D$48</formula>
    </cfRule>
    <cfRule type="cellIs" priority="259" stopIfTrue="1" operator="greaterThan">
      <formula>""""""</formula>
    </cfRule>
    <cfRule type="cellIs" dxfId="91" priority="260" operator="greaterThan">
      <formula>$D$45</formula>
    </cfRule>
    <cfRule type="cellIs" dxfId="90" priority="261" operator="greaterThan">
      <formula>$C$45</formula>
    </cfRule>
  </conditionalFormatting>
  <conditionalFormatting sqref="V88">
    <cfRule type="cellIs" priority="187" stopIfTrue="1" operator="greaterThan">
      <formula>""""""</formula>
    </cfRule>
    <cfRule type="cellIs" priority="188" stopIfTrue="1" operator="equal">
      <formula>$C$88</formula>
    </cfRule>
    <cfRule type="cellIs" dxfId="89" priority="189" operator="greaterThan">
      <formula>$D$88</formula>
    </cfRule>
  </conditionalFormatting>
  <conditionalFormatting sqref="V21">
    <cfRule type="cellIs" priority="190" stopIfTrue="1" operator="greaterThan">
      <formula>""""""</formula>
    </cfRule>
    <cfRule type="cellIs" priority="191" stopIfTrue="1" operator="equal">
      <formula>$D$21</formula>
    </cfRule>
    <cfRule type="cellIs" dxfId="88" priority="192" operator="greaterThan">
      <formula>$C$21</formula>
    </cfRule>
  </conditionalFormatting>
  <conditionalFormatting sqref="V23">
    <cfRule type="cellIs" priority="204" stopIfTrue="1" operator="equal">
      <formula>$D$23</formula>
    </cfRule>
    <cfRule type="cellIs" priority="205" stopIfTrue="1" operator="greaterThan">
      <formula>""""""</formula>
    </cfRule>
    <cfRule type="cellIs" dxfId="87" priority="206" operator="greaterThan">
      <formula>$C$23</formula>
    </cfRule>
  </conditionalFormatting>
  <conditionalFormatting sqref="V24">
    <cfRule type="cellIs" priority="274" stopIfTrue="1" operator="equal">
      <formula>$D$24</formula>
    </cfRule>
    <cfRule type="cellIs" priority="275" stopIfTrue="1" operator="greaterThan">
      <formula>""""""</formula>
    </cfRule>
    <cfRule type="cellIs" dxfId="86" priority="276" operator="greaterThan">
      <formula>$C$24</formula>
    </cfRule>
  </conditionalFormatting>
  <conditionalFormatting sqref="V25">
    <cfRule type="cellIs" priority="268" stopIfTrue="1" operator="equal">
      <formula>$C$27</formula>
    </cfRule>
    <cfRule type="cellIs" priority="269" stopIfTrue="1" operator="greaterThan">
      <formula>""""""</formula>
    </cfRule>
    <cfRule type="cellIs" dxfId="85" priority="270" operator="greaterThan">
      <formula>$D$27</formula>
    </cfRule>
    <cfRule type="cellIs" priority="271" stopIfTrue="1" operator="equal">
      <formula>$D$25</formula>
    </cfRule>
    <cfRule type="cellIs" priority="272" stopIfTrue="1" operator="greaterThan">
      <formula>""""""</formula>
    </cfRule>
    <cfRule type="cellIs" dxfId="84" priority="273" operator="greaterThan">
      <formula>$C$25</formula>
    </cfRule>
  </conditionalFormatting>
  <conditionalFormatting sqref="V31">
    <cfRule type="cellIs" priority="265" stopIfTrue="1" operator="equal">
      <formula>$D$31</formula>
    </cfRule>
    <cfRule type="cellIs" priority="266" stopIfTrue="1" operator="greaterThan">
      <formula>""""""</formula>
    </cfRule>
    <cfRule type="cellIs" dxfId="83" priority="267" operator="greaterThan">
      <formula>$C$31</formula>
    </cfRule>
  </conditionalFormatting>
  <conditionalFormatting sqref="V32">
    <cfRule type="cellIs" priority="279" stopIfTrue="1" operator="greaterThan">
      <formula>""""""</formula>
    </cfRule>
    <cfRule type="cellIs" priority="280" stopIfTrue="1" operator="equal">
      <formula>$C$32</formula>
    </cfRule>
    <cfRule type="cellIs" dxfId="82" priority="281" operator="greaterThan">
      <formula>$D$32</formula>
    </cfRule>
  </conditionalFormatting>
  <conditionalFormatting sqref="V33">
    <cfRule type="cellIs" priority="215" stopIfTrue="1" operator="equal">
      <formula>$D$31</formula>
    </cfRule>
    <cfRule type="cellIs" priority="262" stopIfTrue="1" operator="greaterThan">
      <formula>""""""</formula>
    </cfRule>
    <cfRule type="cellIs" dxfId="81" priority="263" operator="greaterThan">
      <formula>$D$33</formula>
    </cfRule>
    <cfRule type="cellIs" dxfId="80" priority="264" operator="greaterThan">
      <formula>$C$33</formula>
    </cfRule>
  </conditionalFormatting>
  <conditionalFormatting sqref="V34">
    <cfRule type="cellIs" priority="198" stopIfTrue="1" operator="greaterThan">
      <formula>""""""</formula>
    </cfRule>
    <cfRule type="cellIs" priority="199" stopIfTrue="1" operator="equal">
      <formula>$C$34</formula>
    </cfRule>
    <cfRule type="cellIs" dxfId="79" priority="200" operator="greaterThan">
      <formula>$D$34</formula>
    </cfRule>
  </conditionalFormatting>
  <conditionalFormatting sqref="V41">
    <cfRule type="cellIs" priority="194" stopIfTrue="1" operator="equal">
      <formula>$D$36</formula>
    </cfRule>
    <cfRule type="cellIs" priority="195" stopIfTrue="1" operator="greaterThan">
      <formula>""""""</formula>
    </cfRule>
    <cfRule type="cellIs" dxfId="78" priority="196" operator="greaterThan">
      <formula>$D$41</formula>
    </cfRule>
    <cfRule type="cellIs" dxfId="77" priority="197" operator="greaterThan">
      <formula>$C$41</formula>
    </cfRule>
  </conditionalFormatting>
  <conditionalFormatting sqref="V50">
    <cfRule type="cellIs" priority="277" stopIfTrue="1" operator="greaterThan">
      <formula>""""""</formula>
    </cfRule>
    <cfRule type="cellIs" dxfId="76" priority="278" operator="greaterThan">
      <formula>$D$50</formula>
    </cfRule>
  </conditionalFormatting>
  <conditionalFormatting sqref="V51">
    <cfRule type="cellIs" priority="255" stopIfTrue="1" operator="equal">
      <formula>$D$36</formula>
    </cfRule>
    <cfRule type="cellIs" priority="256" stopIfTrue="1" operator="greaterThan">
      <formula>""""""</formula>
    </cfRule>
    <cfRule type="cellIs" dxfId="75" priority="257" operator="greaterThan">
      <formula>$D$51</formula>
    </cfRule>
    <cfRule type="cellIs" dxfId="74" priority="258" operator="greaterThan">
      <formula>$C$51</formula>
    </cfRule>
  </conditionalFormatting>
  <conditionalFormatting sqref="V52">
    <cfRule type="cellIs" priority="252" stopIfTrue="1" operator="equal">
      <formula>$D$36</formula>
    </cfRule>
    <cfRule type="cellIs" priority="253" stopIfTrue="1" operator="greaterThan">
      <formula>""""""</formula>
    </cfRule>
    <cfRule type="cellIs" dxfId="73" priority="254" operator="greaterThan">
      <formula>$C$52</formula>
    </cfRule>
  </conditionalFormatting>
  <conditionalFormatting sqref="V57">
    <cfRule type="cellIs" priority="249" stopIfTrue="1" operator="equal">
      <formula>$D$57</formula>
    </cfRule>
    <cfRule type="cellIs" priority="250" stopIfTrue="1" operator="greaterThan">
      <formula>""""""</formula>
    </cfRule>
    <cfRule type="cellIs" dxfId="72" priority="251" operator="greaterThan">
      <formula>$C$57</formula>
    </cfRule>
  </conditionalFormatting>
  <conditionalFormatting sqref="V59">
    <cfRule type="cellIs" priority="245" stopIfTrue="1" operator="equal">
      <formula>$D$57</formula>
    </cfRule>
    <cfRule type="cellIs" priority="246" stopIfTrue="1" operator="greaterThan">
      <formula>""""""</formula>
    </cfRule>
    <cfRule type="cellIs" dxfId="71" priority="247" operator="greaterThan">
      <formula>$D$59</formula>
    </cfRule>
    <cfRule type="cellIs" dxfId="70" priority="248" operator="greaterThan">
      <formula>$C$59</formula>
    </cfRule>
  </conditionalFormatting>
  <conditionalFormatting sqref="V63">
    <cfRule type="cellIs" priority="242" stopIfTrue="1" operator="equal">
      <formula>$D$63</formula>
    </cfRule>
    <cfRule type="cellIs" priority="243" stopIfTrue="1" operator="greaterThan">
      <formula>""""""</formula>
    </cfRule>
    <cfRule type="cellIs" dxfId="69" priority="244" operator="greaterThan">
      <formula>$C$63</formula>
    </cfRule>
  </conditionalFormatting>
  <conditionalFormatting sqref="V69">
    <cfRule type="cellIs" priority="239" stopIfTrue="1" operator="equal">
      <formula>$D$69</formula>
    </cfRule>
    <cfRule type="cellIs" priority="240" stopIfTrue="1" operator="greaterThan">
      <formula>""""""</formula>
    </cfRule>
    <cfRule type="cellIs" dxfId="68" priority="241" operator="greaterThan">
      <formula>$C$69</formula>
    </cfRule>
  </conditionalFormatting>
  <conditionalFormatting sqref="V71">
    <cfRule type="cellIs" priority="214" stopIfTrue="1" operator="equal">
      <formula>$D$69</formula>
    </cfRule>
    <cfRule type="cellIs" priority="236" stopIfTrue="1" operator="greaterThan">
      <formula>""""""</formula>
    </cfRule>
    <cfRule type="cellIs" dxfId="67" priority="237" operator="greaterThan">
      <formula>$D$71</formula>
    </cfRule>
    <cfRule type="cellIs" dxfId="66" priority="238" operator="greaterThan">
      <formula>$C$71</formula>
    </cfRule>
  </conditionalFormatting>
  <conditionalFormatting sqref="V91 V76 V81">
    <cfRule type="cellIs" priority="165" stopIfTrue="1" operator="equal">
      <formula>$D$63</formula>
    </cfRule>
    <cfRule type="cellIs" priority="177" stopIfTrue="1" operator="greaterThan">
      <formula>""""""</formula>
    </cfRule>
  </conditionalFormatting>
  <conditionalFormatting sqref="V79">
    <cfRule type="cellIs" priority="233" stopIfTrue="1" operator="equal">
      <formula>$D$63</formula>
    </cfRule>
    <cfRule type="cellIs" priority="234" stopIfTrue="1" operator="greaterThan">
      <formula>""""""</formula>
    </cfRule>
    <cfRule type="cellIs" dxfId="65" priority="235" operator="greaterThan">
      <formula>$C$79</formula>
    </cfRule>
  </conditionalFormatting>
  <conditionalFormatting sqref="V83">
    <cfRule type="cellIs" priority="213" stopIfTrue="1" operator="equal">
      <formula>$D$69</formula>
    </cfRule>
    <cfRule type="cellIs" priority="230" stopIfTrue="1" operator="greaterThan">
      <formula>""""""</formula>
    </cfRule>
    <cfRule type="cellIs" dxfId="64" priority="231" operator="greaterThan">
      <formula>$D$83</formula>
    </cfRule>
    <cfRule type="cellIs" dxfId="63" priority="232" operator="greaterThan">
      <formula>$C$83</formula>
    </cfRule>
  </conditionalFormatting>
  <conditionalFormatting sqref="V84">
    <cfRule type="cellIs" priority="175" stopIfTrue="1" operator="greaterThan">
      <formula>""""""</formula>
    </cfRule>
    <cfRule type="cellIs" priority="176" stopIfTrue="1" operator="equal">
      <formula>$D$63</formula>
    </cfRule>
  </conditionalFormatting>
  <conditionalFormatting sqref="V90">
    <cfRule type="cellIs" priority="226" stopIfTrue="1" operator="equal">
      <formula>$D$69</formula>
    </cfRule>
    <cfRule type="cellIs" priority="227" stopIfTrue="1" operator="greaterThan">
      <formula>""""""</formula>
    </cfRule>
    <cfRule type="cellIs" dxfId="62" priority="228" operator="greaterThan">
      <formula>$C$90</formula>
    </cfRule>
  </conditionalFormatting>
  <conditionalFormatting sqref="V95">
    <cfRule type="cellIs" priority="222" stopIfTrue="1" operator="equal">
      <formula>$D$69</formula>
    </cfRule>
    <cfRule type="cellIs" priority="223" stopIfTrue="1" operator="greaterThan">
      <formula>""""""</formula>
    </cfRule>
    <cfRule type="cellIs" dxfId="61" priority="224" operator="greaterThan">
      <formula>$C$95</formula>
    </cfRule>
  </conditionalFormatting>
  <conditionalFormatting sqref="V97">
    <cfRule type="cellIs" priority="219" stopIfTrue="1" operator="equal">
      <formula>$D$69</formula>
    </cfRule>
    <cfRule type="cellIs" priority="220" stopIfTrue="1" operator="greaterThan">
      <formula>""""""</formula>
    </cfRule>
    <cfRule type="cellIs" dxfId="60" priority="221" operator="greaterThan">
      <formula>$C$97</formula>
    </cfRule>
  </conditionalFormatting>
  <conditionalFormatting sqref="V101">
    <cfRule type="cellIs" priority="216" stopIfTrue="1" operator="equal">
      <formula>$D$101</formula>
    </cfRule>
    <cfRule type="cellIs" priority="217" stopIfTrue="1" operator="greaterThan">
      <formula>""""""</formula>
    </cfRule>
    <cfRule type="cellIs" dxfId="59" priority="218" operator="greaterThan">
      <formula>$C$101</formula>
    </cfRule>
  </conditionalFormatting>
  <conditionalFormatting sqref="V106:V107">
    <cfRule type="cellIs" priority="184" stopIfTrue="1" operator="equal">
      <formula>$D$105</formula>
    </cfRule>
    <cfRule type="cellIs" priority="185" stopIfTrue="1" operator="greaterThan">
      <formula>""""""</formula>
    </cfRule>
    <cfRule type="cellIs" dxfId="58" priority="186" operator="greaterThan">
      <formula>$C$106</formula>
    </cfRule>
  </conditionalFormatting>
  <conditionalFormatting sqref="V89">
    <cfRule type="cellIs" priority="181" stopIfTrue="1" operator="equal">
      <formula>$D$63</formula>
    </cfRule>
    <cfRule type="cellIs" priority="182" stopIfTrue="1" operator="greaterThan">
      <formula>""""""</formula>
    </cfRule>
    <cfRule type="cellIs" dxfId="57" priority="183" operator="greaterThan">
      <formula>$C$89</formula>
    </cfRule>
  </conditionalFormatting>
  <conditionalFormatting sqref="V91">
    <cfRule type="cellIs" dxfId="56" priority="225" operator="greaterThan">
      <formula>V$92</formula>
    </cfRule>
  </conditionalFormatting>
  <conditionalFormatting sqref="V43">
    <cfRule type="cellIs" priority="161" stopIfTrue="1" operator="greaterThan">
      <formula>""""""</formula>
    </cfRule>
    <cfRule type="cellIs" dxfId="55" priority="180" operator="greaterThan">
      <formula>V$44</formula>
    </cfRule>
  </conditionalFormatting>
  <conditionalFormatting sqref="V76">
    <cfRule type="cellIs" dxfId="54" priority="179" operator="greaterThan">
      <formula>V$77</formula>
    </cfRule>
  </conditionalFormatting>
  <conditionalFormatting sqref="V81">
    <cfRule type="cellIs" dxfId="53" priority="178" operator="greaterThan">
      <formula>V$82</formula>
    </cfRule>
  </conditionalFormatting>
  <conditionalFormatting sqref="V84">
    <cfRule type="cellIs" dxfId="52" priority="229" operator="greaterThan">
      <formula>V$85</formula>
    </cfRule>
  </conditionalFormatting>
  <conditionalFormatting sqref="V38">
    <cfRule type="cellIs" dxfId="51" priority="174" operator="greaterThan">
      <formula>V$39</formula>
    </cfRule>
  </conditionalFormatting>
  <conditionalFormatting sqref="V46">
    <cfRule type="cellIs" dxfId="50" priority="172" operator="greaterThan">
      <formula>V$47</formula>
    </cfRule>
  </conditionalFormatting>
  <conditionalFormatting sqref="V53">
    <cfRule type="cellIs" dxfId="49" priority="171" operator="greaterThan">
      <formula>V$54</formula>
    </cfRule>
  </conditionalFormatting>
  <conditionalFormatting sqref="V53">
    <cfRule type="cellIs" priority="169" stopIfTrue="1" operator="equal">
      <formula>$D$36</formula>
    </cfRule>
    <cfRule type="cellIs" priority="170" stopIfTrue="1" operator="greaterThan">
      <formula>""""""</formula>
    </cfRule>
  </conditionalFormatting>
  <conditionalFormatting sqref="V68">
    <cfRule type="cellIs" priority="282" stopIfTrue="1" operator="greaterThan">
      <formula>""""""</formula>
    </cfRule>
    <cfRule type="cellIs" priority="283" stopIfTrue="1" operator="equal">
      <formula>$D$69</formula>
    </cfRule>
    <cfRule type="cellIs" dxfId="48" priority="284" operator="greaterThan">
      <formula>$D$68</formula>
    </cfRule>
    <cfRule type="cellIs" dxfId="47" priority="285" operator="greaterThan">
      <formula>$C$68</formula>
    </cfRule>
  </conditionalFormatting>
  <conditionalFormatting sqref="V14">
    <cfRule type="cellIs" dxfId="46" priority="162" stopIfTrue="1" operator="notBetween">
      <formula>6</formula>
      <formula>9</formula>
    </cfRule>
    <cfRule type="cellIs" dxfId="45" priority="163" operator="notBetween">
      <formula>6.5</formula>
      <formula>8.5</formula>
    </cfRule>
    <cfRule type="cellIs" dxfId="44" priority="164" operator="notBetween">
      <formula>6</formula>
      <formula>8.5</formula>
    </cfRule>
  </conditionalFormatting>
  <conditionalFormatting sqref="U45">
    <cfRule type="cellIs" priority="157" stopIfTrue="1" operator="equal">
      <formula>$D$48</formula>
    </cfRule>
    <cfRule type="cellIs" priority="158" stopIfTrue="1" operator="greaterThan">
      <formula>""""""</formula>
    </cfRule>
    <cfRule type="cellIs" dxfId="43" priority="159" operator="greaterThan">
      <formula>$D$45</formula>
    </cfRule>
    <cfRule type="cellIs" dxfId="42" priority="160" operator="greaterThan">
      <formula>$C$45</formula>
    </cfRule>
  </conditionalFormatting>
  <conditionalFormatting sqref="U43">
    <cfRule type="cellIs" priority="155" stopIfTrue="1" operator="greaterThan">
      <formula>""""""</formula>
    </cfRule>
    <cfRule type="cellIs" dxfId="41" priority="156" operator="greaterThan">
      <formula>U$44</formula>
    </cfRule>
  </conditionalFormatting>
  <conditionalFormatting sqref="U38">
    <cfRule type="cellIs" priority="152" stopIfTrue="1" operator="greaterThan">
      <formula>""""""</formula>
    </cfRule>
    <cfRule type="cellIs" priority="153" stopIfTrue="1" operator="equal">
      <formula>$D$36</formula>
    </cfRule>
  </conditionalFormatting>
  <conditionalFormatting sqref="U38">
    <cfRule type="cellIs" dxfId="40" priority="154" operator="greaterThan">
      <formula>U$39</formula>
    </cfRule>
  </conditionalFormatting>
  <conditionalFormatting sqref="U33">
    <cfRule type="cellIs" priority="148" stopIfTrue="1" operator="equal">
      <formula>$D$31</formula>
    </cfRule>
    <cfRule type="cellIs" priority="149" stopIfTrue="1" operator="greaterThan">
      <formula>""""""</formula>
    </cfRule>
    <cfRule type="cellIs" dxfId="39" priority="150" operator="greaterThan">
      <formula>$D$33</formula>
    </cfRule>
    <cfRule type="cellIs" dxfId="38" priority="151" operator="greaterThan">
      <formula>$C$33</formula>
    </cfRule>
  </conditionalFormatting>
  <conditionalFormatting sqref="U31">
    <cfRule type="cellIs" priority="145" stopIfTrue="1" operator="equal">
      <formula>$D$31</formula>
    </cfRule>
    <cfRule type="cellIs" priority="146" stopIfTrue="1" operator="greaterThan">
      <formula>""""""</formula>
    </cfRule>
    <cfRule type="cellIs" dxfId="37" priority="147" operator="greaterThan">
      <formula>$C$31</formula>
    </cfRule>
  </conditionalFormatting>
  <conditionalFormatting sqref="N47:Q47 S47:W47 Y47:AK47">
    <cfRule type="cellIs" priority="143" stopIfTrue="1" operator="equal">
      <formula>$D$49</formula>
    </cfRule>
    <cfRule type="cellIs" priority="144" stopIfTrue="1" operator="greaterThan">
      <formula>""""""</formula>
    </cfRule>
  </conditionalFormatting>
  <conditionalFormatting sqref="N82:Q82 S82:W82 Y82:AK82">
    <cfRule type="cellIs" priority="141" stopIfTrue="1" operator="greaterThan">
      <formula>""""""</formula>
    </cfRule>
    <cfRule type="cellIs" priority="142" stopIfTrue="1" operator="equal">
      <formula>$D$36</formula>
    </cfRule>
  </conditionalFormatting>
  <conditionalFormatting sqref="N85:Q85 S85:W85 Y85:AK85">
    <cfRule type="cellIs" priority="139" stopIfTrue="1" operator="equal">
      <formula>$D$49</formula>
    </cfRule>
    <cfRule type="cellIs" priority="140" stopIfTrue="1" operator="greaterThan">
      <formula>""""""</formula>
    </cfRule>
  </conditionalFormatting>
  <conditionalFormatting sqref="U68">
    <cfRule type="cellIs" priority="115" stopIfTrue="1" operator="greaterThan">
      <formula>""""""</formula>
    </cfRule>
    <cfRule type="cellIs" priority="116" stopIfTrue="1" operator="equal">
      <formula>$D$69</formula>
    </cfRule>
    <cfRule type="cellIs" dxfId="36" priority="117" operator="greaterThan">
      <formula>$D$68</formula>
    </cfRule>
    <cfRule type="cellIs" dxfId="35" priority="118" operator="greaterThan">
      <formula>$C$68</formula>
    </cfRule>
  </conditionalFormatting>
  <conditionalFormatting sqref="U71">
    <cfRule type="cellIs" priority="111" stopIfTrue="1" operator="equal">
      <formula>$D$69</formula>
    </cfRule>
    <cfRule type="cellIs" priority="112" stopIfTrue="1" operator="greaterThan">
      <formula>""""""</formula>
    </cfRule>
    <cfRule type="cellIs" dxfId="34" priority="113" operator="greaterThan">
      <formula>$D$71</formula>
    </cfRule>
    <cfRule type="cellIs" dxfId="33" priority="114" operator="greaterThan">
      <formula>$C$71</formula>
    </cfRule>
  </conditionalFormatting>
  <conditionalFormatting sqref="U76">
    <cfRule type="cellIs" priority="108" stopIfTrue="1" operator="equal">
      <formula>$D$63</formula>
    </cfRule>
    <cfRule type="cellIs" priority="109" stopIfTrue="1" operator="greaterThan">
      <formula>""""""</formula>
    </cfRule>
  </conditionalFormatting>
  <conditionalFormatting sqref="U76">
    <cfRule type="cellIs" dxfId="32" priority="110" operator="greaterThan">
      <formula>U$77</formula>
    </cfRule>
  </conditionalFormatting>
  <conditionalFormatting sqref="U81">
    <cfRule type="cellIs" priority="105" stopIfTrue="1" operator="equal">
      <formula>$D$63</formula>
    </cfRule>
    <cfRule type="cellIs" priority="106" stopIfTrue="1" operator="greaterThan">
      <formula>""""""</formula>
    </cfRule>
  </conditionalFormatting>
  <conditionalFormatting sqref="U81">
    <cfRule type="cellIs" dxfId="31" priority="107" operator="greaterThan">
      <formula>U$82</formula>
    </cfRule>
  </conditionalFormatting>
  <conditionalFormatting sqref="U83">
    <cfRule type="cellIs" priority="101" stopIfTrue="1" operator="equal">
      <formula>$D$69</formula>
    </cfRule>
    <cfRule type="cellIs" priority="102" stopIfTrue="1" operator="greaterThan">
      <formula>""""""</formula>
    </cfRule>
    <cfRule type="cellIs" dxfId="30" priority="103" operator="greaterThan">
      <formula>$D$83</formula>
    </cfRule>
    <cfRule type="cellIs" dxfId="29" priority="104" operator="greaterThan">
      <formula>$C$83</formula>
    </cfRule>
  </conditionalFormatting>
  <conditionalFormatting sqref="U106">
    <cfRule type="cellIs" priority="98" stopIfTrue="1" operator="equal">
      <formula>$D$105</formula>
    </cfRule>
    <cfRule type="cellIs" priority="99" stopIfTrue="1" operator="greaterThan">
      <formula>""""""</formula>
    </cfRule>
    <cfRule type="cellIs" dxfId="28" priority="100" operator="greaterThan">
      <formula>$C$106</formula>
    </cfRule>
  </conditionalFormatting>
  <conditionalFormatting sqref="AA43">
    <cfRule type="cellIs" priority="97" stopIfTrue="1" operator="greaterThan">
      <formula>""""""</formula>
    </cfRule>
  </conditionalFormatting>
  <conditionalFormatting sqref="Z43">
    <cfRule type="cellIs" priority="96" stopIfTrue="1" operator="greaterThan">
      <formula>""""""</formula>
    </cfRule>
  </conditionalFormatting>
  <conditionalFormatting sqref="U50">
    <cfRule type="cellIs" priority="87" stopIfTrue="1" operator="greaterThan">
      <formula>""""""</formula>
    </cfRule>
    <cfRule type="cellIs" dxfId="27" priority="88" operator="greaterThan">
      <formula>$D$50</formula>
    </cfRule>
  </conditionalFormatting>
  <conditionalFormatting sqref="U59">
    <cfRule type="cellIs" priority="83" stopIfTrue="1" operator="equal">
      <formula>$D$57</formula>
    </cfRule>
    <cfRule type="cellIs" priority="84" stopIfTrue="1" operator="greaterThan">
      <formula>""""""</formula>
    </cfRule>
    <cfRule type="cellIs" dxfId="26" priority="85" operator="greaterThan">
      <formula>$D$59</formula>
    </cfRule>
    <cfRule type="cellIs" dxfId="25" priority="86" operator="greaterThan">
      <formula>$C$59</formula>
    </cfRule>
  </conditionalFormatting>
  <conditionalFormatting sqref="U21">
    <cfRule type="cellIs" priority="80" stopIfTrue="1" operator="greaterThan">
      <formula>""""""</formula>
    </cfRule>
    <cfRule type="cellIs" priority="81" stopIfTrue="1" operator="equal">
      <formula>$D$21</formula>
    </cfRule>
    <cfRule type="cellIs" dxfId="24" priority="82" operator="greaterThan">
      <formula>$C$21</formula>
    </cfRule>
  </conditionalFormatting>
  <conditionalFormatting sqref="L43">
    <cfRule type="cellIs" dxfId="23" priority="79" operator="greaterThan">
      <formula>L$44</formula>
    </cfRule>
  </conditionalFormatting>
  <conditionalFormatting sqref="J38">
    <cfRule type="cellIs" priority="75" stopIfTrue="1" operator="greaterThan">
      <formula>""""""</formula>
    </cfRule>
    <cfRule type="cellIs" priority="76" stopIfTrue="1" operator="equal">
      <formula>$D$36</formula>
    </cfRule>
  </conditionalFormatting>
  <conditionalFormatting sqref="J38">
    <cfRule type="cellIs" dxfId="22" priority="77" operator="greaterThan">
      <formula>J$39</formula>
    </cfRule>
  </conditionalFormatting>
  <conditionalFormatting sqref="T8">
    <cfRule type="cellIs" dxfId="21" priority="44" stopIfTrue="1" operator="notBetween">
      <formula>6</formula>
      <formula>9</formula>
    </cfRule>
    <cfRule type="cellIs" dxfId="20" priority="45" operator="notBetween">
      <formula>6.5</formula>
      <formula>8.5</formula>
    </cfRule>
    <cfRule type="cellIs" dxfId="19" priority="46" operator="notBetween">
      <formula>6</formula>
      <formula>8.5</formula>
    </cfRule>
  </conditionalFormatting>
  <conditionalFormatting sqref="Y33">
    <cfRule type="cellIs" priority="40" stopIfTrue="1" operator="equal">
      <formula>$D$31</formula>
    </cfRule>
    <cfRule type="cellIs" priority="41" stopIfTrue="1" operator="greaterThan">
      <formula>""""""</formula>
    </cfRule>
    <cfRule type="cellIs" dxfId="18" priority="42" operator="greaterThan">
      <formula>$D$33</formula>
    </cfRule>
    <cfRule type="cellIs" dxfId="17" priority="43" operator="greaterThan">
      <formula>$C$33</formula>
    </cfRule>
  </conditionalFormatting>
  <conditionalFormatting sqref="Y38">
    <cfRule type="cellIs" priority="37" stopIfTrue="1" operator="greaterThan">
      <formula>""""""</formula>
    </cfRule>
    <cfRule type="cellIs" priority="38" stopIfTrue="1" operator="equal">
      <formula>$D$36</formula>
    </cfRule>
  </conditionalFormatting>
  <conditionalFormatting sqref="Y38">
    <cfRule type="cellIs" dxfId="16" priority="39" operator="greaterThan">
      <formula>Y$39</formula>
    </cfRule>
  </conditionalFormatting>
  <conditionalFormatting sqref="Y45">
    <cfRule type="cellIs" priority="33" stopIfTrue="1" operator="equal">
      <formula>$D$48</formula>
    </cfRule>
    <cfRule type="cellIs" priority="34" stopIfTrue="1" operator="greaterThan">
      <formula>""""""</formula>
    </cfRule>
    <cfRule type="cellIs" dxfId="15" priority="35" operator="greaterThan">
      <formula>$D$45</formula>
    </cfRule>
    <cfRule type="cellIs" dxfId="14" priority="36" operator="greaterThan">
      <formula>$C$45</formula>
    </cfRule>
  </conditionalFormatting>
  <conditionalFormatting sqref="Y43">
    <cfRule type="cellIs" dxfId="13" priority="32" operator="greaterThan">
      <formula>Y$44</formula>
    </cfRule>
  </conditionalFormatting>
  <conditionalFormatting sqref="Y43">
    <cfRule type="cellIs" priority="31" stopIfTrue="1" operator="greaterThan">
      <formula>""""""</formula>
    </cfRule>
  </conditionalFormatting>
  <conditionalFormatting sqref="AC43">
    <cfRule type="cellIs" priority="30" stopIfTrue="1" operator="greaterThan">
      <formula>""""""</formula>
    </cfRule>
  </conditionalFormatting>
  <conditionalFormatting sqref="Y50">
    <cfRule type="cellIs" priority="28" stopIfTrue="1" operator="greaterThan">
      <formula>""""""</formula>
    </cfRule>
    <cfRule type="cellIs" dxfId="12" priority="29" operator="greaterThan">
      <formula>$D$50</formula>
    </cfRule>
  </conditionalFormatting>
  <conditionalFormatting sqref="Y51">
    <cfRule type="cellIs" priority="24" stopIfTrue="1" operator="equal">
      <formula>$D$36</formula>
    </cfRule>
    <cfRule type="cellIs" priority="25" stopIfTrue="1" operator="greaterThan">
      <formula>""""""</formula>
    </cfRule>
    <cfRule type="cellIs" dxfId="11" priority="26" operator="greaterThan">
      <formula>$D$51</formula>
    </cfRule>
    <cfRule type="cellIs" dxfId="10" priority="27" operator="greaterThan">
      <formula>$C$51</formula>
    </cfRule>
  </conditionalFormatting>
  <conditionalFormatting sqref="Y71">
    <cfRule type="cellIs" priority="20" stopIfTrue="1" operator="equal">
      <formula>$D$69</formula>
    </cfRule>
    <cfRule type="cellIs" priority="21" stopIfTrue="1" operator="greaterThan">
      <formula>""""""</formula>
    </cfRule>
    <cfRule type="cellIs" dxfId="9" priority="22" operator="greaterThan">
      <formula>$D$71</formula>
    </cfRule>
    <cfRule type="cellIs" dxfId="8" priority="23" operator="greaterThan">
      <formula>$C$71</formula>
    </cfRule>
  </conditionalFormatting>
  <conditionalFormatting sqref="Y76">
    <cfRule type="cellIs" priority="17" stopIfTrue="1" operator="equal">
      <formula>$D$63</formula>
    </cfRule>
    <cfRule type="cellIs" priority="18" stopIfTrue="1" operator="greaterThan">
      <formula>""""""</formula>
    </cfRule>
  </conditionalFormatting>
  <conditionalFormatting sqref="Y76">
    <cfRule type="cellIs" dxfId="7" priority="19" operator="greaterThan">
      <formula>Y$77</formula>
    </cfRule>
  </conditionalFormatting>
  <conditionalFormatting sqref="Y106">
    <cfRule type="cellIs" priority="14" stopIfTrue="1" operator="equal">
      <formula>$D$105</formula>
    </cfRule>
    <cfRule type="cellIs" priority="15" stopIfTrue="1" operator="greaterThan">
      <formula>""""""</formula>
    </cfRule>
    <cfRule type="cellIs" dxfId="6" priority="16" operator="greaterThan">
      <formula>$C$106</formula>
    </cfRule>
  </conditionalFormatting>
  <conditionalFormatting sqref="Q43">
    <cfRule type="cellIs" priority="11" stopIfTrue="1" operator="greaterThan">
      <formula>""""""</formula>
    </cfRule>
    <cfRule type="cellIs" dxfId="5" priority="12" operator="greaterThan">
      <formula>Q$44</formula>
    </cfRule>
  </conditionalFormatting>
  <conditionalFormatting sqref="AF43">
    <cfRule type="cellIs" priority="9" stopIfTrue="1" operator="greaterThan">
      <formula>""""""</formula>
    </cfRule>
    <cfRule type="cellIs" dxfId="4" priority="10" operator="greaterThan">
      <formula>AF$44</formula>
    </cfRule>
  </conditionalFormatting>
  <conditionalFormatting sqref="AG43">
    <cfRule type="cellIs" priority="7" stopIfTrue="1" operator="greaterThan">
      <formula>""""""</formula>
    </cfRule>
    <cfRule type="cellIs" dxfId="3" priority="8" operator="greaterThan">
      <formula>AG$44</formula>
    </cfRule>
  </conditionalFormatting>
  <conditionalFormatting sqref="AH43">
    <cfRule type="cellIs" priority="5" stopIfTrue="1" operator="greaterThan">
      <formula>""""""</formula>
    </cfRule>
    <cfRule type="cellIs" dxfId="2" priority="6" operator="greaterThan">
      <formula>AH$44</formula>
    </cfRule>
  </conditionalFormatting>
  <conditionalFormatting sqref="Y68">
    <cfRule type="cellIs" priority="1" stopIfTrue="1" operator="greaterThan">
      <formula>""""""</formula>
    </cfRule>
    <cfRule type="cellIs" priority="2" stopIfTrue="1" operator="equal">
      <formula>$D$69</formula>
    </cfRule>
    <cfRule type="cellIs" dxfId="1" priority="3" operator="greaterThan">
      <formula>$D$68</formula>
    </cfRule>
    <cfRule type="cellIs" dxfId="0" priority="4" operator="greaterThan">
      <formula>$C$68</formula>
    </cfRule>
  </conditionalFormatting>
  <pageMargins left="0.70866141732283472" right="0.70866141732283472" top="0.62992125984251968" bottom="0.74803149606299213" header="0.31496062992125984" footer="0.31496062992125984"/>
  <pageSetup paperSize="17" scale="21" fitToWidth="2" fitToHeight="2" orientation="landscape" verticalDpi="1200" r:id="rId1"/>
  <headerFooter>
    <oddHeader xml:space="preserve">&amp;L&amp;"Calibri,Bold"&amp;14&amp;K000000Mount Nansen Mine Site
Water Resources Investigation Program
Water Quality
&amp;C&amp;G&amp;R&amp;"-,Bold"&amp;14Monthly Report
Attachment 3B: Data Tables
</oddHeader>
    <oddFooter>&amp;L&amp;"Calibri,Bold"&amp;14&amp;K000000Client: Assessment and Abandoned Mines Branch, Yukon Government
Project: 15Y0146&amp;C&amp;"Calibri,Regular"&amp;12&amp;K000000Page &amp;P of &amp;N</oddFooter>
  </headerFooter>
  <rowBreaks count="1" manualBreakCount="1">
    <brk id="55" max="30" man="1"/>
  </rowBreaks>
  <ignoredErrors>
    <ignoredError sqref="R12:R38 X12:X19 R40:R43 X40:X43 R45:R46 X45:X46 R48:R53 X48:X53 R55:R67 X55:X76 R78:R81 X78:X81 R83:R84 X83:X84 R86:R91 X86:X91 R93:R106 X93:X106 X21:X37 R69:R76" formulaRange="1"/>
    <ignoredError sqref="X20" formula="1" formulaRange="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9"/>
  <sheetViews>
    <sheetView workbookViewId="0">
      <selection activeCell="F20" sqref="F20"/>
    </sheetView>
  </sheetViews>
  <sheetFormatPr defaultRowHeight="15" x14ac:dyDescent="0.25"/>
  <sheetData>
    <row r="2" spans="1:2" x14ac:dyDescent="0.25">
      <c r="A2">
        <v>1</v>
      </c>
      <c r="B2" t="s">
        <v>291</v>
      </c>
    </row>
    <row r="3" spans="1:2" x14ac:dyDescent="0.25">
      <c r="B3" t="s">
        <v>292</v>
      </c>
    </row>
    <row r="4" spans="1:2" x14ac:dyDescent="0.25">
      <c r="B4" t="s">
        <v>293</v>
      </c>
    </row>
    <row r="5" spans="1:2" x14ac:dyDescent="0.25">
      <c r="B5" t="s">
        <v>294</v>
      </c>
    </row>
    <row r="6" spans="1:2" x14ac:dyDescent="0.25">
      <c r="B6" t="s">
        <v>295</v>
      </c>
    </row>
    <row r="8" spans="1:2" x14ac:dyDescent="0.25">
      <c r="A8">
        <v>2</v>
      </c>
      <c r="B8" t="s">
        <v>296</v>
      </c>
    </row>
    <row r="9" spans="1:2" x14ac:dyDescent="0.25">
      <c r="B9" t="s">
        <v>297</v>
      </c>
    </row>
    <row r="10" spans="1:2" x14ac:dyDescent="0.25">
      <c r="B10" t="s">
        <v>298</v>
      </c>
    </row>
    <row r="11" spans="1:2" x14ac:dyDescent="0.25">
      <c r="B11" t="s">
        <v>299</v>
      </c>
    </row>
    <row r="12" spans="1:2" x14ac:dyDescent="0.25">
      <c r="B12" t="s">
        <v>300</v>
      </c>
    </row>
    <row r="13" spans="1:2" x14ac:dyDescent="0.25">
      <c r="B13" t="s">
        <v>301</v>
      </c>
    </row>
    <row r="14" spans="1:2" x14ac:dyDescent="0.25">
      <c r="B14" t="s">
        <v>302</v>
      </c>
    </row>
    <row r="15" spans="1:2" x14ac:dyDescent="0.25">
      <c r="B15" t="s">
        <v>303</v>
      </c>
    </row>
    <row r="16" spans="1:2" x14ac:dyDescent="0.25">
      <c r="B16" t="s">
        <v>304</v>
      </c>
    </row>
    <row r="17" spans="2:2" x14ac:dyDescent="0.25">
      <c r="B17" t="s">
        <v>305</v>
      </c>
    </row>
    <row r="18" spans="2:2" x14ac:dyDescent="0.25">
      <c r="B18" t="s">
        <v>306</v>
      </c>
    </row>
    <row r="19" spans="2:2" x14ac:dyDescent="0.25">
      <c r="B19" t="s">
        <v>307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1 - Hydrology</vt:lpstr>
      <vt:lpstr>Hydrology Legend</vt:lpstr>
      <vt:lpstr>2 - WQ Conditions</vt:lpstr>
      <vt:lpstr>3 - WQ Results </vt:lpstr>
      <vt:lpstr>3 - WQ instructions</vt:lpstr>
      <vt:lpstr>'1 - Hydrology'!Print_Area</vt:lpstr>
      <vt:lpstr>'2 - WQ Conditions'!Print_Area</vt:lpstr>
      <vt:lpstr>'3 - WQ Results '!Print_Area</vt:lpstr>
      <vt:lpstr>'1 - Hydrology'!Print_Titles</vt:lpstr>
      <vt:lpstr>'2 - WQ Conditions'!Print_Titles</vt:lpstr>
      <vt:lpstr>'3 - WQ Results '!Print_Titles</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Bachman | EDI</dc:creator>
  <cp:lastModifiedBy>Meghan Marjanovic</cp:lastModifiedBy>
  <cp:lastPrinted>2015-11-27T23:32:22Z</cp:lastPrinted>
  <dcterms:created xsi:type="dcterms:W3CDTF">2015-05-19T22:17:21Z</dcterms:created>
  <dcterms:modified xsi:type="dcterms:W3CDTF">2015-12-21T17:09:03Z</dcterms:modified>
</cp:coreProperties>
</file>