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0" yWindow="4095" windowWidth="20730" windowHeight="5265" tabRatio="429"/>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Hydrology'!$A$1:$J$17</definedName>
    <definedName name="_xlnm.Print_Area" localSheetId="2">'2 - WQ Conditions'!$A$1:$D$29</definedName>
    <definedName name="_xlnm.Print_Area" localSheetId="3">'3 - WQ Results '!$A$1:$AL$118</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P13" i="6" l="1"/>
  <c r="P14" i="6"/>
  <c r="P15" i="6"/>
  <c r="P16" i="6"/>
  <c r="P17" i="6"/>
  <c r="P18" i="6"/>
  <c r="P19" i="6"/>
  <c r="P20" i="6"/>
  <c r="P21" i="6"/>
  <c r="P22" i="6"/>
  <c r="P23" i="6"/>
  <c r="P24" i="6"/>
  <c r="P25" i="6"/>
  <c r="P26" i="6"/>
  <c r="P27" i="6"/>
  <c r="F92" i="6"/>
  <c r="G92" i="6"/>
  <c r="H92" i="6"/>
  <c r="I92" i="6"/>
  <c r="K92" i="6"/>
  <c r="L92" i="6"/>
  <c r="M92" i="6"/>
  <c r="N92" i="6"/>
  <c r="O92" i="6"/>
  <c r="Q92" i="6"/>
  <c r="R92" i="6"/>
  <c r="S92" i="6"/>
  <c r="T92" i="6"/>
  <c r="V92" i="6"/>
  <c r="F85" i="6"/>
  <c r="G85" i="6"/>
  <c r="H85" i="6"/>
  <c r="I85" i="6"/>
  <c r="K85" i="6"/>
  <c r="L85" i="6"/>
  <c r="M85" i="6"/>
  <c r="N85" i="6"/>
  <c r="O85" i="6"/>
  <c r="Q85" i="6"/>
  <c r="R85" i="6"/>
  <c r="S85" i="6"/>
  <c r="T85" i="6"/>
  <c r="V85" i="6"/>
  <c r="F82" i="6"/>
  <c r="G82" i="6"/>
  <c r="H82" i="6"/>
  <c r="I82" i="6"/>
  <c r="K82" i="6"/>
  <c r="L82" i="6"/>
  <c r="M82" i="6"/>
  <c r="N82" i="6"/>
  <c r="O82" i="6"/>
  <c r="Q82" i="6"/>
  <c r="R82" i="6"/>
  <c r="S82" i="6"/>
  <c r="T82" i="6"/>
  <c r="V82" i="6"/>
  <c r="F77" i="6"/>
  <c r="G77" i="6"/>
  <c r="H77" i="6"/>
  <c r="I77" i="6"/>
  <c r="K77" i="6"/>
  <c r="L77" i="6"/>
  <c r="M77" i="6"/>
  <c r="N77" i="6"/>
  <c r="O77" i="6"/>
  <c r="Q77" i="6"/>
  <c r="R77" i="6"/>
  <c r="S77" i="6"/>
  <c r="T77" i="6"/>
  <c r="V77" i="6"/>
  <c r="F54" i="6"/>
  <c r="G54" i="6"/>
  <c r="H54" i="6"/>
  <c r="I54" i="6"/>
  <c r="K54" i="6"/>
  <c r="L54" i="6"/>
  <c r="M54" i="6"/>
  <c r="N54" i="6"/>
  <c r="O54" i="6"/>
  <c r="Q54" i="6"/>
  <c r="R54" i="6"/>
  <c r="S54" i="6"/>
  <c r="T54" i="6"/>
  <c r="V54" i="6"/>
  <c r="W54" i="6"/>
  <c r="F47" i="6"/>
  <c r="G47" i="6"/>
  <c r="H47" i="6"/>
  <c r="I47" i="6"/>
  <c r="K47" i="6"/>
  <c r="L47" i="6"/>
  <c r="M47" i="6"/>
  <c r="N47" i="6"/>
  <c r="O47" i="6"/>
  <c r="Q47" i="6"/>
  <c r="R47" i="6"/>
  <c r="S47" i="6"/>
  <c r="T47" i="6"/>
  <c r="V47" i="6"/>
  <c r="W47" i="6"/>
  <c r="F44" i="6"/>
  <c r="G44" i="6"/>
  <c r="H44" i="6"/>
  <c r="I44" i="6"/>
  <c r="K44" i="6"/>
  <c r="L44" i="6"/>
  <c r="M44" i="6"/>
  <c r="N44" i="6"/>
  <c r="O44" i="6"/>
  <c r="Q44" i="6"/>
  <c r="R44" i="6"/>
  <c r="S44" i="6"/>
  <c r="T44" i="6"/>
  <c r="V44" i="6"/>
  <c r="W44" i="6"/>
  <c r="F39" i="6"/>
  <c r="G39" i="6"/>
  <c r="H39" i="6"/>
  <c r="I39" i="6"/>
  <c r="K39" i="6"/>
  <c r="L39" i="6"/>
  <c r="M39" i="6"/>
  <c r="N39" i="6"/>
  <c r="O39" i="6"/>
  <c r="Q39" i="6"/>
  <c r="R39" i="6"/>
  <c r="S39" i="6"/>
  <c r="T39" i="6"/>
  <c r="V39" i="6"/>
  <c r="W39" i="6"/>
  <c r="P12" i="6"/>
  <c r="J13" i="6"/>
  <c r="J14" i="6"/>
  <c r="J15" i="6"/>
  <c r="J16" i="6"/>
  <c r="J17" i="6"/>
  <c r="J18" i="6"/>
  <c r="J19" i="6"/>
  <c r="J20" i="6"/>
  <c r="J21" i="6"/>
  <c r="J22" i="6"/>
  <c r="J23" i="6"/>
  <c r="J24" i="6"/>
  <c r="J25" i="6"/>
  <c r="J26" i="6"/>
  <c r="J27" i="6"/>
  <c r="J28" i="6"/>
  <c r="J29" i="6"/>
  <c r="J30" i="6"/>
  <c r="J31" i="6"/>
  <c r="J32" i="6"/>
  <c r="J33" i="6"/>
  <c r="J34" i="6"/>
  <c r="J35" i="6"/>
  <c r="J36" i="6"/>
  <c r="J37" i="6"/>
  <c r="J38" i="6"/>
  <c r="J40" i="6"/>
  <c r="J41" i="6"/>
  <c r="J42" i="6"/>
  <c r="J43" i="6"/>
  <c r="J45" i="6"/>
  <c r="J46" i="6"/>
  <c r="J48" i="6"/>
  <c r="J49" i="6"/>
  <c r="J50" i="6"/>
  <c r="J51" i="6"/>
  <c r="J52" i="6"/>
  <c r="J53" i="6"/>
  <c r="J55" i="6"/>
  <c r="J56" i="6"/>
  <c r="J57" i="6"/>
  <c r="J58" i="6"/>
  <c r="J59" i="6"/>
  <c r="J60" i="6"/>
  <c r="J61" i="6"/>
  <c r="J62" i="6"/>
  <c r="J63" i="6"/>
  <c r="J64" i="6"/>
  <c r="J65" i="6"/>
  <c r="J66" i="6"/>
  <c r="J67" i="6"/>
  <c r="J68" i="6"/>
  <c r="J69" i="6"/>
  <c r="J70" i="6"/>
  <c r="J71" i="6"/>
  <c r="J72" i="6"/>
  <c r="J73" i="6"/>
  <c r="J74" i="6"/>
  <c r="J75" i="6"/>
  <c r="J76" i="6"/>
  <c r="J78" i="6"/>
  <c r="J79" i="6"/>
  <c r="J80" i="6"/>
  <c r="J81" i="6"/>
  <c r="J83" i="6"/>
  <c r="J84" i="6"/>
  <c r="J86" i="6"/>
  <c r="J87" i="6"/>
  <c r="J88" i="6"/>
  <c r="J89" i="6"/>
  <c r="J90" i="6"/>
  <c r="J91" i="6"/>
  <c r="J93" i="6"/>
  <c r="J94" i="6"/>
  <c r="J95" i="6"/>
  <c r="J96" i="6"/>
  <c r="J97" i="6"/>
  <c r="J98" i="6"/>
  <c r="J99" i="6"/>
  <c r="J100" i="6"/>
  <c r="J101" i="6"/>
  <c r="J102" i="6"/>
  <c r="J103" i="6"/>
  <c r="J104" i="6"/>
  <c r="J105" i="6"/>
  <c r="J106" i="6"/>
  <c r="J12" i="6"/>
  <c r="P68" i="6" l="1"/>
  <c r="P106" i="6" l="1"/>
  <c r="P105" i="6"/>
  <c r="P104" i="6"/>
  <c r="P103" i="6"/>
  <c r="P102" i="6"/>
  <c r="P101" i="6"/>
  <c r="P100" i="6"/>
  <c r="P99" i="6"/>
  <c r="P98" i="6"/>
  <c r="P97" i="6"/>
  <c r="P96" i="6"/>
  <c r="P95" i="6"/>
  <c r="P94" i="6"/>
  <c r="P93" i="6"/>
  <c r="P91" i="6"/>
  <c r="P90" i="6"/>
  <c r="P89" i="6"/>
  <c r="P88" i="6"/>
  <c r="P87" i="6"/>
  <c r="P86" i="6"/>
  <c r="P84" i="6"/>
  <c r="P83" i="6"/>
  <c r="P81" i="6"/>
  <c r="P80" i="6"/>
  <c r="P79" i="6"/>
  <c r="P78" i="6"/>
  <c r="P76" i="6"/>
  <c r="P75" i="6"/>
  <c r="P74" i="6"/>
  <c r="P73" i="6"/>
  <c r="P72" i="6"/>
  <c r="P71" i="6"/>
  <c r="P70" i="6"/>
  <c r="P69" i="6"/>
  <c r="P67" i="6"/>
  <c r="P66" i="6"/>
  <c r="P65" i="6"/>
  <c r="P64" i="6"/>
  <c r="P63" i="6"/>
  <c r="P62" i="6"/>
  <c r="P61" i="6"/>
  <c r="P60" i="6"/>
  <c r="P59" i="6"/>
  <c r="P58" i="6"/>
  <c r="P57" i="6"/>
  <c r="P56" i="6"/>
  <c r="P55" i="6"/>
  <c r="P53" i="6"/>
  <c r="P52" i="6"/>
  <c r="P51" i="6"/>
  <c r="P50" i="6"/>
  <c r="P49" i="6"/>
  <c r="P48" i="6"/>
  <c r="P46" i="6"/>
  <c r="P45" i="6"/>
  <c r="P43" i="6"/>
  <c r="P42" i="6"/>
  <c r="P41" i="6"/>
  <c r="P40" i="6"/>
  <c r="P38" i="6"/>
  <c r="P37" i="6"/>
  <c r="P36" i="6"/>
  <c r="P35" i="6"/>
  <c r="P34" i="6"/>
  <c r="P33" i="6"/>
  <c r="P32" i="6"/>
  <c r="P31" i="6"/>
  <c r="P30" i="6"/>
  <c r="P29" i="6"/>
  <c r="P28" i="6"/>
  <c r="P110" i="6" l="1"/>
  <c r="P108" i="6"/>
  <c r="P109" i="6"/>
  <c r="J108" i="6"/>
  <c r="J110" i="6"/>
  <c r="J109" i="6"/>
</calcChain>
</file>

<file path=xl/sharedStrings.xml><?xml version="1.0" encoding="utf-8"?>
<sst xmlns="http://schemas.openxmlformats.org/spreadsheetml/2006/main" count="1461" uniqueCount="400">
  <si>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</si>
  <si>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</si>
  <si>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</si>
  <si>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</si>
  <si>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</si>
  <si>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</si>
  <si>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</si>
  <si>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</si>
  <si>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</si>
  <si>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</si>
  <si>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</si>
  <si>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</si>
  <si>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</si>
  <si>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</si>
  <si>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</si>
  <si>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</si>
  <si>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</si>
  <si>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</si>
  <si>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</si>
  <si>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</si>
  <si>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</si>
  <si>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</si>
  <si>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</si>
  <si>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</si>
  <si>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</si>
  <si>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</si>
  <si>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</si>
  <si>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</si>
  <si>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</si>
  <si>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</si>
  <si>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</si>
  <si>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</si>
  <si>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</si>
  <si>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</si>
  <si>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</si>
  <si>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</si>
  <si>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</si>
  <si>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</si>
  <si>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</si>
  <si>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</si>
  <si>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</si>
  <si>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</si>
  <si>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</si>
  <si>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</si>
  <si>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</si>
  <si>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</si>
  <si>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</si>
  <si>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</si>
  <si>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</si>
  <si>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</si>
  <si>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</si>
  <si>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</si>
  <si>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</si>
  <si>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</si>
  <si>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</si>
  <si>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</si>
  <si>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</si>
  <si>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</si>
  <si>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</si>
  <si>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</si>
  <si>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</si>
  <si>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</si>
  <si>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</si>
  <si>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</si>
  <si>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</si>
  <si>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</si>
  <si>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</si>
  <si>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</si>
  <si>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</si>
  <si>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</si>
  <si>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</si>
  <si>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</si>
  <si>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</si>
  <si>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</si>
  <si>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</si>
  <si>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</si>
  <si>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</si>
  <si>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</si>
  <si>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</si>
  <si>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</si>
  <si>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</si>
  <si>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</si>
  <si>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</si>
  <si>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</si>
  <si>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</si>
  <si>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</si>
  <si>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</si>
  <si>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</si>
  <si>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</si>
  <si>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</si>
  <si>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</si>
  <si>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</si>
  <si>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</si>
  <si>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</si>
  <si>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</si>
  <si>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</si>
  <si>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</si>
  <si>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</si>
  <si>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</si>
  <si>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</si>
  <si>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</si>
  <si>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</si>
  <si>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</si>
  <si>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</si>
  <si>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</si>
  <si>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</si>
  <si>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</si>
  <si>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</si>
  <si>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</si>
  <si>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</si>
  <si>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</si>
  <si>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</si>
  <si>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</si>
  <si>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</si>
  <si>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</si>
  <si>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WQ-SEEP</t>
  </si>
  <si>
    <t>WQ-TP</t>
  </si>
  <si>
    <t>WQ-DC-DX</t>
  </si>
  <si>
    <t>Sample Collected? (Y/N)</t>
  </si>
  <si>
    <t>Y</t>
  </si>
  <si>
    <t>WQ-DC-D1b</t>
  </si>
  <si>
    <t>WQ-DC-B</t>
  </si>
  <si>
    <t>WQ-DC-U</t>
  </si>
  <si>
    <t>WQ-DC-R</t>
  </si>
  <si>
    <t>WQ-BC</t>
  </si>
  <si>
    <t>WQ-VC-U</t>
  </si>
  <si>
    <t>WQ-VC-DBC</t>
  </si>
  <si>
    <t>WQ-VC-UMN</t>
  </si>
  <si>
    <t>WQ-VC-R</t>
  </si>
  <si>
    <t>WQ-VC-R+150</t>
  </si>
  <si>
    <t>WQ-PW</t>
  </si>
  <si>
    <t>WQ-PC-U</t>
  </si>
  <si>
    <t>WQ-PC-D</t>
  </si>
  <si>
    <t>WQ-ADIT-SEEP</t>
  </si>
  <si>
    <t>WQ-CH-P-13-01</t>
  </si>
  <si>
    <t>WQ-DC-DX+105</t>
  </si>
  <si>
    <t>WQ-LW-SEEP-01</t>
  </si>
  <si>
    <t>WQ-MS-S-08</t>
  </si>
  <si>
    <t>H-DC-D1b</t>
  </si>
  <si>
    <t>H-DC-M WP</t>
  </si>
  <si>
    <t>Replicate 1</t>
  </si>
  <si>
    <t>Replicate 2</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</si>
  <si>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</si>
  <si>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</si>
  <si>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</si>
  <si>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</si>
  <si>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</si>
  <si>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</si>
  <si>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</si>
  <si>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</si>
  <si>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</si>
  <si>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</si>
  <si>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</si>
  <si>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</si>
  <si>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</si>
  <si>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</si>
  <si>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</si>
  <si>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</si>
  <si>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</si>
  <si>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</si>
  <si>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</si>
  <si>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</si>
  <si>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</si>
  <si>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</si>
  <si>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</si>
  <si>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</si>
  <si>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</si>
  <si>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</si>
  <si>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</si>
  <si>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</si>
  <si>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</si>
  <si>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</si>
  <si>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</si>
  <si>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</si>
  <si>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</si>
  <si>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</si>
  <si>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</si>
  <si>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</si>
  <si>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</si>
  <si>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</si>
  <si>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</si>
  <si>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</si>
  <si>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</si>
  <si>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</si>
  <si>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</si>
  <si>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</si>
  <si>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</si>
  <si>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</si>
  <si>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</si>
  <si>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</si>
  <si>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</si>
  <si>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</si>
  <si>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</si>
  <si>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</si>
  <si>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</si>
  <si>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</si>
  <si>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</si>
  <si>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</si>
  <si>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</si>
  <si>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</si>
  <si>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</si>
  <si>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</si>
  <si>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</si>
  <si>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</si>
  <si>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</si>
  <si>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</si>
  <si>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</si>
  <si>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</si>
  <si>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</si>
  <si>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</si>
  <si>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</si>
  <si>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</si>
  <si>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</si>
  <si>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</si>
  <si>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</si>
  <si>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</si>
  <si>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</si>
  <si>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</si>
  <si>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</si>
  <si>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</si>
  <si>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</si>
  <si>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</si>
  <si>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</si>
  <si>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</si>
  <si>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</si>
  <si>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</si>
  <si>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</si>
  <si>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</si>
  <si>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</si>
  <si>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</si>
  <si>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</si>
  <si>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</si>
  <si>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</si>
  <si>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</si>
  <si>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</si>
  <si>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</si>
  <si>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</si>
  <si>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</si>
  <si>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</si>
  <si>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</si>
  <si>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</si>
  <si>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</si>
  <si>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</si>
  <si>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</si>
  <si>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</si>
  <si>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</si>
  <si>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</si>
  <si>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</si>
  <si>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</si>
  <si>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</si>
  <si>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</si>
  <si>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</si>
  <si>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</si>
  <si>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</si>
  <si>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</si>
  <si>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</si>
  <si>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</si>
  <si>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</si>
  <si>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</si>
  <si>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</si>
  <si>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</si>
  <si>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</si>
  <si>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</si>
  <si>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</si>
  <si>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</si>
  <si>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</si>
  <si>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</si>
  <si>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</si>
  <si>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</si>
  <si>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</si>
  <si>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</si>
  <si>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</si>
  <si>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</si>
  <si>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</si>
  <si>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</si>
  <si>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</si>
  <si>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</si>
  <si>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</si>
  <si>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</si>
  <si>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</si>
  <si>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</si>
  <si>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</si>
  <si>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</si>
  <si>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</si>
  <si>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</si>
  <si>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</si>
  <si>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</si>
  <si>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</si>
  <si>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</si>
  <si>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</si>
  <si>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</si>
  <si>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</si>
  <si>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</si>
  <si>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</si>
  <si>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</si>
  <si>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</si>
  <si>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</si>
  <si>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</si>
  <si>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</si>
  <si>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</si>
  <si>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</si>
  <si>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</si>
  <si>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</si>
  <si>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</si>
  <si>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</si>
  <si>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</si>
  <si>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</si>
  <si>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</si>
  <si>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</si>
  <si>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</si>
  <si>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</si>
  <si>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</si>
  <si>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</si>
  <si>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</si>
  <si>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P</t>
  </si>
  <si>
    <t>Potential Place Mining Interference with Flow</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</si>
  <si>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</si>
  <si>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</si>
  <si>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</si>
  <si>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</si>
  <si>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Samples provided by lab and were transported to and from site.</t>
  </si>
  <si>
    <t>&lt;0.0012</t>
  </si>
  <si>
    <t>Applied Guidelines: 'Federal CCME Canadian Environmental Quality Guidelines (May 2015), CCME: Freshwater Aquatic Life 'Mount Nansen Effluent Discharge Standards</t>
  </si>
  <si>
    <t>H-PW</t>
  </si>
  <si>
    <r>
      <t>Discharge (m</t>
    </r>
    <r>
      <rPr>
        <b/>
        <vertAlign val="superscript"/>
        <sz val="11"/>
        <color indexed="8"/>
        <rFont val="Calibri"/>
        <family val="2"/>
      </rPr>
      <t>3</t>
    </r>
    <r>
      <rPr>
        <b/>
        <sz val="11"/>
        <color indexed="8"/>
        <rFont val="Calibri"/>
        <family val="2"/>
      </rPr>
      <t>/s)</t>
    </r>
  </si>
  <si>
    <t>H-VC-R+290</t>
  </si>
  <si>
    <t>This is the winter/early spring sampling location - samples are collected from WQ-VC-R until ice thickness becomes prohibitive for sampling with overflow ice conditions.</t>
  </si>
  <si>
    <t>WQ-VC-UMN-r</t>
  </si>
  <si>
    <t>WQ-DC-B-r</t>
  </si>
  <si>
    <t>&lt;0.0015</t>
  </si>
  <si>
    <t>Summary of Water Quality Results for the November 16-18, 2015 Trip.</t>
  </si>
  <si>
    <t>WQ-VC-UMN-R</t>
  </si>
  <si>
    <t>11/17/2015 10:05:00 AM</t>
  </si>
  <si>
    <t>11/17/2015 9:30:00 AM</t>
  </si>
  <si>
    <t>11/17/2015 12:35:00 PM</t>
  </si>
  <si>
    <t>11/17/2015 12:45:00 PM</t>
  </si>
  <si>
    <t>WQ-DC-B-R</t>
  </si>
  <si>
    <t>11/16/2015 3:13:00 PM</t>
  </si>
  <si>
    <t>11/18/2015 12:45:00 PM</t>
  </si>
  <si>
    <t>11/18/2015 12:10:00 PM</t>
  </si>
  <si>
    <t>11/17/2015 4:45:00 PM</t>
  </si>
  <si>
    <t>11/17/2015 4:55:00 PM</t>
  </si>
  <si>
    <t>&lt;0.000040</t>
  </si>
  <si>
    <t>11/17/2015 5:30:00 PM</t>
  </si>
  <si>
    <t>11/17/2015 4:30:00 PM</t>
  </si>
  <si>
    <t>11/17/2015 3:45:00 PM</t>
  </si>
  <si>
    <t>11/16/2015 4:30:00 PM</t>
  </si>
  <si>
    <t>&lt;0.0018</t>
  </si>
  <si>
    <t>11/18/2015 3:20:00 PM</t>
  </si>
  <si>
    <t xml:space="preserve">The field blank had all parameters below detection limit. </t>
  </si>
  <si>
    <t>n/a</t>
  </si>
  <si>
    <t>&lt;0.00060</t>
  </si>
  <si>
    <t>&lt;0.00040</t>
  </si>
  <si>
    <t>TOTAL</t>
  </si>
  <si>
    <t>DISS</t>
  </si>
  <si>
    <t>ALL</t>
  </si>
  <si>
    <t>WQ-PW **</t>
  </si>
  <si>
    <r>
      <rPr>
        <b/>
        <sz val="14"/>
        <color theme="1"/>
        <rFont val="Calibri"/>
        <family val="2"/>
        <scheme val="minor"/>
      </rPr>
      <t>QA/QC Replicate Analysis -</t>
    </r>
    <r>
      <rPr>
        <sz val="14"/>
        <color theme="1"/>
        <rFont val="Calibri"/>
        <family val="2"/>
        <scheme val="minor"/>
      </rPr>
      <t xml:space="preserve"> The average RPD of the replicate sample set for WQ-VC-UMN-r and WQ-DC-B-r was 1% and 3%, respectively, indicating that sample analysis was adequately precise.  The average RPD for total metals in the two replicate samples was 3% and 2%, respectively. The average RPD for dissolved metals was 1% and 2% in the two replicate sets.</t>
    </r>
  </si>
  <si>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The travel blank had all parameters below detection limits, except for total chromium and ammonia. Ammonia is often above detection levels when samples provided by lab are dated. The total chromium concentration was just above the detection level by 0.00001 mg/L.</t>
    </r>
  </si>
  <si>
    <t>Parameters above detection limits suggest that contamination from transportation and/or storage may have occured. However, total chromium concentrations for all other samples appear to be within their normal range, thus there are no further concerns for sample contamination.</t>
  </si>
  <si>
    <t>QA/QC Codes: RPD - Relative Percent Difference, &lt;DL - below detection limit, and &lt;2XDL - less than two times the detection limit. Refer to Methodology Document for details.</t>
  </si>
  <si>
    <t>Site dry with no flow.  Not sampled.</t>
  </si>
  <si>
    <t>Dry channel below a layer of ice. No sample collected.</t>
  </si>
  <si>
    <t>Site nearly frozen to bed but water still seeping up through bed and filling hole cut in ice. Some bed material disturbed while cutting hole in ice, possible soil particulate in water sample. Crew let water settle for 8 minutes before sampling.</t>
  </si>
  <si>
    <t>SPC fluctuates from 1960 to 2040 uS/cm. Layered ice, no void layers or flowing water between layers. Very slow velocity.</t>
  </si>
  <si>
    <t>Frozen to bed. No water detected. Not sampled</t>
  </si>
  <si>
    <t>Dry. Site frozen to bed. Snow 0.3 m deep at site. No sample collected.</t>
  </si>
  <si>
    <t>Minor ice in channel with many open water leads. Minor algae growth present in channel.</t>
  </si>
  <si>
    <t>Overflow ice conditions  upstream of culvert. Sampled at culvert intake (10 m downstream of normal location), water flowing over and under ice. Regular sampling site frozen to bed. Ice thickness greater than 0.3m. No DO due to condensation on YSI screen.</t>
  </si>
  <si>
    <t>Thin ice cover and deep snow. No sign of over icing upstream of site.</t>
  </si>
  <si>
    <t>Dry. No sample taken.</t>
  </si>
  <si>
    <t>Dry. Not sampled</t>
  </si>
  <si>
    <t>Frozen to bed. No flow. Not sampled</t>
  </si>
  <si>
    <t>Outlet pipe frozen in ice. Broke up ice to raise pipe and collect sample.</t>
  </si>
  <si>
    <t>Some ice built up in culvert. LC50 sampled collected.</t>
  </si>
  <si>
    <t>Chipped through ice to collect sample.  Collection point approximately 2m from shore. Unable to read DO measurement due to condensation buildup on YSI screen.</t>
  </si>
  <si>
    <t>Open water leads upstream and downstream of sampling site. Chipped through ice to collect sample. DO calibrated at site. Unable to read DO measurement due to condensation buildup on YSI screen.</t>
  </si>
  <si>
    <t>Sampled 10 m upstream of culvert on left bank. Water depth 0.12m and very slow flow. Snow 0.2 m deep. Unable to read DO measurement due to condensation buildup on YSI screen.</t>
  </si>
  <si>
    <t>Chipped through ice to collect sample. Open leads upstream and downstream.</t>
  </si>
  <si>
    <t>Ice 0 to 0.05 m thick along channel. Centre of channel covered with thin ice. Large open water leads upstream and downstream.</t>
  </si>
  <si>
    <t>Replicate collected at WQ-VC-UMN (sample ID WQ-VC-UMN-r).</t>
  </si>
  <si>
    <t>Replicate collected at WQ-DC-B (sample ID WQ-DC-B-r).</t>
  </si>
  <si>
    <t>Sample bottles filled with deionized water supplied by ALS; samples were filtered and preserved as instructed. Collected at WQ-DC-B.</t>
  </si>
  <si>
    <t>For the WQ-VC-UMN-r replicate set, there were no individual parameters with RPDs &gt; 20%.   For the WQ-DC-B-r replicate set, only one parameter had an RPD &gt; 20% (for nitrate), suggesting that there is some inprecision in the lab instrumention or high natural variability.</t>
  </si>
  <si>
    <t>Ice thinkness up to 0.02 m in channel, with several open water leads. Minor algae growth present in channel. Sommer salt tracer used for discharge estimate.</t>
  </si>
  <si>
    <t>Frozen to bed with 0.1 m of ice. Chipped to bed to expose frozen soil.</t>
  </si>
  <si>
    <t>Ice thickness approximately 0.35 m near bridge, with softer, thin ice in vicinity of former stilling well location. Sommer salt tracer system used for discharge estimate.</t>
  </si>
  <si>
    <t>Approximately 0.2 m of snow at staff gauges with no ice or water.</t>
  </si>
  <si>
    <t>Ice buildup inside culvert, but water flowing freely from pipe. Pipe moved outside of culvert to collect volumetric measurement. Flow rate at pump - 154.447 L/min (0.0026 m3/s) and total discharge = 95744 L.</t>
  </si>
  <si>
    <t>Outflow from culvert covered in ice. Flow contained behind ice layer. Pond covered with thin ice up to 0.02 m thick. Logger not downloaded due to damaged cable on portable downloading device. Staff gauge partially encased in ice and reading is unreliable.</t>
  </si>
  <si>
    <t>Ice thickness ranges from 0.05 to 0.15 m. Sommer salt tracer completed for discharge estimate.</t>
  </si>
  <si>
    <t>Site frozen to bed with no free water. Culvert filled with ice at outlet with evidence of multiple episodes of overflow.</t>
  </si>
  <si>
    <t>No discharge measurement completed. Thin layer of ice suspended above dry bed. Stilling well and logger removed from site for winter.</t>
  </si>
  <si>
    <t>Pipe frozen in ice. Chipped away ice to collect volumetric measurement.</t>
  </si>
  <si>
    <t>Ice thickness varies from 0.02 to 0.15 m. Ice and snow in vicinity of stilling well cleared away to collect staff gauge reading. Some anchor ice chipped away at discharge measurement cross-section. Some backwater effect and overflow in channel during measurement.</t>
  </si>
  <si>
    <t>ADV conducted for discharge measurement. Ice thickness ranged from 0 to 0.1 m, with multiple open water leads in channel. Minor anchor ice at ADV cross-section, with small eddies near banks. Staff gauge covered with ice cleared away prior to collecting staff gauge readings. Minor backwater effect.</t>
  </si>
  <si>
    <t>Ice thickness varies from 0 to 0.1 m. One small open water lead downstream of stilling well. Well encased in thin ice. Chipped away ice to collect staff gauge reading.</t>
  </si>
  <si>
    <t>Logger downloaded. Some foam from insulating tube frozen to logger below sensor ports. Measurements unaffected.</t>
  </si>
  <si>
    <t>Thin ice generally present in centre of channel up to 0.02 m thick. Ice along banks is 0.05 m thick. Chipped away ice at ADV cross-section location. Moderate ice jamming downstream of discharge measurement location creating backwater effect. Logger not downloaded due to damaged cable on portable downloading device. Will download next trip.</t>
  </si>
  <si>
    <t>Channel approximately half covered with ice. Ice chipped away at ADV cross-section location. Logger not downloaded due to damaged cable on portable downloading device. Will download next trip.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</si>
</sst>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s>
  <fonts count="6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b/>
      <u/>
      <sz val="14"/>
      <color theme="1"/>
      <name val="Calibri"/>
      <family val="2"/>
      <scheme val="minor"/>
    </font>
    <font>
      <b/>
      <u/>
      <sz val="10"/>
      <color theme="1"/>
      <name val="Calibri"/>
      <family val="2"/>
      <scheme val="minor"/>
    </font>
    <font>
      <b/>
      <vertAlign val="superscript"/>
      <sz val="11"/>
      <color indexed="8"/>
      <name val="Calibri"/>
      <family val="2"/>
    </font>
    <font>
      <sz val="14"/>
      <color theme="0"/>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5" fillId="36" borderId="0" applyNumberFormat="0" applyBorder="0" applyAlignment="0" applyProtection="0"/>
    <xf numFmtId="0" fontId="36" fillId="53" borderId="12" applyNumberFormat="0" applyAlignment="0" applyProtection="0"/>
    <xf numFmtId="0" fontId="37" fillId="54" borderId="13" applyNumberFormat="0" applyAlignment="0" applyProtection="0"/>
    <xf numFmtId="0" fontId="38" fillId="0" borderId="0" applyNumberFormat="0" applyFill="0" applyBorder="0" applyAlignment="0" applyProtection="0"/>
    <xf numFmtId="0" fontId="39" fillId="37" borderId="0" applyNumberFormat="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40" borderId="12" applyNumberFormat="0" applyAlignment="0" applyProtection="0"/>
    <xf numFmtId="0" fontId="44" fillId="0" borderId="17" applyNumberFormat="0" applyFill="0" applyAlignment="0" applyProtection="0"/>
    <xf numFmtId="0" fontId="45" fillId="55" borderId="0" applyNumberFormat="0" applyBorder="0" applyAlignment="0" applyProtection="0"/>
    <xf numFmtId="0" fontId="33" fillId="56" borderId="18" applyNumberFormat="0" applyFont="0" applyAlignment="0" applyProtection="0"/>
    <xf numFmtId="0" fontId="46" fillId="53" borderId="19" applyNumberFormat="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0" applyNumberFormat="0" applyFill="0" applyBorder="0" applyAlignment="0" applyProtection="0"/>
    <xf numFmtId="0" fontId="32" fillId="0" borderId="0"/>
    <xf numFmtId="0" fontId="17" fillId="34" borderId="0"/>
    <xf numFmtId="0" fontId="17" fillId="34" borderId="0"/>
    <xf numFmtId="0" fontId="17" fillId="34" borderId="0"/>
    <xf numFmtId="0" fontId="17" fillId="34" borderId="0"/>
    <xf numFmtId="0" fontId="32" fillId="0" borderId="0"/>
    <xf numFmtId="0" fontId="17" fillId="34" borderId="0"/>
    <xf numFmtId="0" fontId="17" fillId="34" borderId="0"/>
    <xf numFmtId="0" fontId="32" fillId="0" borderId="0"/>
    <xf numFmtId="0" fontId="17" fillId="34" borderId="0"/>
    <xf numFmtId="0" fontId="32" fillId="0" borderId="0"/>
    <xf numFmtId="0" fontId="17" fillId="34" borderId="0"/>
    <xf numFmtId="0" fontId="32" fillId="0" borderId="0"/>
    <xf numFmtId="0" fontId="17" fillId="34" borderId="0"/>
    <xf numFmtId="0" fontId="17" fillId="34" borderId="0"/>
    <xf numFmtId="0" fontId="17" fillId="34" borderId="0"/>
    <xf numFmtId="0" fontId="32"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43">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29" fillId="33" borderId="11" xfId="48" applyFont="1" applyFill="1" applyBorder="1" applyAlignment="1">
      <alignment horizontal="center"/>
    </xf>
    <xf numFmtId="15" fontId="23" fillId="0" borderId="0" xfId="0" applyNumberFormat="1" applyFont="1" applyFill="1" applyBorder="1" applyAlignment="1">
      <alignment horizontal="center"/>
    </xf>
    <xf numFmtId="165" fontId="30"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4" fillId="0" borderId="0" xfId="0" applyNumberFormat="1" applyFont="1" applyFill="1" applyAlignment="1" applyProtection="1"/>
    <xf numFmtId="0" fontId="55" fillId="0" borderId="0" xfId="0" applyFont="1"/>
    <xf numFmtId="0" fontId="53" fillId="58" borderId="25" xfId="0" applyNumberFormat="1" applyFont="1" applyFill="1" applyBorder="1" applyAlignment="1" applyProtection="1">
      <alignment horizontal="right" vertical="center" wrapText="1"/>
    </xf>
    <xf numFmtId="0" fontId="53" fillId="58" borderId="25" xfId="0" applyNumberFormat="1" applyFont="1" applyFill="1" applyBorder="1" applyAlignment="1" applyProtection="1">
      <alignment horizontal="center" vertical="center"/>
    </xf>
    <xf numFmtId="0" fontId="53" fillId="58" borderId="26" xfId="0" applyNumberFormat="1" applyFont="1" applyFill="1" applyBorder="1" applyAlignment="1" applyProtection="1">
      <alignment horizontal="right" vertical="center" wrapText="1"/>
    </xf>
    <xf numFmtId="0" fontId="53" fillId="58" borderId="26" xfId="0" applyNumberFormat="1" applyFont="1" applyFill="1" applyBorder="1" applyAlignment="1" applyProtection="1">
      <alignment horizontal="center" vertical="center"/>
    </xf>
    <xf numFmtId="166" fontId="53" fillId="58" borderId="26" xfId="0" applyNumberFormat="1" applyFont="1" applyFill="1" applyBorder="1" applyAlignment="1" applyProtection="1">
      <alignment horizontal="center" vertical="center"/>
    </xf>
    <xf numFmtId="167" fontId="53" fillId="58" borderId="27"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left" vertical="center"/>
    </xf>
    <xf numFmtId="0" fontId="54" fillId="59" borderId="24" xfId="0"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xf>
    <xf numFmtId="0" fontId="54" fillId="59" borderId="24" xfId="0" quotePrefix="1"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left" vertical="center"/>
    </xf>
    <xf numFmtId="167" fontId="54" fillId="59" borderId="24" xfId="0" applyNumberFormat="1" applyFont="1" applyFill="1" applyBorder="1" applyAlignment="1" applyProtection="1">
      <alignment horizontal="center" vertical="center"/>
    </xf>
    <xf numFmtId="2" fontId="54" fillId="0" borderId="24" xfId="0" applyNumberFormat="1" applyFont="1" applyFill="1" applyBorder="1" applyAlignment="1" applyProtection="1">
      <alignment horizontal="center" vertical="center"/>
    </xf>
    <xf numFmtId="167" fontId="55" fillId="0" borderId="0" xfId="0" applyNumberFormat="1" applyFont="1"/>
    <xf numFmtId="167" fontId="54" fillId="0" borderId="24" xfId="149" applyNumberFormat="1" applyFont="1" applyFill="1" applyBorder="1" applyAlignment="1" applyProtection="1">
      <alignment horizontal="center"/>
    </xf>
    <xf numFmtId="0" fontId="54" fillId="0" borderId="24" xfId="0" quotePrefix="1" applyNumberFormat="1" applyFont="1" applyFill="1" applyBorder="1" applyAlignment="1" applyProtection="1">
      <alignment horizontal="center" vertical="center"/>
    </xf>
    <xf numFmtId="0" fontId="54" fillId="0" borderId="24" xfId="149" applyNumberFormat="1" applyFont="1" applyFill="1" applyBorder="1" applyAlignment="1" applyProtection="1">
      <alignment horizontal="center" vertical="center"/>
    </xf>
    <xf numFmtId="9" fontId="54" fillId="0" borderId="24" xfId="158" applyFont="1" applyFill="1" applyBorder="1" applyAlignment="1" applyProtection="1">
      <alignment horizontal="center" vertical="center"/>
    </xf>
    <xf numFmtId="2" fontId="54" fillId="0" borderId="24" xfId="149" applyNumberFormat="1" applyFont="1" applyFill="1" applyBorder="1" applyAlignment="1" applyProtection="1">
      <alignment horizontal="center" vertical="center"/>
    </xf>
    <xf numFmtId="0" fontId="55" fillId="0" borderId="0" xfId="0" applyFont="1" applyBorder="1"/>
    <xf numFmtId="0" fontId="54" fillId="57" borderId="24" xfId="149" applyNumberFormat="1" applyFont="1" applyFill="1" applyBorder="1" applyAlignment="1" applyProtection="1">
      <alignment horizontal="center" vertical="center"/>
    </xf>
    <xf numFmtId="0" fontId="54" fillId="57" borderId="24" xfId="0" applyNumberFormat="1" applyFont="1" applyFill="1" applyBorder="1" applyAlignment="1" applyProtection="1">
      <alignment horizontal="left" vertical="center"/>
    </xf>
    <xf numFmtId="0" fontId="57" fillId="57" borderId="24" xfId="0" applyNumberFormat="1" applyFont="1" applyFill="1" applyBorder="1" applyAlignment="1" applyProtection="1">
      <alignment horizontal="right" vertical="center"/>
    </xf>
    <xf numFmtId="0" fontId="57" fillId="0" borderId="24" xfId="0" applyNumberFormat="1" applyFont="1" applyFill="1" applyBorder="1" applyAlignment="1" applyProtection="1">
      <alignment horizontal="center" vertical="center"/>
    </xf>
    <xf numFmtId="0" fontId="58" fillId="0" borderId="24" xfId="0" quotePrefix="1" applyNumberFormat="1" applyFont="1" applyFill="1" applyBorder="1" applyAlignment="1" applyProtection="1">
      <alignment horizontal="center" vertical="center"/>
    </xf>
    <xf numFmtId="0" fontId="59" fillId="0" borderId="24" xfId="0" applyNumberFormat="1" applyFont="1" applyFill="1" applyBorder="1" applyAlignment="1" applyProtection="1">
      <alignment horizontal="center" vertical="center"/>
    </xf>
    <xf numFmtId="168" fontId="59" fillId="0" borderId="24" xfId="149" applyNumberFormat="1" applyFont="1" applyFill="1" applyBorder="1" applyAlignment="1" applyProtection="1">
      <alignment horizontal="center" vertical="center"/>
    </xf>
    <xf numFmtId="169" fontId="59" fillId="0" borderId="24" xfId="149" applyNumberFormat="1" applyFont="1" applyFill="1" applyBorder="1" applyAlignment="1" applyProtection="1">
      <alignment horizontal="center" vertical="center"/>
    </xf>
    <xf numFmtId="0" fontId="57" fillId="57" borderId="24" xfId="0" applyNumberFormat="1" applyFont="1" applyFill="1" applyBorder="1" applyAlignment="1" applyProtection="1">
      <alignment horizontal="left" vertical="center" indent="1"/>
    </xf>
    <xf numFmtId="170" fontId="54" fillId="0" borderId="24" xfId="0" applyNumberFormat="1" applyFont="1" applyFill="1" applyBorder="1" applyAlignment="1" applyProtection="1">
      <alignment horizontal="center" vertical="center"/>
    </xf>
    <xf numFmtId="0" fontId="54" fillId="0" borderId="25" xfId="149" applyNumberFormat="1" applyFont="1" applyFill="1" applyBorder="1" applyAlignment="1" applyProtection="1">
      <alignment horizontal="center" vertical="center"/>
    </xf>
    <xf numFmtId="0" fontId="54" fillId="0" borderId="28" xfId="0" applyNumberFormat="1" applyFont="1" applyFill="1" applyBorder="1" applyAlignment="1" applyProtection="1">
      <alignment horizontal="left" vertical="center"/>
    </xf>
    <xf numFmtId="0" fontId="54" fillId="0" borderId="28" xfId="0" applyNumberFormat="1" applyFont="1" applyFill="1" applyBorder="1" applyAlignment="1" applyProtection="1">
      <alignment horizontal="center" vertical="center"/>
    </xf>
    <xf numFmtId="0" fontId="54" fillId="0" borderId="28" xfId="0" quotePrefix="1" applyNumberFormat="1" applyFont="1" applyFill="1" applyBorder="1" applyAlignment="1" applyProtection="1">
      <alignment horizontal="center" vertical="center"/>
    </xf>
    <xf numFmtId="0" fontId="54" fillId="0" borderId="29" xfId="149" applyNumberFormat="1" applyFont="1" applyFill="1" applyBorder="1" applyAlignment="1" applyProtection="1">
      <alignment horizontal="center" vertical="center"/>
    </xf>
    <xf numFmtId="167" fontId="60" fillId="34" borderId="0" xfId="0" applyNumberFormat="1" applyFont="1" applyFill="1" applyBorder="1" applyAlignment="1" applyProtection="1">
      <alignment horizontal="left" vertical="center"/>
    </xf>
    <xf numFmtId="167" fontId="60" fillId="34" borderId="30" xfId="0" applyNumberFormat="1" applyFont="1" applyFill="1" applyBorder="1" applyAlignment="1" applyProtection="1">
      <alignment horizontal="left" vertical="center"/>
    </xf>
    <xf numFmtId="167" fontId="60" fillId="34" borderId="31" xfId="0" quotePrefix="1" applyNumberFormat="1" applyFont="1" applyFill="1" applyBorder="1" applyAlignment="1" applyProtection="1">
      <alignment horizontal="left" vertical="center"/>
    </xf>
    <xf numFmtId="167" fontId="55" fillId="0" borderId="31" xfId="0" applyNumberFormat="1" applyFont="1" applyBorder="1" applyAlignment="1">
      <alignment horizontal="left"/>
    </xf>
    <xf numFmtId="167" fontId="55" fillId="0" borderId="32" xfId="0" applyNumberFormat="1" applyFont="1" applyBorder="1" applyAlignment="1">
      <alignment horizontal="left"/>
    </xf>
    <xf numFmtId="0" fontId="55" fillId="59" borderId="0" xfId="0" applyFont="1" applyFill="1"/>
    <xf numFmtId="0" fontId="62" fillId="57" borderId="33" xfId="0" applyNumberFormat="1" applyFont="1" applyFill="1" applyBorder="1" applyAlignment="1" applyProtection="1">
      <alignment horizontal="left" vertical="center"/>
    </xf>
    <xf numFmtId="0" fontId="61" fillId="57" borderId="0" xfId="0" applyNumberFormat="1" applyFont="1" applyFill="1" applyBorder="1" applyAlignment="1" applyProtection="1">
      <alignment horizontal="left" vertical="center"/>
    </xf>
    <xf numFmtId="0" fontId="61" fillId="57" borderId="34"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center" vertical="center"/>
    </xf>
    <xf numFmtId="0" fontId="54"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0" fillId="0" borderId="39" xfId="0" applyFont="1" applyFill="1" applyBorder="1" applyAlignment="1" applyProtection="1">
      <alignment vertical="center" wrapText="1"/>
    </xf>
    <xf numFmtId="0" fontId="50" fillId="0" borderId="39" xfId="0" applyFont="1" applyFill="1" applyBorder="1" applyAlignment="1" applyProtection="1">
      <alignment horizontal="right" vertical="center" wrapText="1"/>
    </xf>
    <xf numFmtId="15" fontId="50"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3" fillId="0" borderId="0" xfId="0" applyNumberFormat="1" applyFont="1" applyFill="1" applyAlignment="1" applyProtection="1"/>
    <xf numFmtId="0" fontId="53" fillId="58" borderId="27" xfId="0" applyNumberFormat="1" applyFont="1" applyFill="1" applyBorder="1" applyAlignment="1" applyProtection="1">
      <alignment horizontal="center" vertical="center" wrapText="1"/>
    </xf>
    <xf numFmtId="0" fontId="54" fillId="59" borderId="24" xfId="149" applyNumberFormat="1" applyFont="1" applyFill="1" applyBorder="1" applyAlignment="1" applyProtection="1">
      <alignment horizontal="center" vertical="center"/>
    </xf>
    <xf numFmtId="9" fontId="54" fillId="0" borderId="0" xfId="158" applyFont="1" applyFill="1" applyBorder="1" applyAlignment="1" applyProtection="1">
      <alignment horizontal="center" vertical="center"/>
    </xf>
    <xf numFmtId="0" fontId="54" fillId="0" borderId="0" xfId="149" applyNumberFormat="1" applyFont="1" applyFill="1" applyBorder="1" applyAlignment="1" applyProtection="1">
      <alignment horizontal="center" vertical="center"/>
    </xf>
    <xf numFmtId="0" fontId="50"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0" fillId="0" borderId="40" xfId="0" applyFont="1" applyFill="1" applyBorder="1" applyAlignment="1" applyProtection="1">
      <alignment horizontal="left" vertical="center" wrapText="1"/>
    </xf>
    <xf numFmtId="0" fontId="54" fillId="0" borderId="24" xfId="158" applyNumberFormat="1" applyFont="1" applyFill="1" applyBorder="1" applyAlignment="1" applyProtection="1">
      <alignment horizontal="center" vertical="center"/>
    </xf>
    <xf numFmtId="169" fontId="54" fillId="0" borderId="24" xfId="149" applyNumberFormat="1" applyFont="1" applyFill="1" applyBorder="1" applyAlignment="1" applyProtection="1">
      <alignment horizontal="center" vertical="center"/>
    </xf>
    <xf numFmtId="0" fontId="55" fillId="0" borderId="0" xfId="0" applyFont="1" applyFill="1"/>
    <xf numFmtId="0" fontId="63" fillId="0" borderId="0" xfId="0" applyFont="1"/>
    <xf numFmtId="0" fontId="64" fillId="0" borderId="0" xfId="0" applyFont="1" applyFill="1" applyBorder="1" applyAlignment="1">
      <alignment horizontal="left"/>
    </xf>
    <xf numFmtId="0" fontId="29" fillId="33" borderId="40" xfId="47" applyFont="1" applyFill="1" applyBorder="1" applyAlignment="1">
      <alignment horizontal="center" vertical="center" wrapText="1"/>
    </xf>
    <xf numFmtId="14" fontId="50" fillId="0" borderId="40" xfId="0" applyNumberFormat="1" applyFont="1" applyFill="1" applyBorder="1" applyAlignment="1" applyProtection="1">
      <alignment horizontal="center" vertical="center" wrapText="1"/>
    </xf>
    <xf numFmtId="20" fontId="50" fillId="0" borderId="40" xfId="0" applyNumberFormat="1" applyFont="1" applyFill="1" applyBorder="1" applyAlignment="1" applyProtection="1">
      <alignment horizontal="center" vertical="center" wrapText="1"/>
    </xf>
    <xf numFmtId="0" fontId="50" fillId="0" borderId="40" xfId="0" applyFont="1" applyFill="1" applyBorder="1" applyAlignment="1" applyProtection="1">
      <alignment vertical="center" wrapText="1"/>
    </xf>
    <xf numFmtId="165" fontId="50" fillId="0" borderId="40" xfId="0" applyNumberFormat="1" applyFont="1" applyFill="1" applyBorder="1" applyAlignment="1" applyProtection="1">
      <alignment horizontal="center" vertical="center" wrapText="1"/>
    </xf>
    <xf numFmtId="165" fontId="1" fillId="0" borderId="40" xfId="0" applyNumberFormat="1" applyFont="1" applyBorder="1" applyAlignment="1">
      <alignment horizontal="center" vertical="center"/>
    </xf>
    <xf numFmtId="0" fontId="1" fillId="0" borderId="40" xfId="0" applyFont="1" applyBorder="1" applyAlignment="1">
      <alignment horizontal="center" vertical="center"/>
    </xf>
    <xf numFmtId="0" fontId="54" fillId="0" borderId="0" xfId="158" applyNumberFormat="1" applyFont="1" applyFill="1" applyBorder="1" applyAlignment="1" applyProtection="1">
      <alignment horizontal="center" vertical="center"/>
    </xf>
    <xf numFmtId="0" fontId="55" fillId="0" borderId="0" xfId="0" applyNumberFormat="1" applyFont="1"/>
    <xf numFmtId="2" fontId="54" fillId="0" borderId="24" xfId="158" applyNumberFormat="1" applyFont="1" applyFill="1" applyBorder="1" applyAlignment="1" applyProtection="1">
      <alignment horizontal="center" vertical="center"/>
    </xf>
    <xf numFmtId="0" fontId="54" fillId="57" borderId="24" xfId="158" applyNumberFormat="1" applyFont="1" applyFill="1" applyBorder="1" applyAlignment="1" applyProtection="1">
      <alignment horizontal="center" vertical="center"/>
    </xf>
    <xf numFmtId="0" fontId="50" fillId="0" borderId="40" xfId="0" applyFont="1" applyFill="1" applyBorder="1" applyAlignment="1" applyProtection="1">
      <alignment horizontal="center" wrapText="1"/>
    </xf>
    <xf numFmtId="2" fontId="54" fillId="0" borderId="24" xfId="149" applyNumberFormat="1" applyFont="1" applyFill="1" applyBorder="1" applyAlignment="1" applyProtection="1">
      <alignment horizontal="center"/>
    </xf>
    <xf numFmtId="165" fontId="54" fillId="0" borderId="29" xfId="149" applyNumberFormat="1" applyFont="1" applyFill="1" applyBorder="1" applyAlignment="1" applyProtection="1">
      <alignment horizontal="center" vertical="center"/>
    </xf>
    <xf numFmtId="9" fontId="66" fillId="0" borderId="0" xfId="0" applyNumberFormat="1" applyFont="1"/>
    <xf numFmtId="0" fontId="66" fillId="0" borderId="0" xfId="0" applyNumberFormat="1" applyFont="1"/>
    <xf numFmtId="0" fontId="66" fillId="0" borderId="0" xfId="0" applyFont="1"/>
    <xf numFmtId="167" fontId="55" fillId="0" borderId="0" xfId="0" applyNumberFormat="1" applyFont="1" applyFill="1" applyBorder="1" applyAlignment="1">
      <alignment horizontal="left"/>
    </xf>
    <xf numFmtId="0" fontId="61" fillId="0" borderId="0" xfId="0" applyNumberFormat="1" applyFont="1" applyFill="1" applyBorder="1" applyAlignment="1" applyProtection="1">
      <alignment horizontal="left" vertical="center"/>
    </xf>
    <xf numFmtId="0" fontId="60" fillId="0" borderId="0" xfId="0" applyNumberFormat="1" applyFont="1" applyFill="1" applyBorder="1" applyAlignment="1" applyProtection="1">
      <alignment horizontal="left" vertical="center" wrapText="1"/>
    </xf>
    <xf numFmtId="0" fontId="54" fillId="0" borderId="0" xfId="0" applyFont="1"/>
    <xf numFmtId="0" fontId="55" fillId="0" borderId="0" xfId="0" applyNumberFormat="1" applyFont="1" applyFill="1"/>
    <xf numFmtId="0" fontId="54" fillId="57" borderId="25" xfId="149" applyNumberFormat="1" applyFont="1" applyFill="1" applyBorder="1" applyAlignment="1" applyProtection="1">
      <alignment horizontal="center" vertical="center"/>
    </xf>
    <xf numFmtId="0" fontId="66" fillId="0" borderId="0" xfId="0" applyNumberFormat="1" applyFont="1" applyAlignment="1">
      <alignment horizontal="right"/>
    </xf>
    <xf numFmtId="15" fontId="50" fillId="0" borderId="40" xfId="0" applyNumberFormat="1" applyFont="1" applyFill="1" applyBorder="1" applyAlignment="1" applyProtection="1">
      <alignment horizontal="center" vertical="center" wrapText="1"/>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1" fillId="57" borderId="21" xfId="0" applyFont="1" applyFill="1" applyBorder="1" applyAlignment="1" applyProtection="1">
      <alignment horizontal="center" vertical="center" wrapText="1"/>
    </xf>
    <xf numFmtId="0" fontId="51" fillId="57" borderId="22" xfId="0" applyFont="1" applyFill="1" applyBorder="1" applyAlignment="1" applyProtection="1">
      <alignment horizontal="center" vertical="center" wrapText="1"/>
    </xf>
    <xf numFmtId="0" fontId="51" fillId="57" borderId="23" xfId="0" applyFont="1" applyFill="1" applyBorder="1" applyAlignment="1" applyProtection="1">
      <alignment horizontal="center" vertical="center" wrapText="1"/>
    </xf>
    <xf numFmtId="0" fontId="61" fillId="61" borderId="33" xfId="0" applyNumberFormat="1" applyFont="1" applyFill="1" applyBorder="1" applyAlignment="1" applyProtection="1">
      <alignment horizontal="left" vertical="center"/>
    </xf>
    <xf numFmtId="0" fontId="61" fillId="61" borderId="0" xfId="0" applyNumberFormat="1" applyFont="1" applyFill="1" applyBorder="1" applyAlignment="1" applyProtection="1">
      <alignment horizontal="left" vertical="center"/>
    </xf>
    <xf numFmtId="0" fontId="61" fillId="61" borderId="34" xfId="0" applyNumberFormat="1" applyFont="1" applyFill="1" applyBorder="1" applyAlignment="1" applyProtection="1">
      <alignment horizontal="left" vertical="center"/>
    </xf>
    <xf numFmtId="0" fontId="61" fillId="62" borderId="33" xfId="0" applyNumberFormat="1" applyFont="1" applyFill="1" applyBorder="1" applyAlignment="1" applyProtection="1">
      <alignment horizontal="left" vertical="center"/>
    </xf>
    <xf numFmtId="0" fontId="61" fillId="62" borderId="0" xfId="0" applyNumberFormat="1" applyFont="1" applyFill="1" applyBorder="1" applyAlignment="1" applyProtection="1">
      <alignment horizontal="left" vertical="center"/>
    </xf>
    <xf numFmtId="0" fontId="61" fillId="62" borderId="34" xfId="0" applyNumberFormat="1" applyFont="1" applyFill="1" applyBorder="1" applyAlignment="1" applyProtection="1">
      <alignment horizontal="left" vertical="center"/>
    </xf>
    <xf numFmtId="0" fontId="61" fillId="63" borderId="33" xfId="0" applyNumberFormat="1" applyFont="1" applyFill="1" applyBorder="1" applyAlignment="1" applyProtection="1">
      <alignment horizontal="left" vertical="center"/>
    </xf>
    <xf numFmtId="0" fontId="61" fillId="63" borderId="0" xfId="0" applyNumberFormat="1" applyFont="1" applyFill="1" applyBorder="1" applyAlignment="1" applyProtection="1">
      <alignment horizontal="left" vertical="center"/>
    </xf>
    <xf numFmtId="0" fontId="61" fillId="63" borderId="34" xfId="0" applyNumberFormat="1" applyFont="1" applyFill="1" applyBorder="1" applyAlignment="1" applyProtection="1">
      <alignment horizontal="left" vertical="center"/>
    </xf>
    <xf numFmtId="0" fontId="60" fillId="0" borderId="33"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horizontal="left" vertical="center" wrapText="1"/>
    </xf>
    <xf numFmtId="0" fontId="60" fillId="0" borderId="34" xfId="0" applyNumberFormat="1" applyFont="1" applyFill="1" applyBorder="1" applyAlignment="1" applyProtection="1">
      <alignment horizontal="left" vertical="center" wrapText="1"/>
    </xf>
    <xf numFmtId="0" fontId="60" fillId="0" borderId="35" xfId="0" applyNumberFormat="1" applyFont="1" applyFill="1" applyBorder="1" applyAlignment="1" applyProtection="1">
      <alignment horizontal="left" vertical="center" wrapText="1"/>
    </xf>
    <xf numFmtId="0" fontId="60" fillId="0" borderId="36" xfId="0" applyNumberFormat="1" applyFont="1" applyFill="1" applyBorder="1" applyAlignment="1" applyProtection="1">
      <alignment horizontal="left" vertical="center" wrapText="1"/>
    </xf>
    <xf numFmtId="0" fontId="60" fillId="0" borderId="37" xfId="0" applyNumberFormat="1" applyFont="1" applyFill="1" applyBorder="1" applyAlignment="1" applyProtection="1">
      <alignment horizontal="left" vertical="center" wrapText="1"/>
    </xf>
    <xf numFmtId="0" fontId="53" fillId="58" borderId="24" xfId="0" applyNumberFormat="1" applyFont="1" applyFill="1" applyBorder="1" applyAlignment="1" applyProtection="1">
      <alignment horizontal="center" vertical="center"/>
    </xf>
    <xf numFmtId="0" fontId="53" fillId="58" borderId="24" xfId="0" applyNumberFormat="1" applyFont="1" applyFill="1" applyBorder="1" applyAlignment="1" applyProtection="1">
      <alignment horizontal="center" vertical="center" wrapText="1"/>
    </xf>
    <xf numFmtId="0" fontId="60" fillId="34" borderId="0" xfId="0" applyNumberFormat="1" applyFont="1" applyFill="1" applyBorder="1" applyAlignment="1" applyProtection="1">
      <alignment horizontal="left" vertical="center" wrapText="1"/>
    </xf>
    <xf numFmtId="0" fontId="61" fillId="60" borderId="33" xfId="0" applyNumberFormat="1" applyFont="1" applyFill="1" applyBorder="1" applyAlignment="1" applyProtection="1">
      <alignment horizontal="left" vertical="center"/>
    </xf>
    <xf numFmtId="0" fontId="61" fillId="60" borderId="0" xfId="0" applyNumberFormat="1" applyFont="1" applyFill="1" applyBorder="1" applyAlignment="1" applyProtection="1">
      <alignment horizontal="left" vertical="center"/>
    </xf>
    <xf numFmtId="0" fontId="61"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319">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8"/>
  <sheetViews>
    <sheetView tabSelected="1" view="pageLayout" topLeftCell="A7" zoomScale="60" zoomScaleNormal="70" zoomScaleSheetLayoutView="100" zoomScalePageLayoutView="60" workbookViewId="0">
      <selection activeCell="D17" sqref="D17"/>
    </sheetView>
  </sheetViews>
  <sheetFormatPr defaultColWidth="9.140625" defaultRowHeight="42.75" customHeight="1" x14ac:dyDescent="0.25"/>
  <cols>
    <col min="1" max="1" width="18.85546875" style="1" customWidth="1"/>
    <col min="2" max="2" width="18.28515625" style="1" customWidth="1"/>
    <col min="3" max="3" width="19.42578125" style="1" customWidth="1"/>
    <col min="4" max="4" width="19.85546875" style="1" customWidth="1"/>
    <col min="5" max="5" width="18.28515625" style="1" customWidth="1"/>
    <col min="6" max="7" width="14.140625" style="1" customWidth="1"/>
    <col min="8" max="8" width="17.140625" style="1" customWidth="1"/>
    <col min="9" max="9" width="11.5703125" style="1" customWidth="1"/>
    <col min="10" max="10" width="134.28515625" style="1" customWidth="1"/>
    <col min="11" max="11" width="176" style="1" bestFit="1" customWidth="1"/>
    <col min="12" max="16384" width="9.140625" style="1"/>
  </cols>
  <sheetData>
    <row r="1" spans="1:10" ht="67.5" customHeight="1" x14ac:dyDescent="0.25">
      <c r="A1" s="92" t="s">
        <v>59</v>
      </c>
      <c r="B1" s="92" t="s">
        <v>60</v>
      </c>
      <c r="C1" s="92" t="s">
        <v>61</v>
      </c>
      <c r="D1" s="92" t="s">
        <v>62</v>
      </c>
      <c r="E1" s="92" t="s">
        <v>87</v>
      </c>
      <c r="F1" s="92" t="s">
        <v>324</v>
      </c>
      <c r="G1" s="92" t="s">
        <v>85</v>
      </c>
      <c r="H1" s="92" t="s">
        <v>88</v>
      </c>
      <c r="I1" s="92" t="s">
        <v>89</v>
      </c>
      <c r="J1" s="92" t="s">
        <v>0</v>
      </c>
    </row>
    <row r="2" spans="1:10" ht="36.75" customHeight="1" x14ac:dyDescent="0.25">
      <c r="A2" s="81">
        <v>391</v>
      </c>
      <c r="B2" s="81" t="s">
        <v>1</v>
      </c>
      <c r="C2" s="93">
        <v>42325</v>
      </c>
      <c r="D2" s="94">
        <v>0.3888888888888889</v>
      </c>
      <c r="E2" s="81" t="s">
        <v>19</v>
      </c>
      <c r="F2" s="98"/>
      <c r="G2" s="81"/>
      <c r="H2" s="98"/>
      <c r="I2" s="81"/>
      <c r="J2" s="95" t="s">
        <v>397</v>
      </c>
    </row>
    <row r="3" spans="1:10" ht="48.75" customHeight="1" x14ac:dyDescent="0.25">
      <c r="A3" s="81">
        <v>387</v>
      </c>
      <c r="B3" s="81" t="s">
        <v>96</v>
      </c>
      <c r="C3" s="93">
        <v>42326</v>
      </c>
      <c r="D3" s="94">
        <v>0.55555555555555558</v>
      </c>
      <c r="E3" s="81" t="s">
        <v>13</v>
      </c>
      <c r="F3" s="96">
        <v>2.2000000000000001E-3</v>
      </c>
      <c r="G3" s="81"/>
      <c r="H3" s="96"/>
      <c r="I3" s="81"/>
      <c r="J3" s="95" t="s">
        <v>384</v>
      </c>
    </row>
    <row r="4" spans="1:10" ht="36.75" customHeight="1" x14ac:dyDescent="0.25">
      <c r="A4" s="81">
        <v>389</v>
      </c>
      <c r="B4" s="81" t="s">
        <v>138</v>
      </c>
      <c r="C4" s="93">
        <v>42325</v>
      </c>
      <c r="D4" s="94">
        <v>0.61805555555555558</v>
      </c>
      <c r="E4" s="81" t="s">
        <v>19</v>
      </c>
      <c r="F4" s="96">
        <v>0</v>
      </c>
      <c r="G4" s="81" t="s">
        <v>3</v>
      </c>
      <c r="H4" s="96"/>
      <c r="I4" s="81"/>
      <c r="J4" s="95" t="s">
        <v>385</v>
      </c>
    </row>
    <row r="5" spans="1:10" ht="47.25" customHeight="1" x14ac:dyDescent="0.25">
      <c r="A5" s="81">
        <v>384</v>
      </c>
      <c r="B5" s="81" t="s">
        <v>4</v>
      </c>
      <c r="C5" s="93">
        <v>42326</v>
      </c>
      <c r="D5" s="94">
        <v>0.40972222222222227</v>
      </c>
      <c r="E5" s="81" t="s">
        <v>13</v>
      </c>
      <c r="F5" s="96">
        <v>1.054E-3</v>
      </c>
      <c r="G5" s="81"/>
      <c r="H5" s="97"/>
      <c r="I5" s="81"/>
      <c r="J5" s="95" t="s">
        <v>386</v>
      </c>
    </row>
    <row r="6" spans="1:10" ht="39.75" customHeight="1" x14ac:dyDescent="0.25">
      <c r="A6" s="81">
        <v>393</v>
      </c>
      <c r="B6" s="81" t="s">
        <v>104</v>
      </c>
      <c r="C6" s="93">
        <v>42325</v>
      </c>
      <c r="D6" s="94">
        <v>0.73958333333333337</v>
      </c>
      <c r="E6" s="81" t="s">
        <v>19</v>
      </c>
      <c r="F6" s="96"/>
      <c r="G6" s="81"/>
      <c r="H6" s="97"/>
      <c r="I6" s="81"/>
      <c r="J6" s="95" t="s">
        <v>387</v>
      </c>
    </row>
    <row r="7" spans="1:10" ht="42.75" customHeight="1" x14ac:dyDescent="0.25">
      <c r="A7" s="81">
        <v>382</v>
      </c>
      <c r="B7" s="81" t="s">
        <v>6</v>
      </c>
      <c r="C7" s="93">
        <v>42325</v>
      </c>
      <c r="D7" s="94">
        <v>0.68055555555555547</v>
      </c>
      <c r="E7" s="81" t="s">
        <v>15</v>
      </c>
      <c r="F7" s="96">
        <v>2.5999999999999999E-3</v>
      </c>
      <c r="G7" s="81"/>
      <c r="H7" s="96"/>
      <c r="I7" s="81"/>
      <c r="J7" s="95" t="s">
        <v>388</v>
      </c>
    </row>
    <row r="8" spans="1:10" ht="45" customHeight="1" x14ac:dyDescent="0.25">
      <c r="A8" s="81">
        <v>397</v>
      </c>
      <c r="B8" s="81" t="s">
        <v>139</v>
      </c>
      <c r="C8" s="93">
        <v>42325</v>
      </c>
      <c r="D8" s="94">
        <v>0.66319444444444442</v>
      </c>
      <c r="E8" s="81" t="s">
        <v>15</v>
      </c>
      <c r="F8" s="96">
        <v>2.5999999999999999E-3</v>
      </c>
      <c r="G8" s="81" t="s">
        <v>5</v>
      </c>
      <c r="H8" s="96">
        <v>2.1760000000000002</v>
      </c>
      <c r="I8" s="81" t="s">
        <v>49</v>
      </c>
      <c r="J8" s="95" t="s">
        <v>389</v>
      </c>
    </row>
    <row r="9" spans="1:10" ht="37.5" customHeight="1" x14ac:dyDescent="0.25">
      <c r="A9" s="81">
        <v>388</v>
      </c>
      <c r="B9" s="81" t="s">
        <v>99</v>
      </c>
      <c r="C9" s="93">
        <v>42324</v>
      </c>
      <c r="D9" s="94">
        <v>0.70833333333333337</v>
      </c>
      <c r="E9" s="81" t="s">
        <v>13</v>
      </c>
      <c r="F9" s="96">
        <v>6.3E-3</v>
      </c>
      <c r="G9" s="81"/>
      <c r="H9" s="96"/>
      <c r="I9" s="81"/>
      <c r="J9" s="95" t="s">
        <v>390</v>
      </c>
    </row>
    <row r="10" spans="1:10" ht="36.75" customHeight="1" x14ac:dyDescent="0.25">
      <c r="A10" s="81">
        <v>392</v>
      </c>
      <c r="B10" s="81" t="s">
        <v>101</v>
      </c>
      <c r="C10" s="93">
        <v>42324</v>
      </c>
      <c r="D10" s="94">
        <v>0.70138888888888884</v>
      </c>
      <c r="E10" s="81" t="s">
        <v>19</v>
      </c>
      <c r="F10" s="96">
        <v>0</v>
      </c>
      <c r="G10" s="81" t="s">
        <v>3</v>
      </c>
      <c r="H10" s="96"/>
      <c r="I10" s="81"/>
      <c r="J10" s="95" t="s">
        <v>391</v>
      </c>
    </row>
    <row r="11" spans="1:10" ht="46.5" customHeight="1" x14ac:dyDescent="0.25">
      <c r="A11" s="81">
        <v>390</v>
      </c>
      <c r="B11" s="81" t="s">
        <v>2</v>
      </c>
      <c r="C11" s="93">
        <v>42325</v>
      </c>
      <c r="D11" s="94">
        <v>0.47222222222222227</v>
      </c>
      <c r="E11" s="81"/>
      <c r="F11" s="96"/>
      <c r="G11" s="81"/>
      <c r="H11" s="96"/>
      <c r="I11" s="81"/>
      <c r="J11" s="95" t="s">
        <v>392</v>
      </c>
    </row>
    <row r="12" spans="1:10" ht="44.25" customHeight="1" x14ac:dyDescent="0.25">
      <c r="A12" s="81">
        <v>395</v>
      </c>
      <c r="B12" s="81" t="s">
        <v>9</v>
      </c>
      <c r="C12" s="93">
        <v>42325</v>
      </c>
      <c r="D12" s="94">
        <v>0.4375</v>
      </c>
      <c r="E12" s="81" t="s">
        <v>11</v>
      </c>
      <c r="F12" s="96">
        <v>0.14760000000000001</v>
      </c>
      <c r="G12" s="81" t="s">
        <v>5</v>
      </c>
      <c r="H12" s="96">
        <v>2.0459999999999998</v>
      </c>
      <c r="I12" s="81" t="s">
        <v>49</v>
      </c>
      <c r="J12" s="95" t="s">
        <v>399</v>
      </c>
    </row>
    <row r="13" spans="1:10" ht="36.75" customHeight="1" x14ac:dyDescent="0.25">
      <c r="A13" s="81">
        <v>396</v>
      </c>
      <c r="B13" s="81" t="s">
        <v>323</v>
      </c>
      <c r="C13" s="93">
        <v>42326</v>
      </c>
      <c r="D13" s="94">
        <v>0.64583333333333337</v>
      </c>
      <c r="E13" s="81" t="s">
        <v>15</v>
      </c>
      <c r="F13" s="97">
        <v>2.8999999999999998E-3</v>
      </c>
      <c r="G13" s="81"/>
      <c r="H13" s="96"/>
      <c r="I13" s="81"/>
      <c r="J13" s="95" t="s">
        <v>393</v>
      </c>
    </row>
    <row r="14" spans="1:10" s="82" customFormat="1" ht="54" customHeight="1" x14ac:dyDescent="0.25">
      <c r="A14" s="81">
        <v>383</v>
      </c>
      <c r="B14" s="81" t="s">
        <v>7</v>
      </c>
      <c r="C14" s="93">
        <v>42325</v>
      </c>
      <c r="D14" s="94">
        <v>0.44097222222222227</v>
      </c>
      <c r="E14" s="81" t="s">
        <v>11</v>
      </c>
      <c r="F14" s="96">
        <v>0.1759</v>
      </c>
      <c r="G14" s="81" t="s">
        <v>5</v>
      </c>
      <c r="H14" s="97">
        <v>1.87</v>
      </c>
      <c r="I14" s="81" t="s">
        <v>49</v>
      </c>
      <c r="J14" s="95" t="s">
        <v>394</v>
      </c>
    </row>
    <row r="15" spans="1:10" ht="54" customHeight="1" x14ac:dyDescent="0.25">
      <c r="A15" s="81">
        <v>394</v>
      </c>
      <c r="B15" s="81" t="s">
        <v>10</v>
      </c>
      <c r="C15" s="93">
        <v>42325</v>
      </c>
      <c r="D15" s="94">
        <v>0.53125</v>
      </c>
      <c r="E15" s="81" t="s">
        <v>11</v>
      </c>
      <c r="F15" s="96">
        <v>0.16370000000000001</v>
      </c>
      <c r="G15" s="81" t="s">
        <v>5</v>
      </c>
      <c r="H15" s="97">
        <v>1.6579999999999999</v>
      </c>
      <c r="I15" s="81" t="s">
        <v>49</v>
      </c>
      <c r="J15" s="95" t="s">
        <v>398</v>
      </c>
    </row>
    <row r="16" spans="1:10" ht="62.25" customHeight="1" x14ac:dyDescent="0.25">
      <c r="A16" s="81">
        <v>386</v>
      </c>
      <c r="B16" s="81" t="s">
        <v>8</v>
      </c>
      <c r="C16" s="93">
        <v>42324</v>
      </c>
      <c r="D16" s="94">
        <v>0.59027777777777779</v>
      </c>
      <c r="E16" s="81" t="s">
        <v>11</v>
      </c>
      <c r="F16" s="97">
        <v>0.15759999999999999</v>
      </c>
      <c r="G16" s="81" t="s">
        <v>5</v>
      </c>
      <c r="H16" s="97">
        <v>2.1309999999999998</v>
      </c>
      <c r="I16" s="81" t="s">
        <v>49</v>
      </c>
      <c r="J16" s="95" t="s">
        <v>395</v>
      </c>
    </row>
    <row r="17" spans="1:10" ht="42.75" customHeight="1" x14ac:dyDescent="0.25">
      <c r="A17" s="81">
        <v>385</v>
      </c>
      <c r="B17" s="81" t="s">
        <v>325</v>
      </c>
      <c r="C17" s="93">
        <v>42324</v>
      </c>
      <c r="D17" s="94">
        <v>0.59027777777777779</v>
      </c>
      <c r="E17" s="81" t="s">
        <v>11</v>
      </c>
      <c r="F17" s="96">
        <v>0.15759999999999999</v>
      </c>
      <c r="G17" s="81" t="s">
        <v>33</v>
      </c>
      <c r="H17" s="96">
        <v>2.35</v>
      </c>
      <c r="I17" s="81" t="s">
        <v>49</v>
      </c>
      <c r="J17" s="95" t="s">
        <v>396</v>
      </c>
    </row>
    <row r="18" spans="1:10" ht="51" customHeight="1" x14ac:dyDescent="0.25"/>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44" fitToWidth="2" fitToHeight="2" orientation="landscape" verticalDpi="300" r:id="rId1"/>
  <headerFooter>
    <oddHeader xml:space="preserve">&amp;L&amp;"-,Bold"&amp;16Mount Nansen Mine Site
Water Resources Investigation Program
Hydrology
&amp;C&amp;G&amp;R&amp;"-,Bold"&amp;16Monthly  Report
Attachment 3: Data Tables
</oddHeader>
    <oddFooter>&amp;L&amp;"-,Bold"&amp;14Client: Assessment and Abandoned Mines Branch, Yukon Government
Project: 15Y0146&amp;C
&amp;P of &amp;N&amp;RHYD_DB_15Y0146_20151118.accdb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zoomScale="70" zoomScaleNormal="100" zoomScaleSheetLayoutView="50" zoomScalePageLayoutView="70" workbookViewId="0">
      <selection activeCell="C10" sqref="C10:F10"/>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7"/>
      <c r="D1" s="18"/>
      <c r="E1" s="18"/>
      <c r="F1" s="18"/>
      <c r="G1" s="7"/>
      <c r="H1" s="15" t="s">
        <v>111</v>
      </c>
      <c r="I1" s="8"/>
      <c r="J1" s="8"/>
    </row>
    <row r="2" spans="1:10" ht="16.5" customHeight="1" x14ac:dyDescent="0.25">
      <c r="A2" s="19" t="s">
        <v>64</v>
      </c>
      <c r="B2" s="19" t="s">
        <v>63</v>
      </c>
      <c r="C2" s="118" t="s">
        <v>65</v>
      </c>
      <c r="D2" s="118"/>
      <c r="E2" s="118"/>
      <c r="F2" s="118"/>
      <c r="G2" s="9"/>
      <c r="H2" s="16" t="s">
        <v>110</v>
      </c>
      <c r="I2" s="16" t="s">
        <v>111</v>
      </c>
    </row>
    <row r="3" spans="1:10" ht="16.5" customHeight="1" x14ac:dyDescent="0.25">
      <c r="A3" s="2" t="s">
        <v>11</v>
      </c>
      <c r="B3" s="2" t="s">
        <v>12</v>
      </c>
      <c r="C3" s="117" t="s">
        <v>72</v>
      </c>
      <c r="D3" s="117"/>
      <c r="E3" s="117"/>
      <c r="F3" s="117"/>
      <c r="G3" s="9"/>
      <c r="H3" s="4" t="s">
        <v>1</v>
      </c>
      <c r="I3" s="4" t="s">
        <v>112</v>
      </c>
    </row>
    <row r="4" spans="1:10" ht="16.5" customHeight="1" x14ac:dyDescent="0.25">
      <c r="A4" s="2" t="s">
        <v>13</v>
      </c>
      <c r="B4" s="2" t="s">
        <v>14</v>
      </c>
      <c r="C4" s="117" t="s">
        <v>66</v>
      </c>
      <c r="D4" s="117"/>
      <c r="E4" s="117"/>
      <c r="F4" s="117"/>
      <c r="G4" s="9"/>
      <c r="H4" s="4" t="s">
        <v>2</v>
      </c>
      <c r="I4" s="4" t="s">
        <v>90</v>
      </c>
    </row>
    <row r="5" spans="1:10" ht="16.5" customHeight="1" x14ac:dyDescent="0.25">
      <c r="A5" s="2" t="s">
        <v>15</v>
      </c>
      <c r="B5" s="2" t="s">
        <v>16</v>
      </c>
      <c r="C5" s="117" t="s">
        <v>67</v>
      </c>
      <c r="D5" s="117"/>
      <c r="E5" s="117"/>
      <c r="F5" s="117"/>
      <c r="G5" s="9"/>
      <c r="H5" s="4" t="s">
        <v>4</v>
      </c>
      <c r="I5" s="4" t="s">
        <v>91</v>
      </c>
    </row>
    <row r="6" spans="1:10" ht="16.5" customHeight="1" x14ac:dyDescent="0.25">
      <c r="A6" s="2" t="s">
        <v>17</v>
      </c>
      <c r="B6" s="2" t="s">
        <v>18</v>
      </c>
      <c r="C6" s="117" t="s">
        <v>68</v>
      </c>
      <c r="D6" s="117"/>
      <c r="E6" s="117"/>
      <c r="F6" s="117"/>
      <c r="G6" s="11"/>
      <c r="H6" s="4" t="s">
        <v>92</v>
      </c>
      <c r="I6" s="4" t="s">
        <v>93</v>
      </c>
    </row>
    <row r="7" spans="1:10" ht="16.5" customHeight="1" x14ac:dyDescent="0.25">
      <c r="A7" s="2" t="s">
        <v>19</v>
      </c>
      <c r="B7" s="2" t="s">
        <v>20</v>
      </c>
      <c r="C7" s="117" t="s">
        <v>21</v>
      </c>
      <c r="D7" s="117"/>
      <c r="E7" s="117"/>
      <c r="F7" s="117"/>
      <c r="G7" s="11"/>
      <c r="H7" s="4" t="s">
        <v>94</v>
      </c>
      <c r="I7" s="4" t="s">
        <v>95</v>
      </c>
    </row>
    <row r="8" spans="1:10" ht="16.5" customHeight="1" x14ac:dyDescent="0.25">
      <c r="A8" s="2" t="s">
        <v>22</v>
      </c>
      <c r="B8" s="2" t="s">
        <v>23</v>
      </c>
      <c r="C8" s="117" t="s">
        <v>69</v>
      </c>
      <c r="D8" s="117"/>
      <c r="E8" s="117"/>
      <c r="F8" s="117"/>
      <c r="G8" s="11"/>
      <c r="H8" s="4" t="s">
        <v>96</v>
      </c>
      <c r="I8" s="4" t="s">
        <v>97</v>
      </c>
    </row>
    <row r="9" spans="1:10" ht="16.5" customHeight="1" x14ac:dyDescent="0.25">
      <c r="A9" s="2" t="s">
        <v>24</v>
      </c>
      <c r="B9" s="2" t="s">
        <v>25</v>
      </c>
      <c r="C9" s="117" t="s">
        <v>70</v>
      </c>
      <c r="D9" s="117"/>
      <c r="E9" s="117"/>
      <c r="F9" s="117"/>
      <c r="G9" s="11"/>
      <c r="H9" s="4" t="s">
        <v>98</v>
      </c>
      <c r="I9" s="4" t="s">
        <v>113</v>
      </c>
    </row>
    <row r="10" spans="1:10" ht="16.5" customHeight="1" x14ac:dyDescent="0.25">
      <c r="A10" s="2" t="s">
        <v>26</v>
      </c>
      <c r="B10" s="2" t="s">
        <v>27</v>
      </c>
      <c r="C10" s="117" t="s">
        <v>71</v>
      </c>
      <c r="D10" s="117"/>
      <c r="E10" s="117"/>
      <c r="F10" s="117"/>
      <c r="G10" s="11"/>
      <c r="H10" s="4" t="s">
        <v>99</v>
      </c>
      <c r="I10" s="4" t="s">
        <v>100</v>
      </c>
    </row>
    <row r="11" spans="1:10" ht="16.5" customHeight="1" x14ac:dyDescent="0.25">
      <c r="A11" s="2" t="s">
        <v>28</v>
      </c>
      <c r="B11" s="2" t="s">
        <v>29</v>
      </c>
      <c r="C11" s="117" t="s">
        <v>73</v>
      </c>
      <c r="D11" s="117"/>
      <c r="E11" s="117"/>
      <c r="F11" s="117"/>
      <c r="G11" s="11"/>
      <c r="H11" s="4" t="s">
        <v>101</v>
      </c>
      <c r="I11" s="4" t="s">
        <v>102</v>
      </c>
    </row>
    <row r="12" spans="1:10" ht="16.5" customHeight="1" x14ac:dyDescent="0.25">
      <c r="A12" s="2" t="s">
        <v>30</v>
      </c>
      <c r="B12" s="2" t="s">
        <v>31</v>
      </c>
      <c r="C12" s="117" t="s">
        <v>74</v>
      </c>
      <c r="D12" s="117"/>
      <c r="E12" s="117"/>
      <c r="F12" s="117"/>
      <c r="G12" s="11"/>
      <c r="H12" s="4" t="s">
        <v>6</v>
      </c>
      <c r="I12" s="4" t="s">
        <v>103</v>
      </c>
    </row>
    <row r="13" spans="1:10" ht="16.5" customHeight="1" x14ac:dyDescent="0.25">
      <c r="A13" s="11"/>
      <c r="B13" s="11"/>
      <c r="C13" s="11"/>
      <c r="F13" s="12"/>
      <c r="G13" s="11"/>
      <c r="H13" s="4" t="s">
        <v>104</v>
      </c>
      <c r="I13" s="4" t="s">
        <v>105</v>
      </c>
    </row>
    <row r="14" spans="1:10" ht="16.5" customHeight="1" x14ac:dyDescent="0.25">
      <c r="C14" s="11"/>
      <c r="D14" s="11"/>
      <c r="F14" s="12"/>
      <c r="G14" s="11"/>
      <c r="H14" s="4" t="s">
        <v>7</v>
      </c>
      <c r="I14" s="4" t="s">
        <v>106</v>
      </c>
    </row>
    <row r="15" spans="1:10" ht="15" customHeight="1" x14ac:dyDescent="0.25">
      <c r="F15" s="12"/>
      <c r="G15" s="9"/>
      <c r="H15" s="4" t="s">
        <v>8</v>
      </c>
      <c r="I15" s="4" t="s">
        <v>107</v>
      </c>
    </row>
    <row r="16" spans="1:10" ht="15" customHeight="1" x14ac:dyDescent="0.25">
      <c r="A16" s="5" t="s">
        <v>75</v>
      </c>
      <c r="B16" s="11"/>
      <c r="H16" s="4" t="s">
        <v>9</v>
      </c>
      <c r="I16" s="4" t="s">
        <v>108</v>
      </c>
    </row>
    <row r="17" spans="1:9" ht="15" customHeight="1" x14ac:dyDescent="0.25">
      <c r="A17" s="19" t="s">
        <v>85</v>
      </c>
      <c r="B17" s="19" t="s">
        <v>86</v>
      </c>
      <c r="H17" s="4" t="s">
        <v>10</v>
      </c>
      <c r="I17" s="4" t="s">
        <v>109</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5" t="s">
        <v>314</v>
      </c>
      <c r="B27" s="75" t="s">
        <v>315</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0" t="s">
        <v>83</v>
      </c>
      <c r="B36" s="20"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Attachment 3: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9"/>
  <sheetViews>
    <sheetView showWhiteSpace="0" view="pageLayout" zoomScale="55" zoomScaleNormal="70" zoomScaleSheetLayoutView="50" zoomScalePageLayoutView="55" workbookViewId="0">
      <selection activeCell="D11" sqref="D11"/>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1"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83" t="s">
        <v>114</v>
      </c>
      <c r="B1" s="83" t="s">
        <v>118</v>
      </c>
      <c r="C1" s="83" t="s">
        <v>61</v>
      </c>
      <c r="D1" s="84" t="s">
        <v>0</v>
      </c>
    </row>
    <row r="2" spans="1:9" ht="42.75" customHeight="1" x14ac:dyDescent="0.25">
      <c r="A2" s="81" t="s">
        <v>133</v>
      </c>
      <c r="B2" s="81" t="s">
        <v>19</v>
      </c>
      <c r="C2" s="85">
        <v>42324</v>
      </c>
      <c r="D2" s="86" t="s">
        <v>361</v>
      </c>
    </row>
    <row r="3" spans="1:9" ht="42.75" customHeight="1" x14ac:dyDescent="0.25">
      <c r="A3" s="81" t="s">
        <v>124</v>
      </c>
      <c r="B3" s="81" t="s">
        <v>19</v>
      </c>
      <c r="C3" s="85">
        <v>42325</v>
      </c>
      <c r="D3" s="86" t="s">
        <v>362</v>
      </c>
      <c r="F3" s="72"/>
      <c r="G3" s="73"/>
      <c r="H3" s="74"/>
      <c r="I3" s="72"/>
    </row>
    <row r="4" spans="1:9" ht="42.75" customHeight="1" x14ac:dyDescent="0.25">
      <c r="A4" s="81" t="s">
        <v>134</v>
      </c>
      <c r="B4" s="81" t="s">
        <v>119</v>
      </c>
      <c r="C4" s="85">
        <v>42326</v>
      </c>
      <c r="D4" s="86" t="s">
        <v>363</v>
      </c>
      <c r="F4" s="72"/>
      <c r="G4" s="73"/>
      <c r="H4" s="74"/>
      <c r="I4" s="72"/>
    </row>
    <row r="5" spans="1:9" ht="42.75" customHeight="1" x14ac:dyDescent="0.25">
      <c r="A5" s="81" t="s">
        <v>121</v>
      </c>
      <c r="B5" s="81" t="s">
        <v>119</v>
      </c>
      <c r="C5" s="85">
        <v>42325</v>
      </c>
      <c r="D5" s="86" t="s">
        <v>364</v>
      </c>
      <c r="F5" s="72"/>
      <c r="G5" s="73"/>
      <c r="H5" s="74"/>
      <c r="I5" s="72"/>
    </row>
    <row r="6" spans="1:9" ht="42.75" customHeight="1" x14ac:dyDescent="0.25">
      <c r="A6" s="81" t="s">
        <v>120</v>
      </c>
      <c r="B6" s="81" t="s">
        <v>19</v>
      </c>
      <c r="C6" s="85">
        <v>42325</v>
      </c>
      <c r="D6" s="86" t="s">
        <v>365</v>
      </c>
      <c r="F6" s="72"/>
      <c r="G6" s="73"/>
      <c r="H6" s="74"/>
      <c r="I6" s="72"/>
    </row>
    <row r="7" spans="1:9" ht="42.75" customHeight="1" x14ac:dyDescent="0.25">
      <c r="A7" s="81" t="s">
        <v>117</v>
      </c>
      <c r="B7" s="81" t="s">
        <v>19</v>
      </c>
      <c r="C7" s="85">
        <v>42326</v>
      </c>
      <c r="D7" s="86" t="s">
        <v>366</v>
      </c>
      <c r="F7" s="72"/>
      <c r="G7" s="73"/>
      <c r="H7" s="74"/>
      <c r="I7" s="72"/>
    </row>
    <row r="8" spans="1:9" ht="42.75" customHeight="1" x14ac:dyDescent="0.25">
      <c r="A8" s="81" t="s">
        <v>135</v>
      </c>
      <c r="B8" s="81" t="s">
        <v>119</v>
      </c>
      <c r="C8" s="85">
        <v>42326</v>
      </c>
      <c r="D8" s="86" t="s">
        <v>367</v>
      </c>
      <c r="F8" s="72"/>
      <c r="G8" s="73"/>
      <c r="H8" s="74"/>
      <c r="I8" s="72"/>
    </row>
    <row r="9" spans="1:9" ht="42.75" customHeight="1" x14ac:dyDescent="0.25">
      <c r="A9" s="81" t="s">
        <v>123</v>
      </c>
      <c r="B9" s="81" t="s">
        <v>119</v>
      </c>
      <c r="C9" s="85">
        <v>42324</v>
      </c>
      <c r="D9" s="86" t="s">
        <v>368</v>
      </c>
      <c r="F9" s="72"/>
      <c r="G9" s="73"/>
      <c r="H9" s="74"/>
      <c r="I9" s="72"/>
    </row>
    <row r="10" spans="1:9" ht="42.75" customHeight="1" x14ac:dyDescent="0.25">
      <c r="A10" s="81" t="s">
        <v>122</v>
      </c>
      <c r="B10" s="81" t="s">
        <v>119</v>
      </c>
      <c r="C10" s="85">
        <v>42325</v>
      </c>
      <c r="D10" s="86" t="s">
        <v>369</v>
      </c>
      <c r="F10" s="72"/>
      <c r="G10" s="73"/>
      <c r="H10" s="74"/>
      <c r="I10" s="72"/>
    </row>
    <row r="11" spans="1:9" ht="42.75" customHeight="1" x14ac:dyDescent="0.25">
      <c r="A11" s="81" t="s">
        <v>136</v>
      </c>
      <c r="B11" s="81" t="s">
        <v>19</v>
      </c>
      <c r="C11" s="85">
        <v>42326</v>
      </c>
      <c r="D11" s="86" t="s">
        <v>370</v>
      </c>
      <c r="F11" s="72"/>
      <c r="G11" s="73"/>
      <c r="H11" s="74"/>
      <c r="I11" s="72"/>
    </row>
    <row r="12" spans="1:9" ht="42.75" customHeight="1" x14ac:dyDescent="0.25">
      <c r="A12" s="81" t="s">
        <v>137</v>
      </c>
      <c r="B12" s="81" t="s">
        <v>19</v>
      </c>
      <c r="C12" s="85">
        <v>42326</v>
      </c>
      <c r="D12" s="86" t="s">
        <v>371</v>
      </c>
      <c r="F12" s="72"/>
      <c r="G12" s="73"/>
      <c r="H12" s="74"/>
      <c r="I12" s="72"/>
    </row>
    <row r="13" spans="1:9" ht="42.75" customHeight="1" x14ac:dyDescent="0.25">
      <c r="A13" s="81" t="s">
        <v>132</v>
      </c>
      <c r="B13" s="81" t="s">
        <v>19</v>
      </c>
      <c r="C13" s="85">
        <v>42324</v>
      </c>
      <c r="D13" s="86" t="s">
        <v>372</v>
      </c>
      <c r="F13" s="72"/>
      <c r="G13" s="73"/>
      <c r="H13" s="74"/>
      <c r="I13" s="72"/>
    </row>
    <row r="14" spans="1:9" ht="42.75" customHeight="1" x14ac:dyDescent="0.25">
      <c r="A14" s="81" t="s">
        <v>131</v>
      </c>
      <c r="B14" s="81" t="s">
        <v>19</v>
      </c>
      <c r="C14" s="85">
        <v>42324</v>
      </c>
      <c r="D14" s="86" t="s">
        <v>372</v>
      </c>
      <c r="F14" s="72"/>
      <c r="G14" s="73"/>
      <c r="H14" s="74"/>
      <c r="I14" s="72"/>
    </row>
    <row r="15" spans="1:9" ht="42.75" customHeight="1" x14ac:dyDescent="0.25">
      <c r="A15" s="81" t="s">
        <v>130</v>
      </c>
      <c r="B15" s="81" t="s">
        <v>119</v>
      </c>
      <c r="C15" s="85">
        <v>42326</v>
      </c>
      <c r="D15" s="86" t="s">
        <v>373</v>
      </c>
      <c r="F15" s="72"/>
      <c r="G15" s="73"/>
      <c r="H15" s="74"/>
      <c r="I15" s="72"/>
    </row>
    <row r="16" spans="1:9" ht="42.75" customHeight="1" x14ac:dyDescent="0.25">
      <c r="A16" s="81" t="s">
        <v>115</v>
      </c>
      <c r="B16" s="81" t="s">
        <v>119</v>
      </c>
      <c r="C16" s="85">
        <v>42325</v>
      </c>
      <c r="D16" s="86" t="s">
        <v>374</v>
      </c>
      <c r="F16" s="72"/>
      <c r="G16" s="73"/>
      <c r="H16" s="74"/>
      <c r="I16" s="72"/>
    </row>
    <row r="17" spans="1:9" ht="42.75" customHeight="1" x14ac:dyDescent="0.25">
      <c r="A17" s="81" t="s">
        <v>116</v>
      </c>
      <c r="B17" s="81" t="s">
        <v>119</v>
      </c>
      <c r="C17" s="85">
        <v>42325</v>
      </c>
      <c r="D17" s="86" t="s">
        <v>375</v>
      </c>
      <c r="F17" s="72"/>
      <c r="G17" s="73"/>
      <c r="H17" s="74"/>
      <c r="I17" s="72"/>
    </row>
    <row r="18" spans="1:9" ht="42.75" customHeight="1" x14ac:dyDescent="0.25">
      <c r="A18" s="81" t="s">
        <v>126</v>
      </c>
      <c r="B18" s="81" t="s">
        <v>119</v>
      </c>
      <c r="C18" s="85">
        <v>42325</v>
      </c>
      <c r="D18" s="86" t="s">
        <v>376</v>
      </c>
      <c r="F18" s="72"/>
      <c r="G18" s="73"/>
      <c r="H18" s="74"/>
      <c r="I18" s="72"/>
    </row>
    <row r="19" spans="1:9" ht="42.75" customHeight="1" x14ac:dyDescent="0.25">
      <c r="A19" s="81" t="s">
        <v>128</v>
      </c>
      <c r="B19" s="81" t="s">
        <v>119</v>
      </c>
      <c r="C19" s="85">
        <v>42324</v>
      </c>
      <c r="D19" s="86" t="s">
        <v>377</v>
      </c>
      <c r="F19" s="72"/>
      <c r="G19" s="73"/>
      <c r="H19" s="74"/>
      <c r="I19" s="72"/>
    </row>
    <row r="20" spans="1:9" ht="42.75" customHeight="1" x14ac:dyDescent="0.25">
      <c r="A20" s="81" t="s">
        <v>129</v>
      </c>
      <c r="B20" s="81" t="s">
        <v>19</v>
      </c>
      <c r="C20" s="85" t="s">
        <v>144</v>
      </c>
      <c r="D20" s="86" t="s">
        <v>326</v>
      </c>
    </row>
    <row r="21" spans="1:9" ht="42.75" customHeight="1" x14ac:dyDescent="0.25">
      <c r="A21" s="81" t="s">
        <v>125</v>
      </c>
      <c r="B21" s="81" t="s">
        <v>119</v>
      </c>
      <c r="C21" s="85">
        <v>42325</v>
      </c>
      <c r="D21" s="86" t="s">
        <v>378</v>
      </c>
      <c r="F21" s="72"/>
      <c r="G21" s="73"/>
      <c r="H21" s="74"/>
      <c r="I21" s="72"/>
    </row>
    <row r="22" spans="1:9" ht="42.75" customHeight="1" x14ac:dyDescent="0.25">
      <c r="A22" s="81" t="s">
        <v>127</v>
      </c>
      <c r="B22" s="81" t="s">
        <v>119</v>
      </c>
      <c r="C22" s="85">
        <v>42325</v>
      </c>
      <c r="D22" s="86" t="s">
        <v>379</v>
      </c>
      <c r="F22" s="72"/>
      <c r="G22" s="73"/>
      <c r="H22" s="74"/>
      <c r="I22" s="72"/>
    </row>
    <row r="23" spans="1:9" ht="42.75" customHeight="1" x14ac:dyDescent="0.25">
      <c r="A23" s="119" t="s">
        <v>145</v>
      </c>
      <c r="B23" s="120"/>
      <c r="C23" s="120"/>
      <c r="D23" s="121"/>
    </row>
    <row r="24" spans="1:9" ht="42.75" customHeight="1" x14ac:dyDescent="0.25">
      <c r="A24" s="103" t="s">
        <v>140</v>
      </c>
      <c r="B24" s="81" t="s">
        <v>119</v>
      </c>
      <c r="C24" s="85">
        <v>42325</v>
      </c>
      <c r="D24" s="86" t="s">
        <v>380</v>
      </c>
    </row>
    <row r="25" spans="1:9" ht="42.75" customHeight="1" x14ac:dyDescent="0.25">
      <c r="A25" s="103" t="s">
        <v>141</v>
      </c>
      <c r="B25" s="81" t="s">
        <v>119</v>
      </c>
      <c r="C25" s="85">
        <v>42325</v>
      </c>
      <c r="D25" s="86" t="s">
        <v>381</v>
      </c>
    </row>
    <row r="26" spans="1:9" ht="42.75" customHeight="1" x14ac:dyDescent="0.25">
      <c r="A26" s="103" t="s">
        <v>142</v>
      </c>
      <c r="B26" s="81" t="s">
        <v>119</v>
      </c>
      <c r="C26" s="85">
        <v>42325</v>
      </c>
      <c r="D26" s="86" t="s">
        <v>382</v>
      </c>
    </row>
    <row r="27" spans="1:9" ht="42.75" customHeight="1" x14ac:dyDescent="0.25">
      <c r="A27" s="103" t="s">
        <v>143</v>
      </c>
      <c r="B27" s="81" t="s">
        <v>119</v>
      </c>
      <c r="C27" s="116">
        <v>42326</v>
      </c>
      <c r="D27" s="86" t="s">
        <v>320</v>
      </c>
    </row>
    <row r="28" spans="1:9" ht="42.75" customHeight="1" x14ac:dyDescent="0.2">
      <c r="A28" s="91"/>
    </row>
    <row r="29" spans="1:9" ht="42.75" customHeight="1" x14ac:dyDescent="0.25">
      <c r="A29" s="71"/>
      <c r="B29" s="71"/>
      <c r="C29" s="71"/>
    </row>
  </sheetData>
  <sheetProtection password="DB3E" sheet="1" objects="1" scenarios="1"/>
  <mergeCells count="1">
    <mergeCell ref="A23:D23"/>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Attachment 3: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122"/>
  <sheetViews>
    <sheetView zoomScale="50" zoomScaleNormal="50" zoomScaleSheetLayoutView="70" zoomScalePageLayoutView="50" workbookViewId="0">
      <pane xSplit="5" ySplit="18" topLeftCell="F19" activePane="bottomRight" state="frozen"/>
      <selection pane="topRight" activeCell="G1" sqref="G1"/>
      <selection pane="bottomLeft" activeCell="A19" sqref="A19"/>
      <selection pane="bottomRight" activeCell="D24" sqref="D24"/>
    </sheetView>
  </sheetViews>
  <sheetFormatPr defaultRowHeight="18.75" x14ac:dyDescent="0.3"/>
  <cols>
    <col min="1" max="1" width="57.140625" style="22" customWidth="1"/>
    <col min="2" max="2" width="10.85546875" style="22" customWidth="1"/>
    <col min="3" max="3" width="18.140625" style="22" customWidth="1"/>
    <col min="4" max="4" width="18.7109375" style="22" customWidth="1"/>
    <col min="5" max="5" width="22.140625" style="22" customWidth="1"/>
    <col min="6" max="8" width="33.28515625" style="22" customWidth="1"/>
    <col min="9" max="9" width="33.28515625" style="100" customWidth="1"/>
    <col min="10" max="18" width="33.28515625" style="22" customWidth="1"/>
    <col min="19" max="19" width="33.28515625" style="100" customWidth="1"/>
    <col min="20" max="24" width="33.28515625" style="22" customWidth="1"/>
    <col min="25" max="25" width="26.42578125" style="22" customWidth="1"/>
    <col min="26" max="26" width="22.42578125" style="22" bestFit="1" customWidth="1"/>
    <col min="27" max="36" width="26.42578125" style="22" customWidth="1"/>
    <col min="37" max="37" width="32.42578125" style="22" bestFit="1" customWidth="1"/>
    <col min="38" max="38" width="33" style="22" customWidth="1"/>
    <col min="39" max="16384" width="9.140625" style="22"/>
  </cols>
  <sheetData>
    <row r="1" spans="1:23" x14ac:dyDescent="0.3">
      <c r="A1" s="76" t="s">
        <v>330</v>
      </c>
      <c r="B1" s="21"/>
      <c r="C1" s="21"/>
      <c r="D1" s="21"/>
      <c r="E1" s="21"/>
      <c r="I1" s="22"/>
      <c r="S1" s="22"/>
    </row>
    <row r="2" spans="1:23" x14ac:dyDescent="0.3">
      <c r="A2" s="137" t="s">
        <v>146</v>
      </c>
      <c r="B2" s="137" t="s">
        <v>147</v>
      </c>
      <c r="C2" s="138" t="s">
        <v>148</v>
      </c>
      <c r="D2" s="138" t="s">
        <v>149</v>
      </c>
      <c r="E2" s="23" t="s">
        <v>316</v>
      </c>
      <c r="F2" s="24" t="s">
        <v>125</v>
      </c>
      <c r="G2" s="24" t="s">
        <v>126</v>
      </c>
      <c r="H2" s="24" t="s">
        <v>127</v>
      </c>
      <c r="I2" s="24" t="s">
        <v>331</v>
      </c>
      <c r="J2" s="24" t="s">
        <v>150</v>
      </c>
      <c r="K2" s="24" t="s">
        <v>128</v>
      </c>
      <c r="L2" s="24" t="s">
        <v>135</v>
      </c>
      <c r="M2" s="24" t="s">
        <v>134</v>
      </c>
      <c r="N2" s="24" t="s">
        <v>121</v>
      </c>
      <c r="O2" s="24" t="s">
        <v>336</v>
      </c>
      <c r="P2" s="24" t="s">
        <v>150</v>
      </c>
      <c r="Q2" s="24" t="s">
        <v>116</v>
      </c>
      <c r="R2" s="24" t="s">
        <v>115</v>
      </c>
      <c r="S2" s="24" t="s">
        <v>122</v>
      </c>
      <c r="T2" s="24" t="s">
        <v>123</v>
      </c>
      <c r="U2" s="24" t="s">
        <v>356</v>
      </c>
      <c r="V2" s="24" t="s">
        <v>152</v>
      </c>
      <c r="W2" s="24" t="s">
        <v>151</v>
      </c>
    </row>
    <row r="3" spans="1:23" x14ac:dyDescent="0.3">
      <c r="A3" s="137"/>
      <c r="B3" s="137"/>
      <c r="C3" s="138"/>
      <c r="D3" s="138"/>
      <c r="E3" s="25"/>
      <c r="F3" s="26"/>
      <c r="G3" s="26"/>
      <c r="H3" s="26"/>
      <c r="I3" s="26"/>
      <c r="J3" s="26" t="s">
        <v>327</v>
      </c>
      <c r="K3" s="26"/>
      <c r="L3" s="26"/>
      <c r="M3" s="26"/>
      <c r="N3" s="26"/>
      <c r="O3" s="26"/>
      <c r="P3" s="26" t="s">
        <v>328</v>
      </c>
      <c r="Q3" s="26"/>
      <c r="R3" s="26"/>
      <c r="S3" s="26"/>
      <c r="T3" s="26"/>
      <c r="U3" s="26"/>
      <c r="V3" s="26"/>
      <c r="W3" s="26"/>
    </row>
    <row r="4" spans="1:23" ht="15" customHeight="1" x14ac:dyDescent="0.3">
      <c r="A4" s="137"/>
      <c r="B4" s="137"/>
      <c r="C4" s="138"/>
      <c r="D4" s="138"/>
      <c r="E4" s="25" t="s">
        <v>153</v>
      </c>
      <c r="F4" s="27" t="s">
        <v>332</v>
      </c>
      <c r="G4" s="27" t="s">
        <v>333</v>
      </c>
      <c r="H4" s="27" t="s">
        <v>334</v>
      </c>
      <c r="I4" s="27" t="s">
        <v>335</v>
      </c>
      <c r="J4" s="27" t="s">
        <v>154</v>
      </c>
      <c r="K4" s="27" t="s">
        <v>337</v>
      </c>
      <c r="L4" s="27" t="s">
        <v>338</v>
      </c>
      <c r="M4" s="27" t="s">
        <v>339</v>
      </c>
      <c r="N4" s="27" t="s">
        <v>340</v>
      </c>
      <c r="O4" s="27" t="s">
        <v>341</v>
      </c>
      <c r="P4" s="27" t="s">
        <v>154</v>
      </c>
      <c r="Q4" s="27" t="s">
        <v>343</v>
      </c>
      <c r="R4" s="27" t="s">
        <v>344</v>
      </c>
      <c r="S4" s="27" t="s">
        <v>345</v>
      </c>
      <c r="T4" s="27" t="s">
        <v>346</v>
      </c>
      <c r="U4" s="27" t="s">
        <v>348</v>
      </c>
      <c r="V4" s="27" t="s">
        <v>340</v>
      </c>
      <c r="W4" s="27"/>
    </row>
    <row r="5" spans="1:23" ht="18.75" customHeight="1" x14ac:dyDescent="0.3">
      <c r="A5" s="137"/>
      <c r="B5" s="137"/>
      <c r="C5" s="138"/>
      <c r="D5" s="138"/>
      <c r="E5" s="77" t="s">
        <v>156</v>
      </c>
      <c r="F5" s="28"/>
      <c r="G5" s="28"/>
      <c r="H5" s="28"/>
      <c r="I5" s="28"/>
      <c r="J5" s="28"/>
      <c r="K5" s="28"/>
      <c r="L5" s="28"/>
      <c r="M5" s="28"/>
      <c r="N5" s="28"/>
      <c r="O5" s="28"/>
      <c r="P5" s="28"/>
      <c r="Q5" s="28"/>
      <c r="R5" s="28"/>
      <c r="S5" s="28"/>
      <c r="T5" s="28"/>
      <c r="U5" s="28"/>
      <c r="V5" s="28"/>
      <c r="W5" s="28"/>
    </row>
    <row r="6" spans="1:23" x14ac:dyDescent="0.3">
      <c r="A6" s="29" t="s">
        <v>157</v>
      </c>
      <c r="B6" s="30" t="s">
        <v>158</v>
      </c>
      <c r="C6" s="30" t="s">
        <v>144</v>
      </c>
      <c r="D6" s="30" t="s">
        <v>144</v>
      </c>
      <c r="E6" s="30" t="s">
        <v>144</v>
      </c>
      <c r="F6" s="31">
        <v>-0.3</v>
      </c>
      <c r="G6" s="31">
        <v>-0.3</v>
      </c>
      <c r="H6" s="31">
        <v>-0.3</v>
      </c>
      <c r="I6" s="31" t="s">
        <v>144</v>
      </c>
      <c r="J6" s="31" t="s">
        <v>144</v>
      </c>
      <c r="K6" s="31">
        <v>0.3</v>
      </c>
      <c r="L6" s="31">
        <v>-0.2</v>
      </c>
      <c r="M6" s="31">
        <v>2.2999999999999998</v>
      </c>
      <c r="N6" s="87">
        <v>-0.4</v>
      </c>
      <c r="O6" s="31" t="s">
        <v>144</v>
      </c>
      <c r="P6" s="31" t="s">
        <v>144</v>
      </c>
      <c r="Q6" s="31">
        <v>-0.2</v>
      </c>
      <c r="R6" s="38">
        <v>1.4</v>
      </c>
      <c r="S6" s="38">
        <v>-0.3</v>
      </c>
      <c r="T6" s="38">
        <v>-0.4</v>
      </c>
      <c r="U6" s="38" t="s">
        <v>144</v>
      </c>
      <c r="V6" s="38" t="s">
        <v>144</v>
      </c>
      <c r="W6" s="38" t="s">
        <v>144</v>
      </c>
    </row>
    <row r="7" spans="1:23" x14ac:dyDescent="0.3">
      <c r="A7" s="29" t="s">
        <v>159</v>
      </c>
      <c r="B7" s="30" t="s">
        <v>160</v>
      </c>
      <c r="C7" s="30" t="s">
        <v>144</v>
      </c>
      <c r="D7" s="30" t="s">
        <v>144</v>
      </c>
      <c r="E7" s="30" t="s">
        <v>144</v>
      </c>
      <c r="F7" s="32">
        <v>121.7</v>
      </c>
      <c r="G7" s="32">
        <v>218.8</v>
      </c>
      <c r="H7" s="32">
        <v>48.8</v>
      </c>
      <c r="I7" s="31" t="s">
        <v>144</v>
      </c>
      <c r="J7" s="31" t="s">
        <v>144</v>
      </c>
      <c r="K7" s="31">
        <v>247.9</v>
      </c>
      <c r="L7" s="31">
        <v>1189</v>
      </c>
      <c r="M7" s="31">
        <v>1865</v>
      </c>
      <c r="N7" s="87">
        <v>2000</v>
      </c>
      <c r="O7" s="31" t="s">
        <v>144</v>
      </c>
      <c r="P7" s="31" t="s">
        <v>144</v>
      </c>
      <c r="Q7" s="31">
        <v>1601</v>
      </c>
      <c r="R7" s="38">
        <v>1655</v>
      </c>
      <c r="S7" s="38">
        <v>1415</v>
      </c>
      <c r="T7" s="38">
        <v>1594</v>
      </c>
      <c r="U7" s="38" t="s">
        <v>144</v>
      </c>
      <c r="V7" s="38" t="s">
        <v>144</v>
      </c>
      <c r="W7" s="38" t="s">
        <v>144</v>
      </c>
    </row>
    <row r="8" spans="1:23" x14ac:dyDescent="0.3">
      <c r="A8" s="29" t="s">
        <v>161</v>
      </c>
      <c r="B8" s="33" t="s">
        <v>162</v>
      </c>
      <c r="C8" s="30" t="s">
        <v>163</v>
      </c>
      <c r="D8" s="30" t="s">
        <v>164</v>
      </c>
      <c r="E8" s="30" t="s">
        <v>144</v>
      </c>
      <c r="F8" s="32">
        <v>7.29</v>
      </c>
      <c r="G8" s="32">
        <v>7.11</v>
      </c>
      <c r="H8" s="32">
        <v>7.45</v>
      </c>
      <c r="I8" s="32" t="s">
        <v>144</v>
      </c>
      <c r="J8" s="32" t="s">
        <v>144</v>
      </c>
      <c r="K8" s="32">
        <v>7.14</v>
      </c>
      <c r="L8" s="32">
        <v>6.49</v>
      </c>
      <c r="M8" s="32">
        <v>4.99</v>
      </c>
      <c r="N8" s="87">
        <v>7.02</v>
      </c>
      <c r="O8" s="32" t="s">
        <v>144</v>
      </c>
      <c r="P8" s="32" t="s">
        <v>144</v>
      </c>
      <c r="Q8" s="32">
        <v>7.07</v>
      </c>
      <c r="R8" s="42">
        <v>7.18</v>
      </c>
      <c r="S8" s="104">
        <v>7.4</v>
      </c>
      <c r="T8" s="104">
        <v>7.73</v>
      </c>
      <c r="U8" s="38" t="s">
        <v>144</v>
      </c>
      <c r="V8" s="38" t="s">
        <v>144</v>
      </c>
      <c r="W8" s="38" t="s">
        <v>144</v>
      </c>
    </row>
    <row r="9" spans="1:23" s="37" customFormat="1" x14ac:dyDescent="0.3">
      <c r="A9" s="34" t="s">
        <v>318</v>
      </c>
      <c r="B9" s="35" t="s">
        <v>167</v>
      </c>
      <c r="C9" s="35" t="s">
        <v>144</v>
      </c>
      <c r="D9" s="35" t="s">
        <v>144</v>
      </c>
      <c r="E9" s="30" t="s">
        <v>144</v>
      </c>
      <c r="F9" s="32">
        <v>12.75</v>
      </c>
      <c r="G9" s="32" t="s">
        <v>350</v>
      </c>
      <c r="H9" s="32">
        <v>13.98</v>
      </c>
      <c r="I9" s="32" t="s">
        <v>144</v>
      </c>
      <c r="J9" s="32" t="s">
        <v>144</v>
      </c>
      <c r="K9" s="32" t="s">
        <v>350</v>
      </c>
      <c r="L9" s="32">
        <v>2.2400000000000002</v>
      </c>
      <c r="M9" s="32">
        <v>7.02</v>
      </c>
      <c r="N9" s="87">
        <v>8.5299999999999994</v>
      </c>
      <c r="O9" s="32" t="s">
        <v>144</v>
      </c>
      <c r="P9" s="32" t="s">
        <v>144</v>
      </c>
      <c r="Q9" s="32" t="s">
        <v>350</v>
      </c>
      <c r="R9" s="38">
        <v>4.9800000000000004</v>
      </c>
      <c r="S9" s="38">
        <v>10.96</v>
      </c>
      <c r="T9" s="38" t="s">
        <v>350</v>
      </c>
      <c r="U9" s="38" t="s">
        <v>144</v>
      </c>
      <c r="V9" s="38" t="s">
        <v>144</v>
      </c>
      <c r="W9" s="38" t="s">
        <v>144</v>
      </c>
    </row>
    <row r="10" spans="1:23" s="37" customFormat="1" x14ac:dyDescent="0.3">
      <c r="A10" s="34" t="s">
        <v>165</v>
      </c>
      <c r="B10" s="35" t="s">
        <v>166</v>
      </c>
      <c r="C10" s="35" t="s">
        <v>144</v>
      </c>
      <c r="D10" s="35" t="s">
        <v>144</v>
      </c>
      <c r="E10" s="30" t="s">
        <v>144</v>
      </c>
      <c r="F10" s="36">
        <v>0.3</v>
      </c>
      <c r="G10" s="36">
        <v>0.73</v>
      </c>
      <c r="H10" s="36">
        <v>0.28000000000000003</v>
      </c>
      <c r="I10" s="36" t="s">
        <v>144</v>
      </c>
      <c r="J10" s="36" t="s">
        <v>144</v>
      </c>
      <c r="K10" s="36">
        <v>0.57999999999999996</v>
      </c>
      <c r="L10" s="36">
        <v>10.38</v>
      </c>
      <c r="M10" s="36">
        <v>47.3</v>
      </c>
      <c r="N10" s="87">
        <v>5.71</v>
      </c>
      <c r="O10" s="36" t="s">
        <v>144</v>
      </c>
      <c r="P10" s="36" t="s">
        <v>144</v>
      </c>
      <c r="Q10" s="36">
        <v>3.61</v>
      </c>
      <c r="R10" s="38">
        <v>25.2</v>
      </c>
      <c r="S10" s="38">
        <v>19.39</v>
      </c>
      <c r="T10" s="38">
        <v>12.29</v>
      </c>
      <c r="U10" s="38" t="s">
        <v>144</v>
      </c>
      <c r="V10" s="38" t="s">
        <v>144</v>
      </c>
      <c r="W10" s="38" t="s">
        <v>144</v>
      </c>
    </row>
    <row r="11" spans="1:23" x14ac:dyDescent="0.3">
      <c r="A11" s="29" t="s">
        <v>168</v>
      </c>
      <c r="B11" s="32" t="s">
        <v>169</v>
      </c>
      <c r="C11" s="32">
        <v>15</v>
      </c>
      <c r="D11" s="32" t="s">
        <v>144</v>
      </c>
      <c r="E11" s="32">
        <v>5</v>
      </c>
      <c r="F11" s="38" t="s">
        <v>144</v>
      </c>
      <c r="G11" s="38" t="s">
        <v>144</v>
      </c>
      <c r="H11" s="38" t="s">
        <v>144</v>
      </c>
      <c r="I11" s="36" t="s">
        <v>144</v>
      </c>
      <c r="J11" s="36" t="s">
        <v>144</v>
      </c>
      <c r="K11" s="38" t="s">
        <v>144</v>
      </c>
      <c r="L11" s="38" t="s">
        <v>144</v>
      </c>
      <c r="M11" s="38" t="s">
        <v>144</v>
      </c>
      <c r="N11" s="87" t="s">
        <v>144</v>
      </c>
      <c r="O11" s="36" t="s">
        <v>144</v>
      </c>
      <c r="P11" s="36" t="s">
        <v>144</v>
      </c>
      <c r="Q11" s="38" t="s">
        <v>144</v>
      </c>
      <c r="R11" s="38" t="s">
        <v>144</v>
      </c>
      <c r="S11" s="38" t="s">
        <v>144</v>
      </c>
      <c r="T11" s="38" t="s">
        <v>144</v>
      </c>
      <c r="U11" s="38" t="s">
        <v>187</v>
      </c>
      <c r="V11" s="38" t="s">
        <v>144</v>
      </c>
      <c r="W11" s="38" t="s">
        <v>144</v>
      </c>
    </row>
    <row r="12" spans="1:23" x14ac:dyDescent="0.3">
      <c r="A12" s="29" t="s">
        <v>170</v>
      </c>
      <c r="B12" s="32" t="s">
        <v>160</v>
      </c>
      <c r="C12" s="32" t="s">
        <v>144</v>
      </c>
      <c r="D12" s="39" t="s">
        <v>144</v>
      </c>
      <c r="E12" s="39">
        <v>2</v>
      </c>
      <c r="F12" s="40">
        <v>220</v>
      </c>
      <c r="G12" s="40">
        <v>222</v>
      </c>
      <c r="H12" s="40">
        <v>237</v>
      </c>
      <c r="I12" s="87">
        <v>237</v>
      </c>
      <c r="J12" s="41">
        <f>IFERROR(IF(MAX(H12:I12)&lt;(5*$E12),IF(ABS(H12-I12)&lt;(2*$E12),"&lt;2xDL",IFERROR(ABS(H12-I12)/AVERAGE(H12,I12),"&lt;DL")),IFERROR(ABS(H12-I12)/AVERAGE(H12,I12),"&lt;DL")),"&lt;DL")</f>
        <v>0</v>
      </c>
      <c r="K12" s="40">
        <v>238</v>
      </c>
      <c r="L12" s="40">
        <v>1180</v>
      </c>
      <c r="M12" s="40">
        <v>1900</v>
      </c>
      <c r="N12" s="40">
        <v>2000</v>
      </c>
      <c r="O12" s="40">
        <v>2020</v>
      </c>
      <c r="P12" s="41">
        <f>IFERROR(IF(MAX(N12:O12)&lt;(5*$E12),IF(ABS(N12-O12)&lt;(2*$E12),"&lt;2xDL",IFERROR(ABS(N12-O12)/AVERAGE(N12,O12),"&lt;DL")),IFERROR(ABS(N12-O12)/AVERAGE(N12,O12),"&lt;DL")),"&lt;DL")</f>
        <v>9.9502487562189053E-3</v>
      </c>
      <c r="Q12" s="40">
        <v>1600</v>
      </c>
      <c r="R12" s="40">
        <v>1600</v>
      </c>
      <c r="S12" s="87">
        <v>1390</v>
      </c>
      <c r="T12" s="40">
        <v>1380</v>
      </c>
      <c r="U12" s="40">
        <v>354</v>
      </c>
      <c r="V12" s="40" t="s">
        <v>171</v>
      </c>
      <c r="W12" s="40" t="s">
        <v>171</v>
      </c>
    </row>
    <row r="13" spans="1:23" x14ac:dyDescent="0.3">
      <c r="A13" s="29" t="s">
        <v>172</v>
      </c>
      <c r="B13" s="32" t="s">
        <v>167</v>
      </c>
      <c r="C13" s="32" t="s">
        <v>144</v>
      </c>
      <c r="D13" s="39" t="s">
        <v>144</v>
      </c>
      <c r="E13" s="39">
        <v>0.5</v>
      </c>
      <c r="F13" s="40">
        <v>116</v>
      </c>
      <c r="G13" s="40">
        <v>117</v>
      </c>
      <c r="H13" s="40">
        <v>123</v>
      </c>
      <c r="I13" s="87">
        <v>123</v>
      </c>
      <c r="J13" s="41">
        <f t="shared" ref="J13:J76" si="0">IFERROR(IF(MAX(H13:I13)&lt;(5*$E13),IF(ABS(H13-I13)&lt;(2*$E13),"&lt;2xDL",IFERROR(ABS(H13-I13)/AVERAGE(H13,I13),"&lt;DL")),IFERROR(ABS(H13-I13)/AVERAGE(H13,I13),"&lt;DL")),"&lt;DL")</f>
        <v>0</v>
      </c>
      <c r="K13" s="40">
        <v>124</v>
      </c>
      <c r="L13" s="40">
        <v>745</v>
      </c>
      <c r="M13" s="40">
        <v>1260</v>
      </c>
      <c r="N13" s="40">
        <v>1330</v>
      </c>
      <c r="O13" s="40">
        <v>1330</v>
      </c>
      <c r="P13" s="41">
        <f t="shared" ref="P13:P27" si="1">IFERROR(IF(MAX(N13:O13)&lt;(5*$E13),IF(ABS(N13-O13)&lt;(2*$E13),"&lt;2xDL",IFERROR(ABS(N13-O13)/AVERAGE(N13,O13),"&lt;DL")),IFERROR(ABS(N13-O13)/AVERAGE(N13,O13),"&lt;DL")),"&lt;DL")</f>
        <v>0</v>
      </c>
      <c r="Q13" s="40">
        <v>981</v>
      </c>
      <c r="R13" s="40">
        <v>938</v>
      </c>
      <c r="S13" s="87">
        <v>843</v>
      </c>
      <c r="T13" s="40">
        <v>751</v>
      </c>
      <c r="U13" s="40">
        <v>184</v>
      </c>
      <c r="V13" s="40" t="s">
        <v>173</v>
      </c>
      <c r="W13" s="40" t="s">
        <v>173</v>
      </c>
    </row>
    <row r="14" spans="1:23" x14ac:dyDescent="0.3">
      <c r="A14" s="29" t="s">
        <v>174</v>
      </c>
      <c r="B14" s="32" t="s">
        <v>162</v>
      </c>
      <c r="C14" s="32" t="s">
        <v>163</v>
      </c>
      <c r="D14" s="32" t="s">
        <v>164</v>
      </c>
      <c r="E14" s="32">
        <v>0.1</v>
      </c>
      <c r="F14" s="42">
        <v>7.88</v>
      </c>
      <c r="G14" s="42">
        <v>7.83</v>
      </c>
      <c r="H14" s="42">
        <v>7.89</v>
      </c>
      <c r="I14" s="87">
        <v>7.88</v>
      </c>
      <c r="J14" s="41">
        <f t="shared" si="0"/>
        <v>1.2682308180088505E-3</v>
      </c>
      <c r="K14" s="42">
        <v>7.93</v>
      </c>
      <c r="L14" s="42">
        <v>7.69</v>
      </c>
      <c r="M14" s="42">
        <v>6.19</v>
      </c>
      <c r="N14" s="42">
        <v>7.62</v>
      </c>
      <c r="O14" s="42">
        <v>7.85</v>
      </c>
      <c r="P14" s="41">
        <f t="shared" si="1"/>
        <v>2.9734970911441443E-2</v>
      </c>
      <c r="Q14" s="42">
        <v>8.01</v>
      </c>
      <c r="R14" s="42">
        <v>7.5</v>
      </c>
      <c r="S14" s="87">
        <v>7.8</v>
      </c>
      <c r="T14" s="42">
        <v>7.75</v>
      </c>
      <c r="U14" s="42">
        <v>8.16</v>
      </c>
      <c r="V14" s="42">
        <v>5.41</v>
      </c>
      <c r="W14" s="42">
        <v>5.37</v>
      </c>
    </row>
    <row r="15" spans="1:23" x14ac:dyDescent="0.3">
      <c r="A15" s="29" t="s">
        <v>175</v>
      </c>
      <c r="B15" s="32" t="s">
        <v>167</v>
      </c>
      <c r="C15" s="32" t="s">
        <v>144</v>
      </c>
      <c r="D15" s="32">
        <v>50</v>
      </c>
      <c r="E15" s="32">
        <v>3</v>
      </c>
      <c r="F15" s="40" t="s">
        <v>176</v>
      </c>
      <c r="G15" s="40" t="s">
        <v>176</v>
      </c>
      <c r="H15" s="40" t="s">
        <v>176</v>
      </c>
      <c r="I15" s="87" t="s">
        <v>176</v>
      </c>
      <c r="J15" s="41" t="str">
        <f t="shared" si="0"/>
        <v>&lt;DL</v>
      </c>
      <c r="K15" s="40" t="s">
        <v>187</v>
      </c>
      <c r="L15" s="40">
        <v>6</v>
      </c>
      <c r="M15" s="40">
        <v>254</v>
      </c>
      <c r="N15" s="40" t="s">
        <v>176</v>
      </c>
      <c r="O15" s="40">
        <v>4.7</v>
      </c>
      <c r="P15" s="41" t="str">
        <f t="shared" si="1"/>
        <v>&lt;DL</v>
      </c>
      <c r="Q15" s="40">
        <v>3.3</v>
      </c>
      <c r="R15" s="40">
        <v>21.3</v>
      </c>
      <c r="S15" s="87">
        <v>28.7</v>
      </c>
      <c r="T15" s="40">
        <v>3.3</v>
      </c>
      <c r="U15" s="40" t="s">
        <v>144</v>
      </c>
      <c r="V15" s="40" t="s">
        <v>176</v>
      </c>
      <c r="W15" s="40" t="s">
        <v>176</v>
      </c>
    </row>
    <row r="16" spans="1:23" s="43" customFormat="1" x14ac:dyDescent="0.3">
      <c r="A16" s="29" t="s">
        <v>177</v>
      </c>
      <c r="B16" s="32" t="s">
        <v>167</v>
      </c>
      <c r="C16" s="32" t="s">
        <v>144</v>
      </c>
      <c r="D16" s="32" t="s">
        <v>144</v>
      </c>
      <c r="E16" s="32">
        <v>1</v>
      </c>
      <c r="F16" s="40">
        <v>121</v>
      </c>
      <c r="G16" s="40">
        <v>122</v>
      </c>
      <c r="H16" s="40">
        <v>132</v>
      </c>
      <c r="I16" s="87">
        <v>132</v>
      </c>
      <c r="J16" s="41">
        <f t="shared" si="0"/>
        <v>0</v>
      </c>
      <c r="K16" s="40">
        <v>131</v>
      </c>
      <c r="L16" s="40">
        <v>858</v>
      </c>
      <c r="M16" s="40">
        <v>1660</v>
      </c>
      <c r="N16" s="40">
        <v>1650</v>
      </c>
      <c r="O16" s="40">
        <v>1630</v>
      </c>
      <c r="P16" s="41">
        <f t="shared" si="1"/>
        <v>1.2195121951219513E-2</v>
      </c>
      <c r="Q16" s="40">
        <v>1310</v>
      </c>
      <c r="R16" s="40">
        <v>1260</v>
      </c>
      <c r="S16" s="87">
        <v>1060</v>
      </c>
      <c r="T16" s="40">
        <v>1020</v>
      </c>
      <c r="U16" s="40">
        <v>197</v>
      </c>
      <c r="V16" s="40" t="s">
        <v>178</v>
      </c>
      <c r="W16" s="40" t="s">
        <v>178</v>
      </c>
    </row>
    <row r="17" spans="1:23" s="43" customFormat="1" x14ac:dyDescent="0.3">
      <c r="A17" s="29" t="s">
        <v>179</v>
      </c>
      <c r="B17" s="32" t="s">
        <v>167</v>
      </c>
      <c r="C17" s="32" t="s">
        <v>144</v>
      </c>
      <c r="D17" s="32" t="s">
        <v>144</v>
      </c>
      <c r="E17" s="32">
        <v>1</v>
      </c>
      <c r="F17" s="40">
        <v>93.6</v>
      </c>
      <c r="G17" s="40">
        <v>95.5</v>
      </c>
      <c r="H17" s="40">
        <v>95</v>
      </c>
      <c r="I17" s="87">
        <v>95.5</v>
      </c>
      <c r="J17" s="41">
        <f t="shared" si="0"/>
        <v>5.2493438320209973E-3</v>
      </c>
      <c r="K17" s="40">
        <v>92.5</v>
      </c>
      <c r="L17" s="40">
        <v>283</v>
      </c>
      <c r="M17" s="40">
        <v>5</v>
      </c>
      <c r="N17" s="40">
        <v>298</v>
      </c>
      <c r="O17" s="40">
        <v>300</v>
      </c>
      <c r="P17" s="41">
        <f t="shared" si="1"/>
        <v>6.688963210702341E-3</v>
      </c>
      <c r="Q17" s="40">
        <v>124</v>
      </c>
      <c r="R17" s="40">
        <v>268</v>
      </c>
      <c r="S17" s="87">
        <v>239</v>
      </c>
      <c r="T17" s="40">
        <v>242</v>
      </c>
      <c r="U17" s="40" t="s">
        <v>144</v>
      </c>
      <c r="V17" s="40" t="s">
        <v>178</v>
      </c>
      <c r="W17" s="40" t="s">
        <v>178</v>
      </c>
    </row>
    <row r="18" spans="1:23" s="43" customFormat="1" x14ac:dyDescent="0.3">
      <c r="A18" s="29" t="s">
        <v>180</v>
      </c>
      <c r="B18" s="32" t="s">
        <v>167</v>
      </c>
      <c r="C18" s="32" t="s">
        <v>144</v>
      </c>
      <c r="D18" s="32" t="s">
        <v>144</v>
      </c>
      <c r="E18" s="32">
        <v>1</v>
      </c>
      <c r="F18" s="40" t="s">
        <v>178</v>
      </c>
      <c r="G18" s="40" t="s">
        <v>178</v>
      </c>
      <c r="H18" s="40" t="s">
        <v>178</v>
      </c>
      <c r="I18" s="87" t="s">
        <v>178</v>
      </c>
      <c r="J18" s="41" t="str">
        <f t="shared" si="0"/>
        <v>&lt;DL</v>
      </c>
      <c r="K18" s="40" t="s">
        <v>178</v>
      </c>
      <c r="L18" s="40" t="s">
        <v>178</v>
      </c>
      <c r="M18" s="40" t="s">
        <v>178</v>
      </c>
      <c r="N18" s="40" t="s">
        <v>178</v>
      </c>
      <c r="O18" s="40" t="s">
        <v>178</v>
      </c>
      <c r="P18" s="41" t="str">
        <f t="shared" si="1"/>
        <v>&lt;DL</v>
      </c>
      <c r="Q18" s="40" t="s">
        <v>178</v>
      </c>
      <c r="R18" s="40" t="s">
        <v>178</v>
      </c>
      <c r="S18" s="87" t="s">
        <v>178</v>
      </c>
      <c r="T18" s="40" t="s">
        <v>178</v>
      </c>
      <c r="U18" s="40" t="s">
        <v>144</v>
      </c>
      <c r="V18" s="40" t="s">
        <v>178</v>
      </c>
      <c r="W18" s="40" t="s">
        <v>178</v>
      </c>
    </row>
    <row r="19" spans="1:23" x14ac:dyDescent="0.3">
      <c r="A19" s="29" t="s">
        <v>181</v>
      </c>
      <c r="B19" s="32" t="s">
        <v>167</v>
      </c>
      <c r="C19" s="32" t="s">
        <v>144</v>
      </c>
      <c r="D19" s="32" t="s">
        <v>144</v>
      </c>
      <c r="E19" s="32">
        <v>1</v>
      </c>
      <c r="F19" s="40" t="s">
        <v>178</v>
      </c>
      <c r="G19" s="40" t="s">
        <v>178</v>
      </c>
      <c r="H19" s="40" t="s">
        <v>178</v>
      </c>
      <c r="I19" s="87" t="s">
        <v>178</v>
      </c>
      <c r="J19" s="41" t="str">
        <f t="shared" si="0"/>
        <v>&lt;DL</v>
      </c>
      <c r="K19" s="40" t="s">
        <v>178</v>
      </c>
      <c r="L19" s="40" t="s">
        <v>178</v>
      </c>
      <c r="M19" s="40" t="s">
        <v>178</v>
      </c>
      <c r="N19" s="40" t="s">
        <v>178</v>
      </c>
      <c r="O19" s="40" t="s">
        <v>178</v>
      </c>
      <c r="P19" s="41" t="str">
        <f t="shared" si="1"/>
        <v>&lt;DL</v>
      </c>
      <c r="Q19" s="40" t="s">
        <v>178</v>
      </c>
      <c r="R19" s="40" t="s">
        <v>178</v>
      </c>
      <c r="S19" s="87" t="s">
        <v>178</v>
      </c>
      <c r="T19" s="40" t="s">
        <v>178</v>
      </c>
      <c r="U19" s="40" t="s">
        <v>144</v>
      </c>
      <c r="V19" s="40" t="s">
        <v>178</v>
      </c>
      <c r="W19" s="40" t="s">
        <v>178</v>
      </c>
    </row>
    <row r="20" spans="1:23" x14ac:dyDescent="0.3">
      <c r="A20" s="29" t="s">
        <v>182</v>
      </c>
      <c r="B20" s="32" t="s">
        <v>167</v>
      </c>
      <c r="C20" s="32" t="s">
        <v>144</v>
      </c>
      <c r="D20" s="32" t="s">
        <v>144</v>
      </c>
      <c r="E20" s="32">
        <v>1</v>
      </c>
      <c r="F20" s="40">
        <v>93.6</v>
      </c>
      <c r="G20" s="40">
        <v>95.5</v>
      </c>
      <c r="H20" s="40">
        <v>95</v>
      </c>
      <c r="I20" s="87">
        <v>95.5</v>
      </c>
      <c r="J20" s="41">
        <f t="shared" si="0"/>
        <v>5.2493438320209973E-3</v>
      </c>
      <c r="K20" s="40">
        <v>92.5</v>
      </c>
      <c r="L20" s="40">
        <v>283</v>
      </c>
      <c r="M20" s="40">
        <v>5</v>
      </c>
      <c r="N20" s="40">
        <v>298</v>
      </c>
      <c r="O20" s="40">
        <v>300</v>
      </c>
      <c r="P20" s="41">
        <f t="shared" si="1"/>
        <v>6.688963210702341E-3</v>
      </c>
      <c r="Q20" s="40">
        <v>124</v>
      </c>
      <c r="R20" s="40">
        <v>268</v>
      </c>
      <c r="S20" s="87">
        <v>239</v>
      </c>
      <c r="T20" s="40">
        <v>242</v>
      </c>
      <c r="U20" s="40">
        <v>167</v>
      </c>
      <c r="V20" s="40" t="s">
        <v>178</v>
      </c>
      <c r="W20" s="40" t="s">
        <v>178</v>
      </c>
    </row>
    <row r="21" spans="1:23" x14ac:dyDescent="0.3">
      <c r="A21" s="29" t="s">
        <v>183</v>
      </c>
      <c r="B21" s="32" t="s">
        <v>167</v>
      </c>
      <c r="C21" s="32">
        <v>0.75</v>
      </c>
      <c r="D21" s="32" t="s">
        <v>144</v>
      </c>
      <c r="E21" s="32">
        <v>5.0000000000000001E-3</v>
      </c>
      <c r="F21" s="40" t="s">
        <v>184</v>
      </c>
      <c r="G21" s="40" t="s">
        <v>184</v>
      </c>
      <c r="H21" s="40" t="s">
        <v>184</v>
      </c>
      <c r="I21" s="87" t="s">
        <v>184</v>
      </c>
      <c r="J21" s="41" t="str">
        <f t="shared" si="0"/>
        <v>&lt;DL</v>
      </c>
      <c r="K21" s="40" t="s">
        <v>184</v>
      </c>
      <c r="L21" s="40">
        <v>2.1499999999999998E-2</v>
      </c>
      <c r="M21" s="40">
        <v>2.6800000000000001E-2</v>
      </c>
      <c r="N21" s="40">
        <v>0.45600000000000002</v>
      </c>
      <c r="O21" s="40">
        <v>0.46700000000000003</v>
      </c>
      <c r="P21" s="41">
        <f t="shared" si="1"/>
        <v>2.3835319609967518E-2</v>
      </c>
      <c r="Q21" s="40">
        <v>0.11899999999999999</v>
      </c>
      <c r="R21" s="40">
        <v>4.4000000000000004</v>
      </c>
      <c r="S21" s="40">
        <v>2.61</v>
      </c>
      <c r="T21" s="40">
        <v>2.44</v>
      </c>
      <c r="U21" s="40" t="s">
        <v>144</v>
      </c>
      <c r="V21" s="40" t="s">
        <v>184</v>
      </c>
      <c r="W21" s="40">
        <v>1.3299999999999999E-2</v>
      </c>
    </row>
    <row r="22" spans="1:23" x14ac:dyDescent="0.3">
      <c r="A22" s="29" t="s">
        <v>185</v>
      </c>
      <c r="B22" s="32" t="s">
        <v>167</v>
      </c>
      <c r="C22" s="32">
        <v>120</v>
      </c>
      <c r="D22" s="32" t="s">
        <v>144</v>
      </c>
      <c r="E22" s="32">
        <v>0.5</v>
      </c>
      <c r="F22" s="40" t="s">
        <v>173</v>
      </c>
      <c r="G22" s="40" t="s">
        <v>173</v>
      </c>
      <c r="H22" s="40" t="s">
        <v>173</v>
      </c>
      <c r="I22" s="87" t="s">
        <v>173</v>
      </c>
      <c r="J22" s="41" t="str">
        <f t="shared" si="0"/>
        <v>&lt;DL</v>
      </c>
      <c r="K22" s="40" t="s">
        <v>173</v>
      </c>
      <c r="L22" s="44" t="s">
        <v>178</v>
      </c>
      <c r="M22" s="44" t="s">
        <v>186</v>
      </c>
      <c r="N22" s="44" t="s">
        <v>186</v>
      </c>
      <c r="O22" s="44" t="s">
        <v>186</v>
      </c>
      <c r="P22" s="41" t="str">
        <f t="shared" si="1"/>
        <v>&lt;DL</v>
      </c>
      <c r="Q22" s="44" t="s">
        <v>186</v>
      </c>
      <c r="R22" s="44" t="s">
        <v>186</v>
      </c>
      <c r="S22" s="87">
        <v>1</v>
      </c>
      <c r="T22" s="40">
        <v>1.2</v>
      </c>
      <c r="U22" s="40" t="s">
        <v>173</v>
      </c>
      <c r="V22" s="40" t="s">
        <v>173</v>
      </c>
      <c r="W22" s="40" t="s">
        <v>173</v>
      </c>
    </row>
    <row r="23" spans="1:23" x14ac:dyDescent="0.3">
      <c r="A23" s="29" t="s">
        <v>188</v>
      </c>
      <c r="B23" s="32" t="s">
        <v>167</v>
      </c>
      <c r="C23" s="32">
        <v>0.12</v>
      </c>
      <c r="D23" s="32" t="s">
        <v>144</v>
      </c>
      <c r="E23" s="32">
        <v>0.02</v>
      </c>
      <c r="F23" s="40">
        <v>3.9E-2</v>
      </c>
      <c r="G23" s="40">
        <v>0.04</v>
      </c>
      <c r="H23" s="40">
        <v>3.9E-2</v>
      </c>
      <c r="I23" s="87">
        <v>3.7999999999999999E-2</v>
      </c>
      <c r="J23" s="41" t="str">
        <f t="shared" si="0"/>
        <v>&lt;2xDL</v>
      </c>
      <c r="K23" s="40">
        <v>4.7E-2</v>
      </c>
      <c r="L23" s="40">
        <v>0.14799999999999999</v>
      </c>
      <c r="M23" s="40" t="s">
        <v>189</v>
      </c>
      <c r="N23" s="40" t="s">
        <v>189</v>
      </c>
      <c r="O23" s="40" t="s">
        <v>189</v>
      </c>
      <c r="P23" s="41" t="str">
        <f t="shared" si="1"/>
        <v>&lt;DL</v>
      </c>
      <c r="Q23" s="40">
        <v>0.18</v>
      </c>
      <c r="R23" s="40" t="s">
        <v>189</v>
      </c>
      <c r="S23" s="101">
        <v>8.1000000000000003E-2</v>
      </c>
      <c r="T23" s="40">
        <v>8.8999999999999996E-2</v>
      </c>
      <c r="U23" s="40">
        <v>0.09</v>
      </c>
      <c r="V23" s="40" t="s">
        <v>191</v>
      </c>
      <c r="W23" s="40" t="s">
        <v>191</v>
      </c>
    </row>
    <row r="24" spans="1:23" x14ac:dyDescent="0.3">
      <c r="A24" s="29" t="s">
        <v>192</v>
      </c>
      <c r="B24" s="32" t="s">
        <v>167</v>
      </c>
      <c r="C24" s="32">
        <v>13</v>
      </c>
      <c r="D24" s="32" t="s">
        <v>144</v>
      </c>
      <c r="E24" s="32">
        <v>5.0000000000000001E-3</v>
      </c>
      <c r="F24" s="40">
        <v>0.17100000000000001</v>
      </c>
      <c r="G24" s="40">
        <v>0.17</v>
      </c>
      <c r="H24" s="40">
        <v>0.16</v>
      </c>
      <c r="I24" s="87">
        <v>0.16</v>
      </c>
      <c r="J24" s="41">
        <f t="shared" si="0"/>
        <v>0</v>
      </c>
      <c r="K24" s="40">
        <v>0.157</v>
      </c>
      <c r="L24" s="40">
        <v>5.1999999999999998E-2</v>
      </c>
      <c r="M24" s="40">
        <v>0.68799999999999994</v>
      </c>
      <c r="N24" s="40">
        <v>0.11899999999999999</v>
      </c>
      <c r="O24" s="40">
        <v>0.221</v>
      </c>
      <c r="P24" s="41">
        <f t="shared" si="1"/>
        <v>0.60000000000000009</v>
      </c>
      <c r="Q24" s="40">
        <v>0.16600000000000001</v>
      </c>
      <c r="R24" s="40">
        <v>0.89</v>
      </c>
      <c r="S24" s="87">
        <v>0.30099999999999999</v>
      </c>
      <c r="T24" s="40">
        <v>0.56799999999999995</v>
      </c>
      <c r="U24" s="40">
        <v>0.13400000000000001</v>
      </c>
      <c r="V24" s="40" t="s">
        <v>184</v>
      </c>
      <c r="W24" s="40" t="s">
        <v>184</v>
      </c>
    </row>
    <row r="25" spans="1:23" x14ac:dyDescent="0.3">
      <c r="A25" s="29" t="s">
        <v>194</v>
      </c>
      <c r="B25" s="32" t="s">
        <v>167</v>
      </c>
      <c r="C25" s="32">
        <v>0.06</v>
      </c>
      <c r="D25" s="32" t="s">
        <v>144</v>
      </c>
      <c r="E25" s="32">
        <v>1E-3</v>
      </c>
      <c r="F25" s="40" t="s">
        <v>195</v>
      </c>
      <c r="G25" s="40" t="s">
        <v>195</v>
      </c>
      <c r="H25" s="40" t="s">
        <v>195</v>
      </c>
      <c r="I25" s="87" t="s">
        <v>195</v>
      </c>
      <c r="J25" s="41" t="str">
        <f t="shared" si="0"/>
        <v>&lt;DL</v>
      </c>
      <c r="K25" s="40" t="s">
        <v>195</v>
      </c>
      <c r="L25" s="44" t="s">
        <v>196</v>
      </c>
      <c r="M25" s="44" t="s">
        <v>184</v>
      </c>
      <c r="N25" s="44" t="s">
        <v>184</v>
      </c>
      <c r="O25" s="44" t="s">
        <v>184</v>
      </c>
      <c r="P25" s="41" t="str">
        <f t="shared" si="1"/>
        <v>&lt;DL</v>
      </c>
      <c r="Q25" s="44" t="s">
        <v>184</v>
      </c>
      <c r="R25" s="40">
        <v>1.72E-2</v>
      </c>
      <c r="S25" s="87">
        <v>1.0200000000000001E-2</v>
      </c>
      <c r="T25" s="40">
        <v>1.9800000000000002E-2</v>
      </c>
      <c r="U25" s="40" t="s">
        <v>195</v>
      </c>
      <c r="V25" s="40" t="s">
        <v>195</v>
      </c>
      <c r="W25" s="40" t="s">
        <v>195</v>
      </c>
    </row>
    <row r="26" spans="1:23" x14ac:dyDescent="0.3">
      <c r="A26" s="29" t="s">
        <v>197</v>
      </c>
      <c r="B26" s="32" t="s">
        <v>167</v>
      </c>
      <c r="C26" s="32" t="s">
        <v>144</v>
      </c>
      <c r="D26" s="32" t="s">
        <v>144</v>
      </c>
      <c r="E26" s="32">
        <v>0.3</v>
      </c>
      <c r="F26" s="40">
        <v>20.3</v>
      </c>
      <c r="G26" s="40">
        <v>20.2</v>
      </c>
      <c r="H26" s="40">
        <v>27.8</v>
      </c>
      <c r="I26" s="87">
        <v>27.7</v>
      </c>
      <c r="J26" s="41">
        <f t="shared" si="0"/>
        <v>3.6036036036036548E-3</v>
      </c>
      <c r="K26" s="40">
        <v>27.4</v>
      </c>
      <c r="L26" s="40">
        <v>419</v>
      </c>
      <c r="M26" s="40">
        <v>1200</v>
      </c>
      <c r="N26" s="40">
        <v>1000</v>
      </c>
      <c r="O26" s="40">
        <v>981</v>
      </c>
      <c r="P26" s="41">
        <f t="shared" si="1"/>
        <v>1.9182231196365473E-2</v>
      </c>
      <c r="Q26" s="40">
        <v>844</v>
      </c>
      <c r="R26" s="40">
        <v>690</v>
      </c>
      <c r="S26" s="87">
        <v>577</v>
      </c>
      <c r="T26" s="40">
        <v>572</v>
      </c>
      <c r="U26" s="40">
        <v>28.3</v>
      </c>
      <c r="V26" s="40" t="s">
        <v>198</v>
      </c>
      <c r="W26" s="40" t="s">
        <v>198</v>
      </c>
    </row>
    <row r="27" spans="1:23" x14ac:dyDescent="0.3">
      <c r="A27" s="29" t="s">
        <v>199</v>
      </c>
      <c r="B27" s="32" t="s">
        <v>167</v>
      </c>
      <c r="C27" s="32" t="s">
        <v>144</v>
      </c>
      <c r="D27" s="32">
        <v>0.1</v>
      </c>
      <c r="E27" s="32">
        <v>5.0000000000000001E-3</v>
      </c>
      <c r="F27" s="40" t="s">
        <v>184</v>
      </c>
      <c r="G27" s="40" t="s">
        <v>184</v>
      </c>
      <c r="H27" s="40" t="s">
        <v>184</v>
      </c>
      <c r="I27" s="87" t="s">
        <v>184</v>
      </c>
      <c r="J27" s="41" t="str">
        <f t="shared" si="0"/>
        <v>&lt;DL</v>
      </c>
      <c r="K27" s="40" t="s">
        <v>184</v>
      </c>
      <c r="L27" s="40" t="s">
        <v>184</v>
      </c>
      <c r="M27" s="40" t="s">
        <v>184</v>
      </c>
      <c r="N27" s="40" t="s">
        <v>184</v>
      </c>
      <c r="O27" s="40" t="s">
        <v>184</v>
      </c>
      <c r="P27" s="41" t="str">
        <f t="shared" si="1"/>
        <v>&lt;DL</v>
      </c>
      <c r="Q27" s="40" t="s">
        <v>184</v>
      </c>
      <c r="R27" s="40">
        <v>7.7000000000000002E-3</v>
      </c>
      <c r="S27" s="87" t="s">
        <v>184</v>
      </c>
      <c r="T27" s="40" t="s">
        <v>184</v>
      </c>
      <c r="U27" s="40" t="s">
        <v>144</v>
      </c>
      <c r="V27" s="40" t="s">
        <v>184</v>
      </c>
      <c r="W27" s="40" t="s">
        <v>184</v>
      </c>
    </row>
    <row r="28" spans="1:23" x14ac:dyDescent="0.3">
      <c r="A28" s="29" t="s">
        <v>200</v>
      </c>
      <c r="B28" s="32" t="s">
        <v>167</v>
      </c>
      <c r="C28" s="32" t="s">
        <v>144</v>
      </c>
      <c r="D28" s="32">
        <v>0.3</v>
      </c>
      <c r="E28" s="32">
        <v>5.0000000000000001E-3</v>
      </c>
      <c r="F28" s="40" t="s">
        <v>184</v>
      </c>
      <c r="G28" s="40" t="s">
        <v>184</v>
      </c>
      <c r="H28" s="40" t="s">
        <v>184</v>
      </c>
      <c r="I28" s="87" t="s">
        <v>184</v>
      </c>
      <c r="J28" s="41" t="str">
        <f t="shared" si="0"/>
        <v>&lt;DL</v>
      </c>
      <c r="K28" s="40" t="s">
        <v>184</v>
      </c>
      <c r="L28" s="40" t="s">
        <v>184</v>
      </c>
      <c r="M28" s="40" t="s">
        <v>184</v>
      </c>
      <c r="N28" s="40" t="s">
        <v>184</v>
      </c>
      <c r="O28" s="40" t="s">
        <v>184</v>
      </c>
      <c r="P28" s="41" t="str">
        <f t="shared" ref="P28:P38" si="2">IFERROR(IF(MAX(N28:O28)&lt;(5*$E28),IF(ABS(N28-O28)&lt;(2*$E28),"&lt;2xDL",IFERROR(ABS(N28-O28)/AVERAGE(N28,O28),"&lt;DL")),IFERROR(ABS(N28-O28)/AVERAGE(N28,O28),"&lt;DL")),"&lt;DL")</f>
        <v>&lt;DL</v>
      </c>
      <c r="Q28" s="40" t="s">
        <v>184</v>
      </c>
      <c r="R28" s="40">
        <v>2.1600000000000001E-2</v>
      </c>
      <c r="S28" s="87">
        <v>1.01E-2</v>
      </c>
      <c r="T28" s="40">
        <v>8.3000000000000001E-3</v>
      </c>
      <c r="U28" s="40" t="s">
        <v>144</v>
      </c>
      <c r="V28" s="40" t="s">
        <v>184</v>
      </c>
      <c r="W28" s="40" t="s">
        <v>184</v>
      </c>
    </row>
    <row r="29" spans="1:23" x14ac:dyDescent="0.3">
      <c r="A29" s="29" t="s">
        <v>201</v>
      </c>
      <c r="B29" s="32" t="s">
        <v>167</v>
      </c>
      <c r="C29" s="32" t="s">
        <v>144</v>
      </c>
      <c r="D29" s="39" t="s">
        <v>144</v>
      </c>
      <c r="E29" s="39">
        <v>0.2</v>
      </c>
      <c r="F29" s="40" t="s">
        <v>190</v>
      </c>
      <c r="G29" s="78" t="s">
        <v>190</v>
      </c>
      <c r="H29" s="78" t="s">
        <v>190</v>
      </c>
      <c r="I29" s="87" t="s">
        <v>190</v>
      </c>
      <c r="J29" s="41" t="str">
        <f t="shared" si="0"/>
        <v>&lt;DL</v>
      </c>
      <c r="K29" s="40" t="s">
        <v>190</v>
      </c>
      <c r="L29" s="40">
        <v>0.32</v>
      </c>
      <c r="M29" s="40" t="s">
        <v>190</v>
      </c>
      <c r="N29" s="40" t="s">
        <v>190</v>
      </c>
      <c r="O29" s="40" t="s">
        <v>190</v>
      </c>
      <c r="P29" s="41" t="str">
        <f t="shared" si="2"/>
        <v>&lt;DL</v>
      </c>
      <c r="Q29" s="40" t="s">
        <v>190</v>
      </c>
      <c r="R29" s="40" t="s">
        <v>190</v>
      </c>
      <c r="S29" s="87" t="s">
        <v>190</v>
      </c>
      <c r="T29" s="40" t="s">
        <v>190</v>
      </c>
      <c r="U29" s="40" t="s">
        <v>144</v>
      </c>
      <c r="V29" s="40" t="s">
        <v>190</v>
      </c>
      <c r="W29" s="40" t="s">
        <v>190</v>
      </c>
    </row>
    <row r="30" spans="1:23" x14ac:dyDescent="0.3">
      <c r="A30" s="29" t="s">
        <v>202</v>
      </c>
      <c r="B30" s="32" t="s">
        <v>167</v>
      </c>
      <c r="C30" s="32" t="s">
        <v>144</v>
      </c>
      <c r="D30" s="39" t="s">
        <v>144</v>
      </c>
      <c r="E30" s="39">
        <v>0.5</v>
      </c>
      <c r="F30" s="40" t="s">
        <v>173</v>
      </c>
      <c r="G30" s="40" t="s">
        <v>173</v>
      </c>
      <c r="H30" s="40" t="s">
        <v>173</v>
      </c>
      <c r="I30" s="87" t="s">
        <v>173</v>
      </c>
      <c r="J30" s="41" t="str">
        <f t="shared" si="0"/>
        <v>&lt;DL</v>
      </c>
      <c r="K30" s="40" t="s">
        <v>173</v>
      </c>
      <c r="L30" s="40" t="s">
        <v>173</v>
      </c>
      <c r="M30" s="40" t="s">
        <v>173</v>
      </c>
      <c r="N30" s="40" t="s">
        <v>173</v>
      </c>
      <c r="O30" s="40" t="s">
        <v>173</v>
      </c>
      <c r="P30" s="41" t="str">
        <f t="shared" si="2"/>
        <v>&lt;DL</v>
      </c>
      <c r="Q30" s="40" t="s">
        <v>173</v>
      </c>
      <c r="R30" s="40">
        <v>3.75</v>
      </c>
      <c r="S30" s="87">
        <v>0.82</v>
      </c>
      <c r="T30" s="40">
        <v>0.68</v>
      </c>
      <c r="U30" s="40" t="s">
        <v>144</v>
      </c>
      <c r="V30" s="40" t="s">
        <v>173</v>
      </c>
      <c r="W30" s="40" t="s">
        <v>173</v>
      </c>
    </row>
    <row r="31" spans="1:23" x14ac:dyDescent="0.3">
      <c r="A31" s="29" t="s">
        <v>203</v>
      </c>
      <c r="B31" s="32" t="s">
        <v>167</v>
      </c>
      <c r="C31" s="32">
        <v>0.1</v>
      </c>
      <c r="D31" s="39" t="s">
        <v>144</v>
      </c>
      <c r="E31" s="39">
        <v>3.0000000000000001E-3</v>
      </c>
      <c r="F31" s="40">
        <v>1.15E-2</v>
      </c>
      <c r="G31" s="40">
        <v>1.0699999999999999E-2</v>
      </c>
      <c r="H31" s="40">
        <v>1.89E-2</v>
      </c>
      <c r="I31" s="87">
        <v>1.77E-2</v>
      </c>
      <c r="J31" s="41">
        <f t="shared" si="0"/>
        <v>6.5573770491803254E-2</v>
      </c>
      <c r="K31" s="40">
        <v>1.5299999999999999E-2</v>
      </c>
      <c r="L31" s="40">
        <v>0.13600000000000001</v>
      </c>
      <c r="M31" s="40">
        <v>2.74</v>
      </c>
      <c r="N31" s="40">
        <v>7.1999999999999998E-3</v>
      </c>
      <c r="O31" s="40">
        <v>7.7000000000000002E-3</v>
      </c>
      <c r="P31" s="41" t="str">
        <f t="shared" si="2"/>
        <v>&lt;2xDL</v>
      </c>
      <c r="Q31" s="40">
        <v>2.5999999999999999E-2</v>
      </c>
      <c r="R31" s="40">
        <v>1.4800000000000001E-2</v>
      </c>
      <c r="S31" s="40">
        <v>0.184</v>
      </c>
      <c r="T31" s="40">
        <v>1.55E-2</v>
      </c>
      <c r="U31" s="40" t="s">
        <v>193</v>
      </c>
      <c r="V31" s="40" t="s">
        <v>204</v>
      </c>
      <c r="W31" s="40" t="s">
        <v>204</v>
      </c>
    </row>
    <row r="32" spans="1:23" x14ac:dyDescent="0.3">
      <c r="A32" s="29" t="s">
        <v>205</v>
      </c>
      <c r="B32" s="32" t="s">
        <v>167</v>
      </c>
      <c r="C32" s="32" t="s">
        <v>144</v>
      </c>
      <c r="D32" s="32">
        <v>0.15</v>
      </c>
      <c r="E32" s="32">
        <v>1E-4</v>
      </c>
      <c r="F32" s="40">
        <v>1.1E-4</v>
      </c>
      <c r="G32" s="40">
        <v>1.1E-4</v>
      </c>
      <c r="H32" s="40">
        <v>2.2000000000000001E-4</v>
      </c>
      <c r="I32" s="87">
        <v>2.3000000000000001E-4</v>
      </c>
      <c r="J32" s="41" t="str">
        <f t="shared" si="0"/>
        <v>&lt;2xDL</v>
      </c>
      <c r="K32" s="40">
        <v>2.7E-4</v>
      </c>
      <c r="L32" s="40">
        <v>1.1299999999999999E-2</v>
      </c>
      <c r="M32" s="40">
        <v>5.9000000000000003E-4</v>
      </c>
      <c r="N32" s="40">
        <v>1.2999999999999999E-3</v>
      </c>
      <c r="O32" s="40">
        <v>1.3500000000000001E-3</v>
      </c>
      <c r="P32" s="41">
        <f t="shared" si="2"/>
        <v>3.7735849056603869E-2</v>
      </c>
      <c r="Q32" s="40">
        <v>4.1399999999999999E-2</v>
      </c>
      <c r="R32" s="40">
        <v>4.8999999999999998E-4</v>
      </c>
      <c r="S32" s="87">
        <v>4.0999999999999999E-4</v>
      </c>
      <c r="T32" s="40">
        <v>5.9000000000000003E-4</v>
      </c>
      <c r="U32" s="40" t="s">
        <v>222</v>
      </c>
      <c r="V32" s="40" t="s">
        <v>206</v>
      </c>
      <c r="W32" s="40" t="s">
        <v>206</v>
      </c>
    </row>
    <row r="33" spans="1:23" x14ac:dyDescent="0.3">
      <c r="A33" s="29" t="s">
        <v>207</v>
      </c>
      <c r="B33" s="32" t="s">
        <v>167</v>
      </c>
      <c r="C33" s="32">
        <v>5.0000000000000001E-3</v>
      </c>
      <c r="D33" s="39" t="s">
        <v>144</v>
      </c>
      <c r="E33" s="39">
        <v>1E-4</v>
      </c>
      <c r="F33" s="40">
        <v>3.1E-4</v>
      </c>
      <c r="G33" s="40">
        <v>2.9E-4</v>
      </c>
      <c r="H33" s="40">
        <v>8.5999999999999998E-4</v>
      </c>
      <c r="I33" s="87">
        <v>8.5999999999999998E-4</v>
      </c>
      <c r="J33" s="41">
        <f t="shared" si="0"/>
        <v>0</v>
      </c>
      <c r="K33" s="40">
        <v>9.3999999999999997E-4</v>
      </c>
      <c r="L33" s="40">
        <v>0.13800000000000001</v>
      </c>
      <c r="M33" s="40">
        <v>1.34E-2</v>
      </c>
      <c r="N33" s="40">
        <v>4.28E-3</v>
      </c>
      <c r="O33" s="40">
        <v>4.2700000000000004E-3</v>
      </c>
      <c r="P33" s="41">
        <f t="shared" si="2"/>
        <v>2.3391812865496122E-3</v>
      </c>
      <c r="Q33" s="40">
        <v>0.13200000000000001</v>
      </c>
      <c r="R33" s="40">
        <v>5.5E-2</v>
      </c>
      <c r="S33" s="40">
        <v>9.5399999999999999E-2</v>
      </c>
      <c r="T33" s="40">
        <v>1.1299999999999999E-2</v>
      </c>
      <c r="U33" s="40">
        <v>4.2000000000000002E-4</v>
      </c>
      <c r="V33" s="40" t="s">
        <v>206</v>
      </c>
      <c r="W33" s="40" t="s">
        <v>206</v>
      </c>
    </row>
    <row r="34" spans="1:23" x14ac:dyDescent="0.3">
      <c r="A34" s="29" t="s">
        <v>208</v>
      </c>
      <c r="B34" s="32" t="s">
        <v>167</v>
      </c>
      <c r="C34" s="32" t="s">
        <v>144</v>
      </c>
      <c r="D34" s="31">
        <v>1</v>
      </c>
      <c r="E34" s="32">
        <v>5.0000000000000002E-5</v>
      </c>
      <c r="F34" s="40">
        <v>7.2400000000000006E-2</v>
      </c>
      <c r="G34" s="40">
        <v>7.3800000000000004E-2</v>
      </c>
      <c r="H34" s="40">
        <v>7.1199999999999999E-2</v>
      </c>
      <c r="I34" s="87">
        <v>6.9000000000000006E-2</v>
      </c>
      <c r="J34" s="41">
        <f t="shared" si="0"/>
        <v>3.1383737517831578E-2</v>
      </c>
      <c r="K34" s="40">
        <v>7.17E-2</v>
      </c>
      <c r="L34" s="40">
        <v>1.34E-2</v>
      </c>
      <c r="M34" s="40">
        <v>6.2600000000000003E-2</v>
      </c>
      <c r="N34" s="40">
        <v>5.7799999999999997E-2</v>
      </c>
      <c r="O34" s="40">
        <v>5.7000000000000002E-2</v>
      </c>
      <c r="P34" s="41">
        <f t="shared" si="2"/>
        <v>1.3937282229965072E-2</v>
      </c>
      <c r="Q34" s="40">
        <v>1.66E-2</v>
      </c>
      <c r="R34" s="40">
        <v>5.9200000000000003E-2</v>
      </c>
      <c r="S34" s="87">
        <v>7.5700000000000003E-2</v>
      </c>
      <c r="T34" s="40">
        <v>7.1400000000000005E-2</v>
      </c>
      <c r="U34" s="40">
        <v>8.2000000000000003E-2</v>
      </c>
      <c r="V34" s="40" t="s">
        <v>209</v>
      </c>
      <c r="W34" s="40" t="s">
        <v>209</v>
      </c>
    </row>
    <row r="35" spans="1:23" x14ac:dyDescent="0.3">
      <c r="A35" s="29" t="s">
        <v>210</v>
      </c>
      <c r="B35" s="32" t="s">
        <v>167</v>
      </c>
      <c r="C35" s="32" t="s">
        <v>144</v>
      </c>
      <c r="D35" s="39" t="s">
        <v>144</v>
      </c>
      <c r="E35" s="32">
        <v>2.0000000000000002E-5</v>
      </c>
      <c r="F35" s="40" t="s">
        <v>211</v>
      </c>
      <c r="G35" s="40" t="s">
        <v>211</v>
      </c>
      <c r="H35" s="40" t="s">
        <v>211</v>
      </c>
      <c r="I35" s="87" t="s">
        <v>211</v>
      </c>
      <c r="J35" s="41" t="str">
        <f t="shared" si="0"/>
        <v>&lt;DL</v>
      </c>
      <c r="K35" s="40" t="s">
        <v>211</v>
      </c>
      <c r="L35" s="40" t="s">
        <v>211</v>
      </c>
      <c r="M35" s="40">
        <v>1.02E-4</v>
      </c>
      <c r="N35" s="40" t="s">
        <v>342</v>
      </c>
      <c r="O35" s="40" t="s">
        <v>342</v>
      </c>
      <c r="P35" s="41" t="str">
        <f t="shared" si="2"/>
        <v>&lt;DL</v>
      </c>
      <c r="Q35" s="40" t="s">
        <v>342</v>
      </c>
      <c r="R35" s="40" t="s">
        <v>211</v>
      </c>
      <c r="S35" s="87" t="s">
        <v>211</v>
      </c>
      <c r="T35" s="40" t="s">
        <v>211</v>
      </c>
      <c r="U35" s="40" t="s">
        <v>144</v>
      </c>
      <c r="V35" s="40" t="s">
        <v>211</v>
      </c>
      <c r="W35" s="40" t="s">
        <v>211</v>
      </c>
    </row>
    <row r="36" spans="1:23" x14ac:dyDescent="0.3">
      <c r="A36" s="29" t="s">
        <v>212</v>
      </c>
      <c r="B36" s="32" t="s">
        <v>167</v>
      </c>
      <c r="C36" s="32" t="s">
        <v>144</v>
      </c>
      <c r="D36" s="39" t="s">
        <v>144</v>
      </c>
      <c r="E36" s="39">
        <v>5.0000000000000002E-5</v>
      </c>
      <c r="F36" s="40" t="s">
        <v>209</v>
      </c>
      <c r="G36" s="40" t="s">
        <v>209</v>
      </c>
      <c r="H36" s="40" t="s">
        <v>209</v>
      </c>
      <c r="I36" s="87" t="s">
        <v>209</v>
      </c>
      <c r="J36" s="41" t="str">
        <f t="shared" si="0"/>
        <v>&lt;DL</v>
      </c>
      <c r="K36" s="40" t="s">
        <v>209</v>
      </c>
      <c r="L36" s="40" t="s">
        <v>209</v>
      </c>
      <c r="M36" s="40" t="s">
        <v>206</v>
      </c>
      <c r="N36" s="40" t="s">
        <v>206</v>
      </c>
      <c r="O36" s="40" t="s">
        <v>206</v>
      </c>
      <c r="P36" s="41" t="str">
        <f t="shared" si="2"/>
        <v>&lt;DL</v>
      </c>
      <c r="Q36" s="40">
        <v>1E-4</v>
      </c>
      <c r="R36" s="40" t="s">
        <v>209</v>
      </c>
      <c r="S36" s="87" t="s">
        <v>209</v>
      </c>
      <c r="T36" s="40" t="s">
        <v>209</v>
      </c>
      <c r="U36" s="40" t="s">
        <v>144</v>
      </c>
      <c r="V36" s="40" t="s">
        <v>209</v>
      </c>
      <c r="W36" s="40" t="s">
        <v>209</v>
      </c>
    </row>
    <row r="37" spans="1:23" x14ac:dyDescent="0.3">
      <c r="A37" s="29" t="s">
        <v>213</v>
      </c>
      <c r="B37" s="32" t="s">
        <v>167</v>
      </c>
      <c r="C37" s="32" t="s">
        <v>144</v>
      </c>
      <c r="D37" s="39" t="s">
        <v>144</v>
      </c>
      <c r="E37" s="39">
        <v>0.01</v>
      </c>
      <c r="F37" s="40" t="s">
        <v>193</v>
      </c>
      <c r="G37" s="40" t="s">
        <v>193</v>
      </c>
      <c r="H37" s="40" t="s">
        <v>193</v>
      </c>
      <c r="I37" s="87" t="s">
        <v>193</v>
      </c>
      <c r="J37" s="41" t="str">
        <f t="shared" si="0"/>
        <v>&lt;DL</v>
      </c>
      <c r="K37" s="40" t="s">
        <v>193</v>
      </c>
      <c r="L37" s="40" t="s">
        <v>193</v>
      </c>
      <c r="M37" s="40" t="s">
        <v>191</v>
      </c>
      <c r="N37" s="40">
        <v>0.02</v>
      </c>
      <c r="O37" s="40" t="s">
        <v>191</v>
      </c>
      <c r="P37" s="41" t="str">
        <f t="shared" si="2"/>
        <v>&lt;DL</v>
      </c>
      <c r="Q37" s="40">
        <v>0.09</v>
      </c>
      <c r="R37" s="40">
        <v>5.6000000000000001E-2</v>
      </c>
      <c r="S37" s="87">
        <v>3.6999999999999998E-2</v>
      </c>
      <c r="T37" s="40">
        <v>3.7999999999999999E-2</v>
      </c>
      <c r="U37" s="40" t="s">
        <v>189</v>
      </c>
      <c r="V37" s="40" t="s">
        <v>193</v>
      </c>
      <c r="W37" s="40" t="s">
        <v>193</v>
      </c>
    </row>
    <row r="38" spans="1:23" x14ac:dyDescent="0.3">
      <c r="A38" s="45" t="s">
        <v>306</v>
      </c>
      <c r="B38" s="32" t="s">
        <v>167</v>
      </c>
      <c r="C38" s="32">
        <v>9.0000000000000006E-5</v>
      </c>
      <c r="D38" s="32">
        <v>0.02</v>
      </c>
      <c r="E38" s="32">
        <v>5.0000000000000004E-6</v>
      </c>
      <c r="F38" s="40">
        <v>1.8199999999999999E-5</v>
      </c>
      <c r="G38" s="40">
        <v>1.66E-5</v>
      </c>
      <c r="H38" s="40">
        <v>1.8E-5</v>
      </c>
      <c r="I38" s="40">
        <v>1.8E-5</v>
      </c>
      <c r="J38" s="41" t="str">
        <f t="shared" si="0"/>
        <v>&lt;2xDL</v>
      </c>
      <c r="K38" s="40">
        <v>1.6699999999999999E-5</v>
      </c>
      <c r="L38" s="40">
        <v>5.6600000000000001E-3</v>
      </c>
      <c r="M38" s="40">
        <v>1.3599999999999999E-2</v>
      </c>
      <c r="N38" s="40">
        <v>7.4999999999999993E-5</v>
      </c>
      <c r="O38" s="40">
        <v>8.2999999999999998E-5</v>
      </c>
      <c r="P38" s="41">
        <f t="shared" si="2"/>
        <v>0.10126582278481019</v>
      </c>
      <c r="Q38" s="40">
        <v>1.17E-3</v>
      </c>
      <c r="R38" s="40">
        <v>6.8000000000000005E-4</v>
      </c>
      <c r="S38" s="40">
        <v>2.8499999999999999E-4</v>
      </c>
      <c r="T38" s="40">
        <v>1.36E-4</v>
      </c>
      <c r="U38" s="40" t="s">
        <v>220</v>
      </c>
      <c r="V38" s="40" t="s">
        <v>214</v>
      </c>
      <c r="W38" s="40" t="s">
        <v>214</v>
      </c>
    </row>
    <row r="39" spans="1:23" x14ac:dyDescent="0.3">
      <c r="A39" s="46" t="s">
        <v>215</v>
      </c>
      <c r="B39" s="47" t="s">
        <v>167</v>
      </c>
      <c r="C39" s="47" t="s">
        <v>216</v>
      </c>
      <c r="D39" s="48" t="s">
        <v>144</v>
      </c>
      <c r="E39" s="49" t="s">
        <v>144</v>
      </c>
      <c r="F39" s="50">
        <f t="shared" ref="F39:W39" si="3">IF(F$13&lt;17,0.00004,(IF(F$13&gt;280,0.00037,((10^(0.83*(LOG(F$13))-2.46))/1000))))</f>
        <v>1.7926690933445507E-4</v>
      </c>
      <c r="G39" s="50">
        <f t="shared" si="3"/>
        <v>1.805486582251742E-4</v>
      </c>
      <c r="H39" s="50">
        <f t="shared" si="3"/>
        <v>1.8820070349754678E-4</v>
      </c>
      <c r="I39" s="50">
        <f t="shared" si="3"/>
        <v>1.8820070349754678E-4</v>
      </c>
      <c r="J39" s="50" t="s">
        <v>144</v>
      </c>
      <c r="K39" s="50">
        <f t="shared" si="3"/>
        <v>1.894698008718135E-4</v>
      </c>
      <c r="L39" s="50">
        <f t="shared" si="3"/>
        <v>3.6999999999999999E-4</v>
      </c>
      <c r="M39" s="50">
        <f t="shared" si="3"/>
        <v>3.6999999999999999E-4</v>
      </c>
      <c r="N39" s="50">
        <f t="shared" si="3"/>
        <v>3.6999999999999999E-4</v>
      </c>
      <c r="O39" s="50">
        <f t="shared" si="3"/>
        <v>3.6999999999999999E-4</v>
      </c>
      <c r="P39" s="50" t="s">
        <v>144</v>
      </c>
      <c r="Q39" s="50">
        <f t="shared" si="3"/>
        <v>3.6999999999999999E-4</v>
      </c>
      <c r="R39" s="50">
        <f t="shared" si="3"/>
        <v>3.6999999999999999E-4</v>
      </c>
      <c r="S39" s="50">
        <f t="shared" si="3"/>
        <v>3.6999999999999999E-4</v>
      </c>
      <c r="T39" s="50">
        <f t="shared" si="3"/>
        <v>3.6999999999999999E-4</v>
      </c>
      <c r="U39" s="50" t="s">
        <v>144</v>
      </c>
      <c r="V39" s="50">
        <f t="shared" si="3"/>
        <v>3.6999999999999999E-4</v>
      </c>
      <c r="W39" s="50">
        <f t="shared" si="3"/>
        <v>3.6999999999999999E-4</v>
      </c>
    </row>
    <row r="40" spans="1:23" x14ac:dyDescent="0.3">
      <c r="A40" s="29" t="s">
        <v>217</v>
      </c>
      <c r="B40" s="32" t="s">
        <v>167</v>
      </c>
      <c r="C40" s="32" t="s">
        <v>144</v>
      </c>
      <c r="D40" s="39" t="s">
        <v>144</v>
      </c>
      <c r="E40" s="39">
        <v>0.05</v>
      </c>
      <c r="F40" s="40">
        <v>30.6</v>
      </c>
      <c r="G40" s="40">
        <v>30.7</v>
      </c>
      <c r="H40" s="40">
        <v>32.4</v>
      </c>
      <c r="I40" s="87">
        <v>31.8</v>
      </c>
      <c r="J40" s="41">
        <f t="shared" si="0"/>
        <v>1.8691588785046662E-2</v>
      </c>
      <c r="K40" s="40">
        <v>32.299999999999997</v>
      </c>
      <c r="L40" s="40">
        <v>190</v>
      </c>
      <c r="M40" s="40">
        <v>330</v>
      </c>
      <c r="N40" s="40">
        <v>300</v>
      </c>
      <c r="O40" s="40">
        <v>304</v>
      </c>
      <c r="P40" s="41">
        <f>IFERROR(IF(MAX(N40:O40)&lt;(5*$E40),IF(ABS(N40-O40)&lt;(2*$E40),"&lt;2xDL",IFERROR(ABS(N40-O40)/AVERAGE(N40,O40),"&lt;DL")),IFERROR(ABS(N40-O40)/AVERAGE(N40,O40),"&lt;DL")),"&lt;DL")</f>
        <v>1.3245033112582781E-2</v>
      </c>
      <c r="Q40" s="40">
        <v>296</v>
      </c>
      <c r="R40" s="40">
        <v>269</v>
      </c>
      <c r="S40" s="87">
        <v>227</v>
      </c>
      <c r="T40" s="40">
        <v>226</v>
      </c>
      <c r="U40" s="40">
        <v>42.7</v>
      </c>
      <c r="V40" s="40" t="s">
        <v>218</v>
      </c>
      <c r="W40" s="40" t="s">
        <v>218</v>
      </c>
    </row>
    <row r="41" spans="1:23" x14ac:dyDescent="0.3">
      <c r="A41" s="29" t="s">
        <v>219</v>
      </c>
      <c r="B41" s="32" t="s">
        <v>167</v>
      </c>
      <c r="C41" s="32">
        <v>8.8999999999999999E-3</v>
      </c>
      <c r="D41" s="32">
        <v>0.04</v>
      </c>
      <c r="E41" s="32">
        <v>1E-4</v>
      </c>
      <c r="F41" s="40">
        <v>1.2E-4</v>
      </c>
      <c r="G41" s="40">
        <v>1E-4</v>
      </c>
      <c r="H41" s="40">
        <v>1.2E-4</v>
      </c>
      <c r="I41" s="87">
        <v>1.3999999999999999E-4</v>
      </c>
      <c r="J41" s="41" t="str">
        <f t="shared" si="0"/>
        <v>&lt;2xDL</v>
      </c>
      <c r="K41" s="40">
        <v>1.7000000000000001E-4</v>
      </c>
      <c r="L41" s="40">
        <v>2.3000000000000001E-4</v>
      </c>
      <c r="M41" s="40">
        <v>4.3400000000000001E-3</v>
      </c>
      <c r="N41" s="44" t="s">
        <v>220</v>
      </c>
      <c r="O41" s="44" t="s">
        <v>220</v>
      </c>
      <c r="P41" s="41" t="str">
        <f>IFERROR(IF(MAX(N41:O41)&lt;(5*$E41),IF(ABS(N41-O41)&lt;(2*$E41),"&lt;2xDL",IFERROR(ABS(N41-O41)/AVERAGE(N41,O41),"&lt;DL")),IFERROR(ABS(N41-O41)/AVERAGE(N41,O41),"&lt;DL")),"&lt;DL")</f>
        <v>&lt;DL</v>
      </c>
      <c r="Q41" s="44" t="s">
        <v>220</v>
      </c>
      <c r="R41" s="40">
        <v>5.5000000000000003E-4</v>
      </c>
      <c r="S41" s="87">
        <v>7.2999999999999996E-4</v>
      </c>
      <c r="T41" s="40">
        <v>4.0999999999999999E-4</v>
      </c>
      <c r="U41" s="40" t="s">
        <v>196</v>
      </c>
      <c r="V41" s="40" t="s">
        <v>206</v>
      </c>
      <c r="W41" s="40">
        <v>1.1E-4</v>
      </c>
    </row>
    <row r="42" spans="1:23" x14ac:dyDescent="0.3">
      <c r="A42" s="29" t="s">
        <v>221</v>
      </c>
      <c r="B42" s="32" t="s">
        <v>167</v>
      </c>
      <c r="C42" s="32" t="s">
        <v>144</v>
      </c>
      <c r="D42" s="39" t="s">
        <v>144</v>
      </c>
      <c r="E42" s="39">
        <v>1E-4</v>
      </c>
      <c r="F42" s="40" t="s">
        <v>206</v>
      </c>
      <c r="G42" s="40" t="s">
        <v>206</v>
      </c>
      <c r="H42" s="40" t="s">
        <v>206</v>
      </c>
      <c r="I42" s="87" t="s">
        <v>206</v>
      </c>
      <c r="J42" s="41" t="str">
        <f t="shared" si="0"/>
        <v>&lt;DL</v>
      </c>
      <c r="K42" s="40" t="s">
        <v>206</v>
      </c>
      <c r="L42" s="40">
        <v>9.8999999999999999E-4</v>
      </c>
      <c r="M42" s="40">
        <v>1.83E-3</v>
      </c>
      <c r="N42" s="40">
        <v>7.2999999999999996E-4</v>
      </c>
      <c r="O42" s="40">
        <v>7.1000000000000002E-4</v>
      </c>
      <c r="P42" s="41">
        <f>IFERROR(IF(MAX(N42:O42)&lt;(5*$E42),IF(ABS(N42-O42)&lt;(2*$E42),"&lt;2xDL",IFERROR(ABS(N42-O42)/AVERAGE(N42,O42),"&lt;DL")),IFERROR(ABS(N42-O42)/AVERAGE(N42,O42),"&lt;DL")),"&lt;DL")</f>
        <v>2.7777777777777703E-2</v>
      </c>
      <c r="Q42" s="40">
        <v>6.8999999999999997E-4</v>
      </c>
      <c r="R42" s="40">
        <v>8.6199999999999992E-3</v>
      </c>
      <c r="S42" s="87">
        <v>4.4200000000000003E-3</v>
      </c>
      <c r="T42" s="40">
        <v>4.5100000000000001E-3</v>
      </c>
      <c r="U42" s="40" t="s">
        <v>144</v>
      </c>
      <c r="V42" s="40" t="s">
        <v>206</v>
      </c>
      <c r="W42" s="40" t="s">
        <v>206</v>
      </c>
    </row>
    <row r="43" spans="1:23" x14ac:dyDescent="0.3">
      <c r="A43" s="45" t="s">
        <v>307</v>
      </c>
      <c r="B43" s="32" t="s">
        <v>167</v>
      </c>
      <c r="C43" s="32">
        <v>2E-3</v>
      </c>
      <c r="D43" s="32">
        <v>0.2</v>
      </c>
      <c r="E43" s="32">
        <v>5.0000000000000001E-4</v>
      </c>
      <c r="F43" s="40">
        <v>9.8999999999999999E-4</v>
      </c>
      <c r="G43" s="40">
        <v>9.7000000000000005E-4</v>
      </c>
      <c r="H43" s="40">
        <v>1.08E-3</v>
      </c>
      <c r="I43" s="87">
        <v>1.0399999999999999E-3</v>
      </c>
      <c r="J43" s="41" t="str">
        <f t="shared" si="0"/>
        <v>&lt;2xDL</v>
      </c>
      <c r="K43" s="40">
        <v>1.2600000000000001E-3</v>
      </c>
      <c r="L43" s="40">
        <v>1.2099999999999999E-3</v>
      </c>
      <c r="M43" s="40">
        <v>4.8999999999999998E-3</v>
      </c>
      <c r="N43" s="44" t="s">
        <v>195</v>
      </c>
      <c r="O43" s="44" t="s">
        <v>195</v>
      </c>
      <c r="P43" s="41" t="str">
        <f>IFERROR(IF(MAX(N43:O43)&lt;(5*$E43),IF(ABS(N43-O43)&lt;(2*$E43),"&lt;2xDL",IFERROR(ABS(N43-O43)/AVERAGE(N43,O43),"&lt;DL")),IFERROR(ABS(N43-O43)/AVERAGE(N43,O43),"&lt;DL")),"&lt;DL")</f>
        <v>&lt;DL</v>
      </c>
      <c r="Q43" s="40">
        <v>3.1699999999999999E-2</v>
      </c>
      <c r="R43" s="40">
        <v>4.64E-3</v>
      </c>
      <c r="S43" s="40">
        <v>2.2699999999999999E-3</v>
      </c>
      <c r="T43" s="40">
        <v>1.1900000000000001E-3</v>
      </c>
      <c r="U43" s="40" t="s">
        <v>195</v>
      </c>
      <c r="V43" s="40" t="s">
        <v>222</v>
      </c>
      <c r="W43" s="40" t="s">
        <v>222</v>
      </c>
    </row>
    <row r="44" spans="1:23" x14ac:dyDescent="0.3">
      <c r="A44" s="46" t="s">
        <v>223</v>
      </c>
      <c r="B44" s="47" t="s">
        <v>167</v>
      </c>
      <c r="C44" s="47" t="s">
        <v>216</v>
      </c>
      <c r="D44" s="48" t="s">
        <v>144</v>
      </c>
      <c r="E44" s="49" t="s">
        <v>144</v>
      </c>
      <c r="F44" s="51">
        <f t="shared" ref="F44:W44" si="4">IF(F$13&lt;82,0.002,(IF(F$13&gt;180,0.004,((EXP(0.8545*(LN(F$13))-1.465))*0.2)/1000)))</f>
        <v>2.6845279591749802E-3</v>
      </c>
      <c r="G44" s="51">
        <f t="shared" si="4"/>
        <v>2.7042908488764043E-3</v>
      </c>
      <c r="H44" s="51">
        <f t="shared" si="4"/>
        <v>2.822360578124732E-3</v>
      </c>
      <c r="I44" s="51">
        <f t="shared" si="4"/>
        <v>2.822360578124732E-3</v>
      </c>
      <c r="J44" s="51" t="s">
        <v>144</v>
      </c>
      <c r="K44" s="51">
        <f t="shared" si="4"/>
        <v>2.841956391835378E-3</v>
      </c>
      <c r="L44" s="51">
        <f t="shared" si="4"/>
        <v>4.0000000000000001E-3</v>
      </c>
      <c r="M44" s="51">
        <f t="shared" si="4"/>
        <v>4.0000000000000001E-3</v>
      </c>
      <c r="N44" s="51">
        <f t="shared" si="4"/>
        <v>4.0000000000000001E-3</v>
      </c>
      <c r="O44" s="51">
        <f t="shared" si="4"/>
        <v>4.0000000000000001E-3</v>
      </c>
      <c r="P44" s="51" t="s">
        <v>144</v>
      </c>
      <c r="Q44" s="51">
        <f t="shared" si="4"/>
        <v>4.0000000000000001E-3</v>
      </c>
      <c r="R44" s="51">
        <f t="shared" si="4"/>
        <v>4.0000000000000001E-3</v>
      </c>
      <c r="S44" s="51">
        <f t="shared" si="4"/>
        <v>4.0000000000000001E-3</v>
      </c>
      <c r="T44" s="51">
        <f t="shared" si="4"/>
        <v>4.0000000000000001E-3</v>
      </c>
      <c r="U44" s="51" t="s">
        <v>144</v>
      </c>
      <c r="V44" s="51">
        <f t="shared" si="4"/>
        <v>4.0000000000000001E-3</v>
      </c>
      <c r="W44" s="51">
        <f t="shared" si="4"/>
        <v>4.0000000000000001E-3</v>
      </c>
    </row>
    <row r="45" spans="1:23" x14ac:dyDescent="0.3">
      <c r="A45" s="29" t="s">
        <v>224</v>
      </c>
      <c r="B45" s="32" t="s">
        <v>167</v>
      </c>
      <c r="C45" s="32">
        <v>0.3</v>
      </c>
      <c r="D45" s="31">
        <v>1</v>
      </c>
      <c r="E45" s="32">
        <v>0.01</v>
      </c>
      <c r="F45" s="40">
        <v>2.3E-2</v>
      </c>
      <c r="G45" s="40">
        <v>2.1000000000000001E-2</v>
      </c>
      <c r="H45" s="40">
        <v>3.6999999999999998E-2</v>
      </c>
      <c r="I45" s="87">
        <v>3.5999999999999997E-2</v>
      </c>
      <c r="J45" s="41" t="str">
        <f t="shared" si="0"/>
        <v>&lt;2xDL</v>
      </c>
      <c r="K45" s="40">
        <v>6.5000000000000002E-2</v>
      </c>
      <c r="L45" s="40">
        <v>1.54</v>
      </c>
      <c r="M45" s="40">
        <v>4.5999999999999996</v>
      </c>
      <c r="N45" s="40">
        <v>2.95</v>
      </c>
      <c r="O45" s="40">
        <v>2.95</v>
      </c>
      <c r="P45" s="41">
        <f>IFERROR(IF(MAX(N45:O45)&lt;(5*$E45),IF(ABS(N45-O45)&lt;(2*$E45),"&lt;2xDL",IFERROR(ABS(N45-O45)/AVERAGE(N45,O45),"&lt;DL")),IFERROR(ABS(N45-O45)/AVERAGE(N45,O45),"&lt;DL")),"&lt;DL")</f>
        <v>0</v>
      </c>
      <c r="Q45" s="40">
        <v>0.251</v>
      </c>
      <c r="R45" s="40">
        <v>12.5</v>
      </c>
      <c r="S45" s="40">
        <v>12</v>
      </c>
      <c r="T45" s="40">
        <v>1.84</v>
      </c>
      <c r="U45" s="40" t="s">
        <v>317</v>
      </c>
      <c r="V45" s="40" t="s">
        <v>193</v>
      </c>
      <c r="W45" s="40" t="s">
        <v>193</v>
      </c>
    </row>
    <row r="46" spans="1:23" x14ac:dyDescent="0.3">
      <c r="A46" s="45" t="s">
        <v>308</v>
      </c>
      <c r="B46" s="32" t="s">
        <v>167</v>
      </c>
      <c r="C46" s="32">
        <v>1E-3</v>
      </c>
      <c r="D46" s="32">
        <v>0.1</v>
      </c>
      <c r="E46" s="32">
        <v>5.0000000000000002E-5</v>
      </c>
      <c r="F46" s="40" t="s">
        <v>209</v>
      </c>
      <c r="G46" s="40" t="s">
        <v>209</v>
      </c>
      <c r="H46" s="40">
        <v>6.3E-5</v>
      </c>
      <c r="I46" s="87">
        <v>6.2000000000000003E-5</v>
      </c>
      <c r="J46" s="41" t="str">
        <f t="shared" si="0"/>
        <v>&lt;2xDL</v>
      </c>
      <c r="K46" s="40" t="s">
        <v>209</v>
      </c>
      <c r="L46" s="40">
        <v>1.7600000000000001E-3</v>
      </c>
      <c r="M46" s="40">
        <v>4.7099999999999998E-3</v>
      </c>
      <c r="N46" s="44" t="s">
        <v>206</v>
      </c>
      <c r="O46" s="44" t="s">
        <v>206</v>
      </c>
      <c r="P46" s="41" t="str">
        <f>IFERROR(IF(MAX(N46:O46)&lt;(5*$E46),IF(ABS(N46-O46)&lt;(2*$E46),"&lt;2xDL",IFERROR(ABS(N46-O46)/AVERAGE(N46,O46),"&lt;DL")),IFERROR(ABS(N46-O46)/AVERAGE(N46,O46),"&lt;DL")),"&lt;DL")</f>
        <v>&lt;DL</v>
      </c>
      <c r="Q46" s="88">
        <v>1.01E-2</v>
      </c>
      <c r="R46" s="40">
        <v>6.3999999999999997E-5</v>
      </c>
      <c r="S46" s="87">
        <v>3.1700000000000001E-4</v>
      </c>
      <c r="T46" s="40">
        <v>7.2999999999999999E-5</v>
      </c>
      <c r="U46" s="40">
        <v>6.3000000000000003E-4</v>
      </c>
      <c r="V46" s="40" t="s">
        <v>209</v>
      </c>
      <c r="W46" s="40" t="s">
        <v>209</v>
      </c>
    </row>
    <row r="47" spans="1:23" x14ac:dyDescent="0.3">
      <c r="A47" s="46" t="s">
        <v>225</v>
      </c>
      <c r="B47" s="47" t="s">
        <v>167</v>
      </c>
      <c r="C47" s="47" t="s">
        <v>216</v>
      </c>
      <c r="D47" s="48" t="s">
        <v>144</v>
      </c>
      <c r="E47" s="49" t="s">
        <v>144</v>
      </c>
      <c r="F47" s="51">
        <f t="shared" ref="F47:W47" si="5">IF(F$13&lt;61,0.001,(IF(F$13&gt;180,0.007,(EXP(1.273*(LN(F$13))-4.705))/1000)))</f>
        <v>3.8432574961427984E-3</v>
      </c>
      <c r="G47" s="51">
        <f t="shared" si="5"/>
        <v>3.8854834607454066E-3</v>
      </c>
      <c r="H47" s="51">
        <f t="shared" si="5"/>
        <v>4.1408897673252572E-3</v>
      </c>
      <c r="I47" s="51">
        <f t="shared" si="5"/>
        <v>4.1408897673252572E-3</v>
      </c>
      <c r="J47" s="51" t="s">
        <v>144</v>
      </c>
      <c r="K47" s="51">
        <f t="shared" si="5"/>
        <v>4.1837937600440476E-3</v>
      </c>
      <c r="L47" s="51">
        <f t="shared" si="5"/>
        <v>7.0000000000000001E-3</v>
      </c>
      <c r="M47" s="51">
        <f t="shared" si="5"/>
        <v>7.0000000000000001E-3</v>
      </c>
      <c r="N47" s="51">
        <f t="shared" si="5"/>
        <v>7.0000000000000001E-3</v>
      </c>
      <c r="O47" s="51">
        <f t="shared" si="5"/>
        <v>7.0000000000000001E-3</v>
      </c>
      <c r="P47" s="51" t="s">
        <v>144</v>
      </c>
      <c r="Q47" s="51">
        <f t="shared" si="5"/>
        <v>7.0000000000000001E-3</v>
      </c>
      <c r="R47" s="51">
        <f t="shared" si="5"/>
        <v>7.0000000000000001E-3</v>
      </c>
      <c r="S47" s="51">
        <f t="shared" si="5"/>
        <v>7.0000000000000001E-3</v>
      </c>
      <c r="T47" s="51">
        <f t="shared" si="5"/>
        <v>7.0000000000000001E-3</v>
      </c>
      <c r="U47" s="51" t="s">
        <v>144</v>
      </c>
      <c r="V47" s="51">
        <f t="shared" si="5"/>
        <v>7.0000000000000001E-3</v>
      </c>
      <c r="W47" s="51">
        <f t="shared" si="5"/>
        <v>7.0000000000000001E-3</v>
      </c>
    </row>
    <row r="48" spans="1:23" x14ac:dyDescent="0.3">
      <c r="A48" s="29" t="s">
        <v>226</v>
      </c>
      <c r="B48" s="32" t="s">
        <v>167</v>
      </c>
      <c r="C48" s="32" t="s">
        <v>144</v>
      </c>
      <c r="D48" s="39" t="s">
        <v>144</v>
      </c>
      <c r="E48" s="39">
        <v>1E-3</v>
      </c>
      <c r="F48" s="40" t="s">
        <v>195</v>
      </c>
      <c r="G48" s="40" t="s">
        <v>195</v>
      </c>
      <c r="H48" s="40">
        <v>1E-3</v>
      </c>
      <c r="I48" s="87" t="s">
        <v>195</v>
      </c>
      <c r="J48" s="41" t="str">
        <f t="shared" si="0"/>
        <v>&lt;DL</v>
      </c>
      <c r="K48" s="40" t="s">
        <v>195</v>
      </c>
      <c r="L48" s="40">
        <v>8.6999999999999994E-3</v>
      </c>
      <c r="M48" s="40">
        <v>3.5999999999999999E-3</v>
      </c>
      <c r="N48" s="40">
        <v>5.4000000000000003E-3</v>
      </c>
      <c r="O48" s="40">
        <v>5.4999999999999997E-3</v>
      </c>
      <c r="P48" s="41">
        <f t="shared" ref="P48:P53" si="6">IFERROR(IF(MAX(N48:O48)&lt;(5*$E48),IF(ABS(N48-O48)&lt;(2*$E48),"&lt;2xDL",IFERROR(ABS(N48-O48)/AVERAGE(N48,O48),"&lt;DL")),IFERROR(ABS(N48-O48)/AVERAGE(N48,O48),"&lt;DL")),"&lt;DL")</f>
        <v>1.8348623853210899E-2</v>
      </c>
      <c r="Q48" s="40">
        <v>9.4999999999999998E-3</v>
      </c>
      <c r="R48" s="40">
        <v>1.4E-3</v>
      </c>
      <c r="S48" s="87">
        <v>1.4E-3</v>
      </c>
      <c r="T48" s="40">
        <v>1.4E-3</v>
      </c>
      <c r="U48" s="40" t="s">
        <v>144</v>
      </c>
      <c r="V48" s="40" t="s">
        <v>195</v>
      </c>
      <c r="W48" s="40" t="s">
        <v>195</v>
      </c>
    </row>
    <row r="49" spans="1:23" x14ac:dyDescent="0.3">
      <c r="A49" s="29" t="s">
        <v>227</v>
      </c>
      <c r="B49" s="32" t="s">
        <v>167</v>
      </c>
      <c r="C49" s="32" t="s">
        <v>144</v>
      </c>
      <c r="D49" s="39" t="s">
        <v>144</v>
      </c>
      <c r="E49" s="39">
        <v>0.1</v>
      </c>
      <c r="F49" s="40">
        <v>9.44</v>
      </c>
      <c r="G49" s="40">
        <v>9.39</v>
      </c>
      <c r="H49" s="40">
        <v>10</v>
      </c>
      <c r="I49" s="87">
        <v>9.82</v>
      </c>
      <c r="J49" s="41">
        <f t="shared" si="0"/>
        <v>1.8163471241170504E-2</v>
      </c>
      <c r="K49" s="40">
        <v>9.89</v>
      </c>
      <c r="L49" s="40">
        <v>62</v>
      </c>
      <c r="M49" s="40">
        <v>98</v>
      </c>
      <c r="N49" s="40">
        <v>136</v>
      </c>
      <c r="O49" s="40">
        <v>136</v>
      </c>
      <c r="P49" s="41">
        <f t="shared" si="6"/>
        <v>0</v>
      </c>
      <c r="Q49" s="40">
        <v>54.1</v>
      </c>
      <c r="R49" s="40">
        <v>58.1</v>
      </c>
      <c r="S49" s="87">
        <v>60.7</v>
      </c>
      <c r="T49" s="40">
        <v>61.7</v>
      </c>
      <c r="U49" s="40">
        <v>18.8</v>
      </c>
      <c r="V49" s="40" t="s">
        <v>189</v>
      </c>
      <c r="W49" s="40" t="s">
        <v>189</v>
      </c>
    </row>
    <row r="50" spans="1:23" x14ac:dyDescent="0.3">
      <c r="A50" s="29" t="s">
        <v>228</v>
      </c>
      <c r="B50" s="32" t="s">
        <v>167</v>
      </c>
      <c r="C50" s="32" t="s">
        <v>144</v>
      </c>
      <c r="D50" s="32">
        <v>0.5</v>
      </c>
      <c r="E50" s="32">
        <v>1E-4</v>
      </c>
      <c r="F50" s="40">
        <v>4.6899999999999997E-2</v>
      </c>
      <c r="G50" s="40">
        <v>4.82E-2</v>
      </c>
      <c r="H50" s="40">
        <v>4.4999999999999998E-2</v>
      </c>
      <c r="I50" s="87">
        <v>4.2700000000000002E-2</v>
      </c>
      <c r="J50" s="41">
        <f t="shared" si="0"/>
        <v>5.2451539338654422E-2</v>
      </c>
      <c r="K50" s="40">
        <v>3.8100000000000002E-2</v>
      </c>
      <c r="L50" s="40">
        <v>1.43</v>
      </c>
      <c r="M50" s="40">
        <v>1.45</v>
      </c>
      <c r="N50" s="40">
        <v>1.74</v>
      </c>
      <c r="O50" s="40">
        <v>1.71</v>
      </c>
      <c r="P50" s="41">
        <f t="shared" si="6"/>
        <v>1.7391304347826101E-2</v>
      </c>
      <c r="Q50" s="40">
        <v>0.311</v>
      </c>
      <c r="R50" s="40">
        <v>6.69</v>
      </c>
      <c r="S50" s="40">
        <v>4.68</v>
      </c>
      <c r="T50" s="40">
        <v>4.5199999999999996</v>
      </c>
      <c r="U50" s="40" t="s">
        <v>196</v>
      </c>
      <c r="V50" s="40" t="s">
        <v>206</v>
      </c>
      <c r="W50" s="40" t="s">
        <v>206</v>
      </c>
    </row>
    <row r="51" spans="1:23" x14ac:dyDescent="0.3">
      <c r="A51" s="29" t="s">
        <v>229</v>
      </c>
      <c r="B51" s="32" t="s">
        <v>167</v>
      </c>
      <c r="C51" s="32">
        <v>2.5999999999999998E-5</v>
      </c>
      <c r="D51" s="32">
        <v>5.0000000000000001E-3</v>
      </c>
      <c r="E51" s="32">
        <v>5.0000000000000004E-6</v>
      </c>
      <c r="F51" s="40" t="s">
        <v>214</v>
      </c>
      <c r="G51" s="40" t="s">
        <v>214</v>
      </c>
      <c r="H51" s="40" t="s">
        <v>214</v>
      </c>
      <c r="I51" s="87" t="s">
        <v>214</v>
      </c>
      <c r="J51" s="41" t="str">
        <f t="shared" si="0"/>
        <v>&lt;DL</v>
      </c>
      <c r="K51" s="40" t="s">
        <v>214</v>
      </c>
      <c r="L51" s="40">
        <v>5.9000000000000003E-6</v>
      </c>
      <c r="M51" s="40">
        <v>2.97E-5</v>
      </c>
      <c r="N51" s="40" t="s">
        <v>214</v>
      </c>
      <c r="O51" s="40" t="s">
        <v>214</v>
      </c>
      <c r="P51" s="41" t="str">
        <f t="shared" si="6"/>
        <v>&lt;DL</v>
      </c>
      <c r="Q51" s="40">
        <v>9.3000000000000007E-6</v>
      </c>
      <c r="R51" s="40">
        <v>9.3999999999999998E-6</v>
      </c>
      <c r="S51" s="87">
        <v>8.3000000000000002E-6</v>
      </c>
      <c r="T51" s="40" t="s">
        <v>214</v>
      </c>
      <c r="U51" s="40" t="s">
        <v>220</v>
      </c>
      <c r="V51" s="40" t="s">
        <v>214</v>
      </c>
      <c r="W51" s="40" t="s">
        <v>214</v>
      </c>
    </row>
    <row r="52" spans="1:23" x14ac:dyDescent="0.3">
      <c r="A52" s="29" t="s">
        <v>230</v>
      </c>
      <c r="B52" s="32" t="s">
        <v>167</v>
      </c>
      <c r="C52" s="32">
        <v>7.3000000000000001E-3</v>
      </c>
      <c r="D52" s="39" t="s">
        <v>144</v>
      </c>
      <c r="E52" s="39">
        <v>5.0000000000000002E-5</v>
      </c>
      <c r="F52" s="40">
        <v>4.0299999999999998E-4</v>
      </c>
      <c r="G52" s="40">
        <v>4.0200000000000001E-4</v>
      </c>
      <c r="H52" s="40">
        <v>4.1599999999999997E-4</v>
      </c>
      <c r="I52" s="87">
        <v>4.1300000000000001E-4</v>
      </c>
      <c r="J52" s="41">
        <f t="shared" si="0"/>
        <v>7.2376357056693954E-3</v>
      </c>
      <c r="K52" s="40">
        <v>3.9500000000000001E-4</v>
      </c>
      <c r="L52" s="40">
        <v>3.7100000000000002E-4</v>
      </c>
      <c r="M52" s="40">
        <v>2.0000000000000001E-4</v>
      </c>
      <c r="N52" s="40">
        <v>3.6000000000000002E-4</v>
      </c>
      <c r="O52" s="40">
        <v>3.6000000000000002E-4</v>
      </c>
      <c r="P52" s="41">
        <f t="shared" si="6"/>
        <v>0</v>
      </c>
      <c r="Q52" s="40">
        <v>1.4300000000000001E-3</v>
      </c>
      <c r="R52" s="40">
        <v>9.2100000000000005E-4</v>
      </c>
      <c r="S52" s="87">
        <v>7.7200000000000001E-4</v>
      </c>
      <c r="T52" s="40">
        <v>5.5599999999999996E-4</v>
      </c>
      <c r="U52" s="40" t="s">
        <v>144</v>
      </c>
      <c r="V52" s="40" t="s">
        <v>209</v>
      </c>
      <c r="W52" s="40" t="s">
        <v>209</v>
      </c>
    </row>
    <row r="53" spans="1:23" x14ac:dyDescent="0.3">
      <c r="A53" s="45" t="s">
        <v>309</v>
      </c>
      <c r="B53" s="32" t="s">
        <v>167</v>
      </c>
      <c r="C53" s="32">
        <v>2.5000000000000001E-2</v>
      </c>
      <c r="D53" s="32">
        <v>0.3</v>
      </c>
      <c r="E53" s="32">
        <v>5.0000000000000001E-4</v>
      </c>
      <c r="F53" s="40" t="s">
        <v>222</v>
      </c>
      <c r="G53" s="40" t="s">
        <v>222</v>
      </c>
      <c r="H53" s="40" t="s">
        <v>222</v>
      </c>
      <c r="I53" s="87" t="s">
        <v>222</v>
      </c>
      <c r="J53" s="41" t="str">
        <f t="shared" si="0"/>
        <v>&lt;DL</v>
      </c>
      <c r="K53" s="40" t="s">
        <v>222</v>
      </c>
      <c r="L53" s="40">
        <v>1.8799999999999999E-3</v>
      </c>
      <c r="M53" s="40">
        <v>1.1299999999999999E-2</v>
      </c>
      <c r="N53" s="40">
        <v>1.2999999999999999E-3</v>
      </c>
      <c r="O53" s="40">
        <v>1.4E-3</v>
      </c>
      <c r="P53" s="41" t="str">
        <f t="shared" si="6"/>
        <v>&lt;2xDL</v>
      </c>
      <c r="Q53" s="40">
        <v>1.2999999999999999E-3</v>
      </c>
      <c r="R53" s="40">
        <v>4.1200000000000004E-3</v>
      </c>
      <c r="S53" s="87">
        <v>2.49E-3</v>
      </c>
      <c r="T53" s="40">
        <v>2.1700000000000001E-3</v>
      </c>
      <c r="U53" s="40" t="s">
        <v>144</v>
      </c>
      <c r="V53" s="40" t="s">
        <v>222</v>
      </c>
      <c r="W53" s="40" t="s">
        <v>222</v>
      </c>
    </row>
    <row r="54" spans="1:23" x14ac:dyDescent="0.3">
      <c r="A54" s="52" t="s">
        <v>231</v>
      </c>
      <c r="B54" s="47" t="s">
        <v>167</v>
      </c>
      <c r="C54" s="47" t="s">
        <v>216</v>
      </c>
      <c r="D54" s="48" t="s">
        <v>144</v>
      </c>
      <c r="E54" s="49" t="s">
        <v>144</v>
      </c>
      <c r="F54" s="51">
        <f t="shared" ref="F54:W54" si="7">IF(F$13&lt;61,0.025,(IF(F$13&gt;180,0.15,(EXP(0.76*(LN(F$13))+1.06))/1000)))</f>
        <v>0.10698926959142672</v>
      </c>
      <c r="G54" s="51">
        <f t="shared" si="7"/>
        <v>0.10768951120756118</v>
      </c>
      <c r="H54" s="51">
        <f t="shared" si="7"/>
        <v>0.1118613446424199</v>
      </c>
      <c r="I54" s="51">
        <f t="shared" si="7"/>
        <v>0.1118613446424199</v>
      </c>
      <c r="J54" s="51" t="s">
        <v>144</v>
      </c>
      <c r="K54" s="51">
        <f t="shared" si="7"/>
        <v>0.11255184836835007</v>
      </c>
      <c r="L54" s="51">
        <f t="shared" si="7"/>
        <v>0.15</v>
      </c>
      <c r="M54" s="51">
        <f t="shared" si="7"/>
        <v>0.15</v>
      </c>
      <c r="N54" s="51">
        <f t="shared" si="7"/>
        <v>0.15</v>
      </c>
      <c r="O54" s="51">
        <f t="shared" si="7"/>
        <v>0.15</v>
      </c>
      <c r="P54" s="51" t="s">
        <v>144</v>
      </c>
      <c r="Q54" s="51">
        <f t="shared" si="7"/>
        <v>0.15</v>
      </c>
      <c r="R54" s="51">
        <f t="shared" si="7"/>
        <v>0.15</v>
      </c>
      <c r="S54" s="51">
        <f t="shared" si="7"/>
        <v>0.15</v>
      </c>
      <c r="T54" s="51">
        <f t="shared" si="7"/>
        <v>0.15</v>
      </c>
      <c r="U54" s="51" t="s">
        <v>144</v>
      </c>
      <c r="V54" s="51">
        <f t="shared" si="7"/>
        <v>0.15</v>
      </c>
      <c r="W54" s="51">
        <f t="shared" si="7"/>
        <v>0.15</v>
      </c>
    </row>
    <row r="55" spans="1:23" x14ac:dyDescent="0.3">
      <c r="A55" s="29" t="s">
        <v>232</v>
      </c>
      <c r="B55" s="32" t="s">
        <v>167</v>
      </c>
      <c r="C55" s="32" t="s">
        <v>144</v>
      </c>
      <c r="D55" s="39" t="s">
        <v>144</v>
      </c>
      <c r="E55" s="39">
        <v>0.05</v>
      </c>
      <c r="F55" s="40" t="s">
        <v>218</v>
      </c>
      <c r="G55" s="40" t="s">
        <v>218</v>
      </c>
      <c r="H55" s="40" t="s">
        <v>218</v>
      </c>
      <c r="I55" s="87" t="s">
        <v>218</v>
      </c>
      <c r="J55" s="41" t="str">
        <f t="shared" si="0"/>
        <v>&lt;DL</v>
      </c>
      <c r="K55" s="40" t="s">
        <v>218</v>
      </c>
      <c r="L55" s="40" t="s">
        <v>218</v>
      </c>
      <c r="M55" s="40">
        <v>0.14399999999999999</v>
      </c>
      <c r="N55" s="40" t="s">
        <v>218</v>
      </c>
      <c r="O55" s="40" t="s">
        <v>218</v>
      </c>
      <c r="P55" s="41" t="str">
        <f t="shared" ref="P55:P76" si="8">IFERROR(IF(MAX(N55:O55)&lt;(5*$E55),IF(ABS(N55-O55)&lt;(2*$E55),"&lt;2xDL",IFERROR(ABS(N55-O55)/AVERAGE(N55,O55),"&lt;DL")),IFERROR(ABS(N55-O55)/AVERAGE(N55,O55),"&lt;DL")),"&lt;DL")</f>
        <v>&lt;DL</v>
      </c>
      <c r="Q55" s="40" t="s">
        <v>218</v>
      </c>
      <c r="R55" s="40" t="s">
        <v>218</v>
      </c>
      <c r="S55" s="87">
        <v>7.3999999999999996E-2</v>
      </c>
      <c r="T55" s="40" t="s">
        <v>218</v>
      </c>
      <c r="U55" s="40" t="s">
        <v>144</v>
      </c>
      <c r="V55" s="40" t="s">
        <v>218</v>
      </c>
      <c r="W55" s="40" t="s">
        <v>218</v>
      </c>
    </row>
    <row r="56" spans="1:23" x14ac:dyDescent="0.3">
      <c r="A56" s="29" t="s">
        <v>233</v>
      </c>
      <c r="B56" s="32" t="s">
        <v>167</v>
      </c>
      <c r="C56" s="32" t="s">
        <v>144</v>
      </c>
      <c r="D56" s="39" t="s">
        <v>144</v>
      </c>
      <c r="E56" s="39">
        <v>0.1</v>
      </c>
      <c r="F56" s="40">
        <v>0.61</v>
      </c>
      <c r="G56" s="40">
        <v>0.63</v>
      </c>
      <c r="H56" s="40">
        <v>0.67</v>
      </c>
      <c r="I56" s="87">
        <v>0.67</v>
      </c>
      <c r="J56" s="41">
        <f t="shared" si="0"/>
        <v>0</v>
      </c>
      <c r="K56" s="40">
        <v>0.72</v>
      </c>
      <c r="L56" s="40">
        <v>3.5</v>
      </c>
      <c r="M56" s="40">
        <v>1.64</v>
      </c>
      <c r="N56" s="40">
        <v>3.69</v>
      </c>
      <c r="O56" s="40">
        <v>3.78</v>
      </c>
      <c r="P56" s="41">
        <f t="shared" si="8"/>
        <v>2.4096385542168638E-2</v>
      </c>
      <c r="Q56" s="40">
        <v>18.2</v>
      </c>
      <c r="R56" s="40">
        <v>6.13</v>
      </c>
      <c r="S56" s="87">
        <v>4.51</v>
      </c>
      <c r="T56" s="40">
        <v>6.3</v>
      </c>
      <c r="U56" s="40">
        <v>0.9</v>
      </c>
      <c r="V56" s="40" t="s">
        <v>189</v>
      </c>
      <c r="W56" s="40" t="s">
        <v>189</v>
      </c>
    </row>
    <row r="57" spans="1:23" x14ac:dyDescent="0.3">
      <c r="A57" s="29" t="s">
        <v>234</v>
      </c>
      <c r="B57" s="32" t="s">
        <v>167</v>
      </c>
      <c r="C57" s="32">
        <v>1E-3</v>
      </c>
      <c r="D57" s="39" t="s">
        <v>144</v>
      </c>
      <c r="E57" s="39">
        <v>5.0000000000000002E-5</v>
      </c>
      <c r="F57" s="40" t="s">
        <v>209</v>
      </c>
      <c r="G57" s="40">
        <v>5.1E-5</v>
      </c>
      <c r="H57" s="40" t="s">
        <v>209</v>
      </c>
      <c r="I57" s="87" t="s">
        <v>209</v>
      </c>
      <c r="J57" s="41" t="str">
        <f t="shared" si="0"/>
        <v>&lt;DL</v>
      </c>
      <c r="K57" s="40" t="s">
        <v>209</v>
      </c>
      <c r="L57" s="40">
        <v>5.5999999999999999E-5</v>
      </c>
      <c r="M57" s="40">
        <v>2.0000000000000001E-4</v>
      </c>
      <c r="N57" s="44" t="s">
        <v>206</v>
      </c>
      <c r="O57" s="44" t="s">
        <v>206</v>
      </c>
      <c r="P57" s="41" t="str">
        <f t="shared" si="8"/>
        <v>&lt;DL</v>
      </c>
      <c r="Q57" s="44" t="s">
        <v>206</v>
      </c>
      <c r="R57" s="40">
        <v>3.1399999999999999E-4</v>
      </c>
      <c r="S57" s="87">
        <v>2.2800000000000001E-4</v>
      </c>
      <c r="T57" s="40">
        <v>1.6899999999999999E-4</v>
      </c>
      <c r="U57" s="40" t="s">
        <v>195</v>
      </c>
      <c r="V57" s="40" t="s">
        <v>209</v>
      </c>
      <c r="W57" s="40" t="s">
        <v>209</v>
      </c>
    </row>
    <row r="58" spans="1:23" x14ac:dyDescent="0.3">
      <c r="A58" s="29" t="s">
        <v>235</v>
      </c>
      <c r="B58" s="32" t="s">
        <v>167</v>
      </c>
      <c r="C58" s="32" t="s">
        <v>144</v>
      </c>
      <c r="D58" s="39" t="s">
        <v>144</v>
      </c>
      <c r="E58" s="39">
        <v>0.05</v>
      </c>
      <c r="F58" s="40">
        <v>6.09</v>
      </c>
      <c r="G58" s="40">
        <v>6.01</v>
      </c>
      <c r="H58" s="40">
        <v>6.13</v>
      </c>
      <c r="I58" s="87">
        <v>5.98</v>
      </c>
      <c r="J58" s="41">
        <f t="shared" si="0"/>
        <v>2.4772914946325265E-2</v>
      </c>
      <c r="K58" s="40">
        <v>6.21</v>
      </c>
      <c r="L58" s="40">
        <v>6.84</v>
      </c>
      <c r="M58" s="40">
        <v>12.7</v>
      </c>
      <c r="N58" s="40">
        <v>7.88</v>
      </c>
      <c r="O58" s="40">
        <v>7.97</v>
      </c>
      <c r="P58" s="41">
        <f t="shared" si="8"/>
        <v>1.1356466876971592E-2</v>
      </c>
      <c r="Q58" s="40">
        <v>3.31</v>
      </c>
      <c r="R58" s="40">
        <v>7.51</v>
      </c>
      <c r="S58" s="87">
        <v>7.22</v>
      </c>
      <c r="T58" s="40">
        <v>8.0299999999999994</v>
      </c>
      <c r="U58" s="40" t="s">
        <v>144</v>
      </c>
      <c r="V58" s="40" t="s">
        <v>218</v>
      </c>
      <c r="W58" s="40" t="s">
        <v>218</v>
      </c>
    </row>
    <row r="59" spans="1:23" x14ac:dyDescent="0.3">
      <c r="A59" s="29" t="s">
        <v>236</v>
      </c>
      <c r="B59" s="32" t="s">
        <v>167</v>
      </c>
      <c r="C59" s="53">
        <v>1E-4</v>
      </c>
      <c r="D59" s="32">
        <v>0.1</v>
      </c>
      <c r="E59" s="32">
        <v>1.0000000000000001E-5</v>
      </c>
      <c r="F59" s="40" t="s">
        <v>237</v>
      </c>
      <c r="G59" s="40" t="s">
        <v>237</v>
      </c>
      <c r="H59" s="40" t="s">
        <v>237</v>
      </c>
      <c r="I59" s="87" t="s">
        <v>237</v>
      </c>
      <c r="J59" s="41" t="str">
        <f t="shared" si="0"/>
        <v>&lt;DL</v>
      </c>
      <c r="K59" s="40" t="s">
        <v>237</v>
      </c>
      <c r="L59" s="40">
        <v>2.8E-5</v>
      </c>
      <c r="M59" s="40">
        <v>1.16E-4</v>
      </c>
      <c r="N59" s="44" t="s">
        <v>211</v>
      </c>
      <c r="O59" s="44" t="s">
        <v>211</v>
      </c>
      <c r="P59" s="41" t="str">
        <f t="shared" si="8"/>
        <v>&lt;DL</v>
      </c>
      <c r="Q59" s="40">
        <v>1.9699999999999999E-4</v>
      </c>
      <c r="R59" s="40">
        <v>2.8E-5</v>
      </c>
      <c r="S59" s="40">
        <v>2.6999999999999999E-5</v>
      </c>
      <c r="T59" s="40" t="s">
        <v>237</v>
      </c>
      <c r="U59" s="40" t="s">
        <v>144</v>
      </c>
      <c r="V59" s="40" t="s">
        <v>237</v>
      </c>
      <c r="W59" s="40" t="s">
        <v>237</v>
      </c>
    </row>
    <row r="60" spans="1:23" x14ac:dyDescent="0.3">
      <c r="A60" s="29" t="s">
        <v>238</v>
      </c>
      <c r="B60" s="32" t="s">
        <v>167</v>
      </c>
      <c r="C60" s="32" t="s">
        <v>144</v>
      </c>
      <c r="D60" s="32" t="s">
        <v>144</v>
      </c>
      <c r="E60" s="32">
        <v>0.05</v>
      </c>
      <c r="F60" s="40">
        <v>2.84</v>
      </c>
      <c r="G60" s="40">
        <v>2.82</v>
      </c>
      <c r="H60" s="40">
        <v>3.2</v>
      </c>
      <c r="I60" s="87">
        <v>3.13</v>
      </c>
      <c r="J60" s="41">
        <f t="shared" si="0"/>
        <v>2.2116903633491402E-2</v>
      </c>
      <c r="K60" s="40">
        <v>3.17</v>
      </c>
      <c r="L60" s="40">
        <v>5.24</v>
      </c>
      <c r="M60" s="40">
        <v>8.08</v>
      </c>
      <c r="N60" s="40">
        <v>15.8</v>
      </c>
      <c r="O60" s="40">
        <v>15.2</v>
      </c>
      <c r="P60" s="41">
        <f t="shared" si="8"/>
        <v>3.8709677419354931E-2</v>
      </c>
      <c r="Q60" s="40">
        <v>19.8</v>
      </c>
      <c r="R60" s="40">
        <v>34.9</v>
      </c>
      <c r="S60" s="87">
        <v>22.7</v>
      </c>
      <c r="T60" s="40">
        <v>27.9</v>
      </c>
      <c r="U60" s="40">
        <v>5.3</v>
      </c>
      <c r="V60" s="40" t="s">
        <v>218</v>
      </c>
      <c r="W60" s="40" t="s">
        <v>218</v>
      </c>
    </row>
    <row r="61" spans="1:23" x14ac:dyDescent="0.3">
      <c r="A61" s="29" t="s">
        <v>239</v>
      </c>
      <c r="B61" s="32" t="s">
        <v>167</v>
      </c>
      <c r="C61" s="32" t="s">
        <v>144</v>
      </c>
      <c r="D61" s="32" t="s">
        <v>144</v>
      </c>
      <c r="E61" s="32">
        <v>2.0000000000000001E-4</v>
      </c>
      <c r="F61" s="40">
        <v>0.32</v>
      </c>
      <c r="G61" s="40">
        <v>0.32</v>
      </c>
      <c r="H61" s="40">
        <v>0.32700000000000001</v>
      </c>
      <c r="I61" s="87">
        <v>0.316</v>
      </c>
      <c r="J61" s="41">
        <f t="shared" si="0"/>
        <v>3.4214618973561463E-2</v>
      </c>
      <c r="K61" s="40">
        <v>0.29499999999999998</v>
      </c>
      <c r="L61" s="40">
        <v>0.44800000000000001</v>
      </c>
      <c r="M61" s="40">
        <v>0.69899999999999995</v>
      </c>
      <c r="N61" s="40">
        <v>1.1299999999999999</v>
      </c>
      <c r="O61" s="40">
        <v>1.1599999999999999</v>
      </c>
      <c r="P61" s="41">
        <f t="shared" si="8"/>
        <v>2.6200873362445438E-2</v>
      </c>
      <c r="Q61" s="40">
        <v>0.74199999999999999</v>
      </c>
      <c r="R61" s="40">
        <v>0.752</v>
      </c>
      <c r="S61" s="87">
        <v>0.69399999999999995</v>
      </c>
      <c r="T61" s="40">
        <v>0.69499999999999995</v>
      </c>
      <c r="U61" s="40" t="s">
        <v>144</v>
      </c>
      <c r="V61" s="40" t="s">
        <v>220</v>
      </c>
      <c r="W61" s="40" t="s">
        <v>220</v>
      </c>
    </row>
    <row r="62" spans="1:23" x14ac:dyDescent="0.3">
      <c r="A62" s="29" t="s">
        <v>240</v>
      </c>
      <c r="B62" s="32" t="s">
        <v>167</v>
      </c>
      <c r="C62" s="32" t="s">
        <v>144</v>
      </c>
      <c r="D62" s="32" t="s">
        <v>144</v>
      </c>
      <c r="E62" s="32">
        <v>0.5</v>
      </c>
      <c r="F62" s="40">
        <v>7.27</v>
      </c>
      <c r="G62" s="40">
        <v>7.41</v>
      </c>
      <c r="H62" s="40">
        <v>9.9700000000000006</v>
      </c>
      <c r="I62" s="87">
        <v>9.73</v>
      </c>
      <c r="J62" s="41">
        <f t="shared" si="0"/>
        <v>2.4365482233502555E-2</v>
      </c>
      <c r="K62" s="40">
        <v>9.82</v>
      </c>
      <c r="L62" s="40">
        <v>146</v>
      </c>
      <c r="M62" s="40">
        <v>394</v>
      </c>
      <c r="N62" s="40">
        <v>342</v>
      </c>
      <c r="O62" s="40">
        <v>339</v>
      </c>
      <c r="P62" s="41">
        <f t="shared" si="8"/>
        <v>8.8105726872246704E-3</v>
      </c>
      <c r="Q62" s="40">
        <v>289</v>
      </c>
      <c r="R62" s="40">
        <v>238</v>
      </c>
      <c r="S62" s="87">
        <v>199</v>
      </c>
      <c r="T62" s="40">
        <v>203</v>
      </c>
      <c r="U62" s="40" t="s">
        <v>144</v>
      </c>
      <c r="V62" s="40" t="s">
        <v>173</v>
      </c>
      <c r="W62" s="40" t="s">
        <v>173</v>
      </c>
    </row>
    <row r="63" spans="1:23" x14ac:dyDescent="0.3">
      <c r="A63" s="29" t="s">
        <v>241</v>
      </c>
      <c r="B63" s="32" t="s">
        <v>167</v>
      </c>
      <c r="C63" s="32">
        <v>8.0000000000000004E-4</v>
      </c>
      <c r="D63" s="39" t="s">
        <v>144</v>
      </c>
      <c r="E63" s="39">
        <v>1.0000000000000001E-5</v>
      </c>
      <c r="F63" s="40" t="s">
        <v>237</v>
      </c>
      <c r="G63" s="40" t="s">
        <v>237</v>
      </c>
      <c r="H63" s="40" t="s">
        <v>237</v>
      </c>
      <c r="I63" s="87" t="s">
        <v>237</v>
      </c>
      <c r="J63" s="41" t="str">
        <f t="shared" si="0"/>
        <v>&lt;DL</v>
      </c>
      <c r="K63" s="40" t="s">
        <v>237</v>
      </c>
      <c r="L63" s="40">
        <v>1.12E-4</v>
      </c>
      <c r="M63" s="40">
        <v>5.3999999999999998E-5</v>
      </c>
      <c r="N63" s="44" t="s">
        <v>211</v>
      </c>
      <c r="O63" s="44" t="s">
        <v>211</v>
      </c>
      <c r="P63" s="41" t="str">
        <f t="shared" si="8"/>
        <v>&lt;DL</v>
      </c>
      <c r="Q63" s="40">
        <v>1.7899999999999999E-4</v>
      </c>
      <c r="R63" s="40" t="s">
        <v>237</v>
      </c>
      <c r="S63" s="87" t="s">
        <v>237</v>
      </c>
      <c r="T63" s="40" t="s">
        <v>237</v>
      </c>
      <c r="U63" s="40" t="s">
        <v>144</v>
      </c>
      <c r="V63" s="40" t="s">
        <v>237</v>
      </c>
      <c r="W63" s="40" t="s">
        <v>237</v>
      </c>
    </row>
    <row r="64" spans="1:23" x14ac:dyDescent="0.3">
      <c r="A64" s="29" t="s">
        <v>242</v>
      </c>
      <c r="B64" s="32" t="s">
        <v>167</v>
      </c>
      <c r="C64" s="32" t="s">
        <v>144</v>
      </c>
      <c r="D64" s="32" t="s">
        <v>144</v>
      </c>
      <c r="E64" s="32">
        <v>1E-4</v>
      </c>
      <c r="F64" s="40" t="s">
        <v>206</v>
      </c>
      <c r="G64" s="40" t="s">
        <v>206</v>
      </c>
      <c r="H64" s="40" t="s">
        <v>206</v>
      </c>
      <c r="I64" s="87" t="s">
        <v>206</v>
      </c>
      <c r="J64" s="41" t="str">
        <f t="shared" si="0"/>
        <v>&lt;DL</v>
      </c>
      <c r="K64" s="40" t="s">
        <v>206</v>
      </c>
      <c r="L64" s="40" t="s">
        <v>206</v>
      </c>
      <c r="M64" s="44" t="s">
        <v>220</v>
      </c>
      <c r="N64" s="44" t="s">
        <v>220</v>
      </c>
      <c r="O64" s="44" t="s">
        <v>220</v>
      </c>
      <c r="P64" s="41" t="str">
        <f t="shared" si="8"/>
        <v>&lt;DL</v>
      </c>
      <c r="Q64" s="44" t="s">
        <v>220</v>
      </c>
      <c r="R64" s="40" t="s">
        <v>206</v>
      </c>
      <c r="S64" s="87" t="s">
        <v>206</v>
      </c>
      <c r="T64" s="40" t="s">
        <v>206</v>
      </c>
      <c r="U64" s="40" t="s">
        <v>144</v>
      </c>
      <c r="V64" s="40" t="s">
        <v>206</v>
      </c>
      <c r="W64" s="40" t="s">
        <v>206</v>
      </c>
    </row>
    <row r="65" spans="1:24" x14ac:dyDescent="0.3">
      <c r="A65" s="29" t="s">
        <v>243</v>
      </c>
      <c r="B65" s="32" t="s">
        <v>167</v>
      </c>
      <c r="C65" s="32" t="s">
        <v>144</v>
      </c>
      <c r="D65" s="32" t="s">
        <v>144</v>
      </c>
      <c r="E65" s="32">
        <v>2.9999999999999997E-4</v>
      </c>
      <c r="F65" s="40" t="s">
        <v>244</v>
      </c>
      <c r="G65" s="40" t="s">
        <v>244</v>
      </c>
      <c r="H65" s="40">
        <v>4.2999999999999999E-4</v>
      </c>
      <c r="I65" s="87">
        <v>4.8000000000000001E-4</v>
      </c>
      <c r="J65" s="41" t="str">
        <f t="shared" si="0"/>
        <v>&lt;2xDL</v>
      </c>
      <c r="K65" s="40">
        <v>3.2000000000000003E-4</v>
      </c>
      <c r="L65" s="40">
        <v>6.6E-3</v>
      </c>
      <c r="M65" s="40">
        <v>6.2199999999999998E-2</v>
      </c>
      <c r="N65" s="44" t="s">
        <v>351</v>
      </c>
      <c r="O65" s="44" t="s">
        <v>351</v>
      </c>
      <c r="P65" s="41" t="str">
        <f t="shared" si="8"/>
        <v>&lt;DL</v>
      </c>
      <c r="Q65" s="40" t="s">
        <v>347</v>
      </c>
      <c r="R65" s="44" t="s">
        <v>347</v>
      </c>
      <c r="S65" s="87">
        <v>1.1299999999999999E-2</v>
      </c>
      <c r="T65" s="44" t="s">
        <v>329</v>
      </c>
      <c r="U65" s="40" t="s">
        <v>144</v>
      </c>
      <c r="V65" s="40" t="s">
        <v>244</v>
      </c>
      <c r="W65" s="40" t="s">
        <v>244</v>
      </c>
      <c r="X65" s="89"/>
    </row>
    <row r="66" spans="1:24" x14ac:dyDescent="0.3">
      <c r="A66" s="29" t="s">
        <v>245</v>
      </c>
      <c r="B66" s="32" t="s">
        <v>167</v>
      </c>
      <c r="C66" s="32">
        <v>1.4999999999999999E-2</v>
      </c>
      <c r="D66" s="32" t="s">
        <v>144</v>
      </c>
      <c r="E66" s="32">
        <v>1.0000000000000001E-5</v>
      </c>
      <c r="F66" s="40">
        <v>6.8499999999999995E-4</v>
      </c>
      <c r="G66" s="40">
        <v>6.6299999999999996E-4</v>
      </c>
      <c r="H66" s="40">
        <v>7.0299999999999996E-4</v>
      </c>
      <c r="I66" s="87">
        <v>6.8000000000000005E-4</v>
      </c>
      <c r="J66" s="41">
        <f t="shared" si="0"/>
        <v>3.3261026753434425E-2</v>
      </c>
      <c r="K66" s="40">
        <v>6.2600000000000004E-4</v>
      </c>
      <c r="L66" s="40">
        <v>4.5199999999999997E-3</v>
      </c>
      <c r="M66" s="40">
        <v>1.11E-4</v>
      </c>
      <c r="N66" s="40">
        <v>4.8999999999999998E-3</v>
      </c>
      <c r="O66" s="40">
        <v>5.0099999999999997E-3</v>
      </c>
      <c r="P66" s="41">
        <f t="shared" si="8"/>
        <v>2.219979818365285E-2</v>
      </c>
      <c r="Q66" s="40">
        <v>1.2199999999999999E-3</v>
      </c>
      <c r="R66" s="40">
        <v>2.2100000000000002E-3</v>
      </c>
      <c r="S66" s="87">
        <v>1.41E-3</v>
      </c>
      <c r="T66" s="40">
        <v>1.4300000000000001E-3</v>
      </c>
      <c r="U66" s="40">
        <v>1.6299999999999999E-3</v>
      </c>
      <c r="V66" s="40" t="s">
        <v>237</v>
      </c>
      <c r="W66" s="40" t="s">
        <v>237</v>
      </c>
    </row>
    <row r="67" spans="1:24" x14ac:dyDescent="0.3">
      <c r="A67" s="29" t="s">
        <v>246</v>
      </c>
      <c r="B67" s="32" t="s">
        <v>167</v>
      </c>
      <c r="C67" s="32" t="s">
        <v>144</v>
      </c>
      <c r="D67" s="32" t="s">
        <v>144</v>
      </c>
      <c r="E67" s="32">
        <v>5.0000000000000001E-4</v>
      </c>
      <c r="F67" s="40" t="s">
        <v>222</v>
      </c>
      <c r="G67" s="40" t="s">
        <v>222</v>
      </c>
      <c r="H67" s="40" t="s">
        <v>222</v>
      </c>
      <c r="I67" s="87" t="s">
        <v>222</v>
      </c>
      <c r="J67" s="41" t="str">
        <f t="shared" si="0"/>
        <v>&lt;DL</v>
      </c>
      <c r="K67" s="40" t="s">
        <v>222</v>
      </c>
      <c r="L67" s="40">
        <v>9.1E-4</v>
      </c>
      <c r="M67" s="40">
        <v>7.7999999999999996E-3</v>
      </c>
      <c r="N67" s="44" t="s">
        <v>195</v>
      </c>
      <c r="O67" s="44" t="s">
        <v>195</v>
      </c>
      <c r="P67" s="41" t="str">
        <f t="shared" si="8"/>
        <v>&lt;DL</v>
      </c>
      <c r="Q67" s="44" t="s">
        <v>195</v>
      </c>
      <c r="R67" s="40">
        <v>2.2100000000000002E-3</v>
      </c>
      <c r="S67" s="87">
        <v>2.2100000000000002E-3</v>
      </c>
      <c r="T67" s="40">
        <v>8.8999999999999995E-4</v>
      </c>
      <c r="U67" s="40" t="s">
        <v>144</v>
      </c>
      <c r="V67" s="40" t="s">
        <v>222</v>
      </c>
      <c r="W67" s="40" t="s">
        <v>222</v>
      </c>
    </row>
    <row r="68" spans="1:24" x14ac:dyDescent="0.3">
      <c r="A68" s="29" t="s">
        <v>247</v>
      </c>
      <c r="B68" s="32" t="s">
        <v>167</v>
      </c>
      <c r="C68" s="32">
        <v>0.03</v>
      </c>
      <c r="D68" s="32">
        <v>0.3</v>
      </c>
      <c r="E68" s="32">
        <v>3.0000000000000001E-3</v>
      </c>
      <c r="F68" s="40" t="s">
        <v>204</v>
      </c>
      <c r="G68" s="40" t="s">
        <v>204</v>
      </c>
      <c r="H68" s="40" t="s">
        <v>204</v>
      </c>
      <c r="I68" s="87" t="s">
        <v>204</v>
      </c>
      <c r="J68" s="41" t="str">
        <f t="shared" si="0"/>
        <v>&lt;DL</v>
      </c>
      <c r="K68" s="40" t="s">
        <v>204</v>
      </c>
      <c r="L68" s="40">
        <v>0.88500000000000001</v>
      </c>
      <c r="M68" s="40">
        <v>4.5999999999999996</v>
      </c>
      <c r="N68" s="40">
        <v>1.9599999999999999E-2</v>
      </c>
      <c r="O68" s="40">
        <v>1.9300000000000001E-2</v>
      </c>
      <c r="P68" s="41">
        <f t="shared" si="8"/>
        <v>1.5424164524421498E-2</v>
      </c>
      <c r="Q68" s="40">
        <v>0.127</v>
      </c>
      <c r="R68" s="40">
        <v>0.10299999999999999</v>
      </c>
      <c r="S68" s="40">
        <v>4.2099999999999999E-2</v>
      </c>
      <c r="T68" s="40">
        <v>2.3800000000000002E-2</v>
      </c>
      <c r="U68" s="40" t="s">
        <v>218</v>
      </c>
      <c r="V68" s="40" t="s">
        <v>204</v>
      </c>
      <c r="W68" s="40" t="s">
        <v>204</v>
      </c>
    </row>
    <row r="69" spans="1:24" x14ac:dyDescent="0.3">
      <c r="A69" s="29" t="s">
        <v>248</v>
      </c>
      <c r="B69" s="32" t="s">
        <v>167</v>
      </c>
      <c r="C69" s="32">
        <v>0.1</v>
      </c>
      <c r="D69" s="39" t="s">
        <v>144</v>
      </c>
      <c r="E69" s="39">
        <v>1E-3</v>
      </c>
      <c r="F69" s="40">
        <v>6.8999999999999999E-3</v>
      </c>
      <c r="G69" s="40">
        <v>7.0000000000000001E-3</v>
      </c>
      <c r="H69" s="40">
        <v>6.8999999999999999E-3</v>
      </c>
      <c r="I69" s="87">
        <v>6.6E-3</v>
      </c>
      <c r="J69" s="41">
        <f t="shared" si="0"/>
        <v>4.4444444444444432E-2</v>
      </c>
      <c r="K69" s="40">
        <v>9.1999999999999998E-3</v>
      </c>
      <c r="L69" s="40" t="s">
        <v>195</v>
      </c>
      <c r="M69" s="40">
        <v>0.159</v>
      </c>
      <c r="N69" s="40">
        <v>3.3999999999999998E-3</v>
      </c>
      <c r="O69" s="40">
        <v>3.7000000000000002E-3</v>
      </c>
      <c r="P69" s="41" t="str">
        <f t="shared" si="8"/>
        <v>&lt;2xDL</v>
      </c>
      <c r="Q69" s="40">
        <v>7.0000000000000001E-3</v>
      </c>
      <c r="R69" s="40">
        <v>9.1000000000000004E-3</v>
      </c>
      <c r="S69" s="87">
        <v>8.2000000000000007E-3</v>
      </c>
      <c r="T69" s="40">
        <v>1.0699999999999999E-2</v>
      </c>
      <c r="U69" s="40" t="s">
        <v>144</v>
      </c>
      <c r="V69" s="40" t="s">
        <v>195</v>
      </c>
      <c r="W69" s="40" t="s">
        <v>144</v>
      </c>
    </row>
    <row r="70" spans="1:24" x14ac:dyDescent="0.3">
      <c r="A70" s="29" t="s">
        <v>249</v>
      </c>
      <c r="B70" s="32" t="s">
        <v>167</v>
      </c>
      <c r="C70" s="32" t="s">
        <v>144</v>
      </c>
      <c r="D70" s="39" t="s">
        <v>144</v>
      </c>
      <c r="E70" s="39">
        <v>1E-4</v>
      </c>
      <c r="F70" s="40" t="s">
        <v>206</v>
      </c>
      <c r="G70" s="40" t="s">
        <v>206</v>
      </c>
      <c r="H70" s="40">
        <v>1.9000000000000001E-4</v>
      </c>
      <c r="I70" s="87">
        <v>2.0000000000000001E-4</v>
      </c>
      <c r="J70" s="41" t="str">
        <f t="shared" si="0"/>
        <v>&lt;2xDL</v>
      </c>
      <c r="K70" s="40">
        <v>2.9E-4</v>
      </c>
      <c r="L70" s="40">
        <v>1.03E-2</v>
      </c>
      <c r="M70" s="44" t="s">
        <v>220</v>
      </c>
      <c r="N70" s="40">
        <v>1.25E-3</v>
      </c>
      <c r="O70" s="40">
        <v>1.31E-3</v>
      </c>
      <c r="P70" s="41">
        <f t="shared" si="8"/>
        <v>4.6874999999999958E-2</v>
      </c>
      <c r="Q70" s="40">
        <v>4.0800000000000003E-2</v>
      </c>
      <c r="R70" s="40">
        <v>4.6000000000000001E-4</v>
      </c>
      <c r="S70" s="87">
        <v>2.7E-4</v>
      </c>
      <c r="T70" s="40">
        <v>5.0000000000000001E-4</v>
      </c>
      <c r="U70" s="40" t="s">
        <v>144</v>
      </c>
      <c r="V70" s="40" t="s">
        <v>206</v>
      </c>
      <c r="W70" s="40" t="s">
        <v>144</v>
      </c>
    </row>
    <row r="71" spans="1:24" x14ac:dyDescent="0.3">
      <c r="A71" s="29" t="s">
        <v>250</v>
      </c>
      <c r="B71" s="32" t="s">
        <v>167</v>
      </c>
      <c r="C71" s="32">
        <v>5.0000000000000001E-3</v>
      </c>
      <c r="D71" s="32">
        <v>0.15</v>
      </c>
      <c r="E71" s="32">
        <v>1E-4</v>
      </c>
      <c r="F71" s="40">
        <v>2.5000000000000001E-4</v>
      </c>
      <c r="G71" s="40">
        <v>2.5000000000000001E-4</v>
      </c>
      <c r="H71" s="40">
        <v>7.6999999999999996E-4</v>
      </c>
      <c r="I71" s="87">
        <v>7.6999999999999996E-4</v>
      </c>
      <c r="J71" s="41">
        <f t="shared" si="0"/>
        <v>0</v>
      </c>
      <c r="K71" s="40">
        <v>8.4999999999999995E-4</v>
      </c>
      <c r="L71" s="40">
        <v>1.1900000000000001E-2</v>
      </c>
      <c r="M71" s="40">
        <v>5.2999999999999998E-4</v>
      </c>
      <c r="N71" s="40">
        <v>3.8600000000000001E-3</v>
      </c>
      <c r="O71" s="40">
        <v>3.7499999999999999E-3</v>
      </c>
      <c r="P71" s="41">
        <f t="shared" si="8"/>
        <v>2.8909329829172214E-2</v>
      </c>
      <c r="Q71" s="40">
        <v>9.5899999999999999E-2</v>
      </c>
      <c r="R71" s="40">
        <v>4.1599999999999998E-2</v>
      </c>
      <c r="S71" s="40">
        <v>4.99E-2</v>
      </c>
      <c r="T71" s="40">
        <v>8.9300000000000004E-3</v>
      </c>
      <c r="U71" s="40" t="s">
        <v>144</v>
      </c>
      <c r="V71" s="40" t="s">
        <v>206</v>
      </c>
      <c r="W71" s="40" t="s">
        <v>144</v>
      </c>
    </row>
    <row r="72" spans="1:24" x14ac:dyDescent="0.3">
      <c r="A72" s="29" t="s">
        <v>251</v>
      </c>
      <c r="B72" s="32" t="s">
        <v>167</v>
      </c>
      <c r="C72" s="32" t="s">
        <v>144</v>
      </c>
      <c r="D72" s="39" t="s">
        <v>144</v>
      </c>
      <c r="E72" s="39">
        <v>5.0000000000000002E-5</v>
      </c>
      <c r="F72" s="40">
        <v>7.22E-2</v>
      </c>
      <c r="G72" s="40">
        <v>7.2700000000000001E-2</v>
      </c>
      <c r="H72" s="40">
        <v>6.9800000000000001E-2</v>
      </c>
      <c r="I72" s="87">
        <v>6.9900000000000004E-2</v>
      </c>
      <c r="J72" s="41">
        <f t="shared" si="0"/>
        <v>1.4316392269148586E-3</v>
      </c>
      <c r="K72" s="40">
        <v>7.0699999999999999E-2</v>
      </c>
      <c r="L72" s="40">
        <v>1.11E-2</v>
      </c>
      <c r="M72" s="40">
        <v>1.49E-2</v>
      </c>
      <c r="N72" s="40">
        <v>5.6099999999999997E-2</v>
      </c>
      <c r="O72" s="40">
        <v>5.7000000000000002E-2</v>
      </c>
      <c r="P72" s="41">
        <f t="shared" si="8"/>
        <v>1.5915119363395312E-2</v>
      </c>
      <c r="Q72" s="40">
        <v>1.5100000000000001E-2</v>
      </c>
      <c r="R72" s="40">
        <v>5.79E-2</v>
      </c>
      <c r="S72" s="87">
        <v>6.3700000000000007E-2</v>
      </c>
      <c r="T72" s="40">
        <v>6.5500000000000003E-2</v>
      </c>
      <c r="U72" s="40" t="s">
        <v>144</v>
      </c>
      <c r="V72" s="40" t="s">
        <v>209</v>
      </c>
      <c r="W72" s="40" t="s">
        <v>144</v>
      </c>
    </row>
    <row r="73" spans="1:24" x14ac:dyDescent="0.3">
      <c r="A73" s="29" t="s">
        <v>252</v>
      </c>
      <c r="B73" s="32" t="s">
        <v>167</v>
      </c>
      <c r="C73" s="32" t="s">
        <v>144</v>
      </c>
      <c r="D73" s="32" t="s">
        <v>144</v>
      </c>
      <c r="E73" s="32">
        <v>2.0000000000000002E-5</v>
      </c>
      <c r="F73" s="40" t="s">
        <v>211</v>
      </c>
      <c r="G73" s="40" t="s">
        <v>211</v>
      </c>
      <c r="H73" s="40" t="s">
        <v>211</v>
      </c>
      <c r="I73" s="87" t="s">
        <v>211</v>
      </c>
      <c r="J73" s="41" t="str">
        <f t="shared" si="0"/>
        <v>&lt;DL</v>
      </c>
      <c r="K73" s="40" t="s">
        <v>211</v>
      </c>
      <c r="L73" s="40" t="s">
        <v>211</v>
      </c>
      <c r="M73" s="44" t="s">
        <v>342</v>
      </c>
      <c r="N73" s="44" t="s">
        <v>342</v>
      </c>
      <c r="O73" s="44" t="s">
        <v>342</v>
      </c>
      <c r="P73" s="41" t="str">
        <f t="shared" si="8"/>
        <v>&lt;DL</v>
      </c>
      <c r="Q73" s="44" t="s">
        <v>342</v>
      </c>
      <c r="R73" s="40" t="s">
        <v>211</v>
      </c>
      <c r="S73" s="87" t="s">
        <v>211</v>
      </c>
      <c r="T73" s="40" t="s">
        <v>211</v>
      </c>
      <c r="U73" s="40" t="s">
        <v>144</v>
      </c>
      <c r="V73" s="40" t="s">
        <v>211</v>
      </c>
      <c r="W73" s="40" t="s">
        <v>144</v>
      </c>
    </row>
    <row r="74" spans="1:24" x14ac:dyDescent="0.3">
      <c r="A74" s="29" t="s">
        <v>253</v>
      </c>
      <c r="B74" s="32" t="s">
        <v>167</v>
      </c>
      <c r="C74" s="32" t="s">
        <v>144</v>
      </c>
      <c r="D74" s="32" t="s">
        <v>144</v>
      </c>
      <c r="E74" s="32">
        <v>5.0000000000000002E-5</v>
      </c>
      <c r="F74" s="40" t="s">
        <v>209</v>
      </c>
      <c r="G74" s="40" t="s">
        <v>209</v>
      </c>
      <c r="H74" s="40" t="s">
        <v>209</v>
      </c>
      <c r="I74" s="87" t="s">
        <v>209</v>
      </c>
      <c r="J74" s="41" t="str">
        <f t="shared" si="0"/>
        <v>&lt;DL</v>
      </c>
      <c r="K74" s="40" t="s">
        <v>209</v>
      </c>
      <c r="L74" s="40" t="s">
        <v>209</v>
      </c>
      <c r="M74" s="44" t="s">
        <v>206</v>
      </c>
      <c r="N74" s="44" t="s">
        <v>206</v>
      </c>
      <c r="O74" s="44" t="s">
        <v>206</v>
      </c>
      <c r="P74" s="41" t="str">
        <f t="shared" si="8"/>
        <v>&lt;DL</v>
      </c>
      <c r="Q74" s="44" t="s">
        <v>206</v>
      </c>
      <c r="R74" s="40" t="s">
        <v>209</v>
      </c>
      <c r="S74" s="87" t="s">
        <v>209</v>
      </c>
      <c r="T74" s="40" t="s">
        <v>209</v>
      </c>
      <c r="U74" s="40" t="s">
        <v>144</v>
      </c>
      <c r="V74" s="40" t="s">
        <v>209</v>
      </c>
      <c r="W74" s="40" t="s">
        <v>144</v>
      </c>
    </row>
    <row r="75" spans="1:24" x14ac:dyDescent="0.3">
      <c r="A75" s="29" t="s">
        <v>254</v>
      </c>
      <c r="B75" s="32" t="s">
        <v>167</v>
      </c>
      <c r="C75" s="32" t="s">
        <v>144</v>
      </c>
      <c r="D75" s="32" t="s">
        <v>144</v>
      </c>
      <c r="E75" s="32">
        <v>0.01</v>
      </c>
      <c r="F75" s="40" t="s">
        <v>193</v>
      </c>
      <c r="G75" s="40" t="s">
        <v>193</v>
      </c>
      <c r="H75" s="40" t="s">
        <v>193</v>
      </c>
      <c r="I75" s="87" t="s">
        <v>193</v>
      </c>
      <c r="J75" s="41" t="str">
        <f t="shared" si="0"/>
        <v>&lt;DL</v>
      </c>
      <c r="K75" s="40" t="s">
        <v>193</v>
      </c>
      <c r="L75" s="40" t="s">
        <v>193</v>
      </c>
      <c r="M75" s="44" t="s">
        <v>191</v>
      </c>
      <c r="N75" s="44" t="s">
        <v>191</v>
      </c>
      <c r="O75" s="44" t="s">
        <v>191</v>
      </c>
      <c r="P75" s="41" t="str">
        <f t="shared" si="8"/>
        <v>&lt;DL</v>
      </c>
      <c r="Q75" s="40">
        <v>8.5999999999999993E-2</v>
      </c>
      <c r="R75" s="40">
        <v>4.9000000000000002E-2</v>
      </c>
      <c r="S75" s="87">
        <v>3.2000000000000001E-2</v>
      </c>
      <c r="T75" s="40">
        <v>0.03</v>
      </c>
      <c r="U75" s="40" t="s">
        <v>144</v>
      </c>
      <c r="V75" s="40" t="s">
        <v>193</v>
      </c>
      <c r="W75" s="40" t="s">
        <v>144</v>
      </c>
    </row>
    <row r="76" spans="1:24" x14ac:dyDescent="0.3">
      <c r="A76" s="45" t="s">
        <v>310</v>
      </c>
      <c r="B76" s="32" t="s">
        <v>167</v>
      </c>
      <c r="C76" s="32">
        <v>9.0000000000000006E-5</v>
      </c>
      <c r="D76" s="39" t="s">
        <v>144</v>
      </c>
      <c r="E76" s="39">
        <v>5.0000000000000004E-6</v>
      </c>
      <c r="F76" s="40">
        <v>1.8E-5</v>
      </c>
      <c r="G76" s="40">
        <v>1.6500000000000001E-5</v>
      </c>
      <c r="H76" s="40">
        <v>1.5099999999999999E-5</v>
      </c>
      <c r="I76" s="87">
        <v>1.52E-5</v>
      </c>
      <c r="J76" s="41" t="str">
        <f t="shared" si="0"/>
        <v>&lt;2xDL</v>
      </c>
      <c r="K76" s="40">
        <v>2.05E-5</v>
      </c>
      <c r="L76" s="40">
        <v>9.6299999999999999E-4</v>
      </c>
      <c r="M76" s="40">
        <v>1.1599999999999999E-2</v>
      </c>
      <c r="N76" s="40">
        <v>7.8999999999999996E-5</v>
      </c>
      <c r="O76" s="40">
        <v>8.2999999999999998E-5</v>
      </c>
      <c r="P76" s="41">
        <f t="shared" si="8"/>
        <v>4.9382716049382748E-2</v>
      </c>
      <c r="Q76" s="40">
        <v>9.859999999999999E-4</v>
      </c>
      <c r="R76" s="40">
        <v>5.5900000000000004E-4</v>
      </c>
      <c r="S76" s="40">
        <v>1.3799999999999999E-4</v>
      </c>
      <c r="T76" s="40">
        <v>1.17E-4</v>
      </c>
      <c r="U76" s="40" t="s">
        <v>144</v>
      </c>
      <c r="V76" s="40" t="s">
        <v>214</v>
      </c>
      <c r="W76" s="40" t="s">
        <v>144</v>
      </c>
    </row>
    <row r="77" spans="1:24" x14ac:dyDescent="0.3">
      <c r="A77" s="46" t="s">
        <v>255</v>
      </c>
      <c r="B77" s="47" t="s">
        <v>167</v>
      </c>
      <c r="C77" s="47" t="s">
        <v>216</v>
      </c>
      <c r="D77" s="48" t="s">
        <v>144</v>
      </c>
      <c r="E77" s="49" t="s">
        <v>144</v>
      </c>
      <c r="F77" s="50">
        <f t="shared" ref="F77:V77" si="9">IF(F$13&lt;17,0.00004,(IF(F$13&gt;280,0.00037,((10^(0.83*(LOG(F$13))-2.46))/1000))))</f>
        <v>1.7926690933445507E-4</v>
      </c>
      <c r="G77" s="50">
        <f t="shared" si="9"/>
        <v>1.805486582251742E-4</v>
      </c>
      <c r="H77" s="50">
        <f t="shared" si="9"/>
        <v>1.8820070349754678E-4</v>
      </c>
      <c r="I77" s="50">
        <f t="shared" si="9"/>
        <v>1.8820070349754678E-4</v>
      </c>
      <c r="J77" s="50" t="s">
        <v>144</v>
      </c>
      <c r="K77" s="50">
        <f t="shared" si="9"/>
        <v>1.894698008718135E-4</v>
      </c>
      <c r="L77" s="50">
        <f t="shared" si="9"/>
        <v>3.6999999999999999E-4</v>
      </c>
      <c r="M77" s="50">
        <f t="shared" si="9"/>
        <v>3.6999999999999999E-4</v>
      </c>
      <c r="N77" s="50">
        <f t="shared" si="9"/>
        <v>3.6999999999999999E-4</v>
      </c>
      <c r="O77" s="50">
        <f t="shared" si="9"/>
        <v>3.6999999999999999E-4</v>
      </c>
      <c r="P77" s="50" t="s">
        <v>144</v>
      </c>
      <c r="Q77" s="50">
        <f t="shared" si="9"/>
        <v>3.6999999999999999E-4</v>
      </c>
      <c r="R77" s="50">
        <f t="shared" si="9"/>
        <v>3.6999999999999999E-4</v>
      </c>
      <c r="S77" s="50">
        <f t="shared" si="9"/>
        <v>3.6999999999999999E-4</v>
      </c>
      <c r="T77" s="50">
        <f t="shared" si="9"/>
        <v>3.6999999999999999E-4</v>
      </c>
      <c r="U77" s="50" t="s">
        <v>144</v>
      </c>
      <c r="V77" s="50">
        <f t="shared" si="9"/>
        <v>3.6999999999999999E-4</v>
      </c>
      <c r="W77" s="40" t="s">
        <v>144</v>
      </c>
    </row>
    <row r="78" spans="1:24" x14ac:dyDescent="0.3">
      <c r="A78" s="29" t="s">
        <v>256</v>
      </c>
      <c r="B78" s="32" t="s">
        <v>167</v>
      </c>
      <c r="C78" s="32" t="s">
        <v>144</v>
      </c>
      <c r="D78" s="32" t="s">
        <v>144</v>
      </c>
      <c r="E78" s="32">
        <v>0.05</v>
      </c>
      <c r="F78" s="40">
        <v>31.1</v>
      </c>
      <c r="G78" s="40">
        <v>31.3</v>
      </c>
      <c r="H78" s="40">
        <v>32.799999999999997</v>
      </c>
      <c r="I78" s="87">
        <v>32.6</v>
      </c>
      <c r="J78" s="41">
        <f t="shared" ref="J78:J106" si="10">IFERROR(IF(MAX(H78:I78)&lt;(5*$E78),IF(ABS(H78-I78)&lt;(2*$E78),"&lt;2xDL",IFERROR(ABS(H78-I78)/AVERAGE(H78,I78),"&lt;DL")),IFERROR(ABS(H78-I78)/AVERAGE(H78,I78),"&lt;DL")),"&lt;DL")</f>
        <v>6.1162079510702055E-3</v>
      </c>
      <c r="K78" s="40">
        <v>33.299999999999997</v>
      </c>
      <c r="L78" s="40">
        <v>196</v>
      </c>
      <c r="M78" s="40">
        <v>342</v>
      </c>
      <c r="N78" s="40">
        <v>310</v>
      </c>
      <c r="O78" s="40">
        <v>308</v>
      </c>
      <c r="P78" s="41">
        <f>IFERROR(IF(MAX(N78:O78)&lt;(5*$E78),IF(ABS(N78-O78)&lt;(2*$E78),"&lt;2xDL",IFERROR(ABS(N78-O78)/AVERAGE(N78,O78),"&lt;DL")),IFERROR(ABS(N78-O78)/AVERAGE(N78,O78),"&lt;DL")),"&lt;DL")</f>
        <v>6.4724919093851136E-3</v>
      </c>
      <c r="Q78" s="40">
        <v>305</v>
      </c>
      <c r="R78" s="40">
        <v>280</v>
      </c>
      <c r="S78" s="87">
        <v>235</v>
      </c>
      <c r="T78" s="40">
        <v>209</v>
      </c>
      <c r="U78" s="40" t="s">
        <v>144</v>
      </c>
      <c r="V78" s="40" t="s">
        <v>218</v>
      </c>
      <c r="W78" s="40" t="s">
        <v>144</v>
      </c>
    </row>
    <row r="79" spans="1:24" x14ac:dyDescent="0.3">
      <c r="A79" s="29" t="s">
        <v>257</v>
      </c>
      <c r="B79" s="32" t="s">
        <v>167</v>
      </c>
      <c r="C79" s="32">
        <v>8.8999999999999999E-3</v>
      </c>
      <c r="D79" s="39" t="s">
        <v>144</v>
      </c>
      <c r="E79" s="39">
        <v>1E-4</v>
      </c>
      <c r="F79" s="40" t="s">
        <v>206</v>
      </c>
      <c r="G79" s="40" t="s">
        <v>206</v>
      </c>
      <c r="H79" s="40" t="s">
        <v>206</v>
      </c>
      <c r="I79" s="87" t="s">
        <v>206</v>
      </c>
      <c r="J79" s="41" t="str">
        <f t="shared" si="10"/>
        <v>&lt;DL</v>
      </c>
      <c r="K79" s="40" t="s">
        <v>206</v>
      </c>
      <c r="L79" s="40" t="s">
        <v>206</v>
      </c>
      <c r="M79" s="40">
        <v>5.1999999999999995E-4</v>
      </c>
      <c r="N79" s="44" t="s">
        <v>220</v>
      </c>
      <c r="O79" s="44" t="s">
        <v>220</v>
      </c>
      <c r="P79" s="41" t="str">
        <f>IFERROR(IF(MAX(N79:O79)&lt;(5*$E79),IF(ABS(N79-O79)&lt;(2*$E79),"&lt;2xDL",IFERROR(ABS(N79-O79)/AVERAGE(N79,O79),"&lt;DL")),IFERROR(ABS(N79-O79)/AVERAGE(N79,O79),"&lt;DL")),"&lt;DL")</f>
        <v>&lt;DL</v>
      </c>
      <c r="Q79" s="44" t="s">
        <v>220</v>
      </c>
      <c r="R79" s="40">
        <v>3.8000000000000002E-4</v>
      </c>
      <c r="S79" s="87">
        <v>2.5000000000000001E-4</v>
      </c>
      <c r="T79" s="40">
        <v>3.1E-4</v>
      </c>
      <c r="U79" s="40" t="s">
        <v>144</v>
      </c>
      <c r="V79" s="40" t="s">
        <v>206</v>
      </c>
      <c r="W79" s="40" t="s">
        <v>144</v>
      </c>
    </row>
    <row r="80" spans="1:24" x14ac:dyDescent="0.3">
      <c r="A80" s="29" t="s">
        <v>258</v>
      </c>
      <c r="B80" s="32" t="s">
        <v>167</v>
      </c>
      <c r="C80" s="32" t="s">
        <v>144</v>
      </c>
      <c r="D80" s="32" t="s">
        <v>144</v>
      </c>
      <c r="E80" s="32">
        <v>1E-4</v>
      </c>
      <c r="F80" s="40" t="s">
        <v>206</v>
      </c>
      <c r="G80" s="40" t="s">
        <v>206</v>
      </c>
      <c r="H80" s="40" t="s">
        <v>206</v>
      </c>
      <c r="I80" s="87" t="s">
        <v>206</v>
      </c>
      <c r="J80" s="41" t="str">
        <f t="shared" si="10"/>
        <v>&lt;DL</v>
      </c>
      <c r="K80" s="40" t="s">
        <v>206</v>
      </c>
      <c r="L80" s="40">
        <v>8.1999999999999998E-4</v>
      </c>
      <c r="M80" s="44" t="s">
        <v>220</v>
      </c>
      <c r="N80" s="40">
        <v>7.1000000000000002E-4</v>
      </c>
      <c r="O80" s="40">
        <v>6.9999999999999999E-4</v>
      </c>
      <c r="P80" s="41">
        <f>IFERROR(IF(MAX(N80:O80)&lt;(5*$E80),IF(ABS(N80-O80)&lt;(2*$E80),"&lt;2xDL",IFERROR(ABS(N80-O80)/AVERAGE(N80,O80),"&lt;DL")),IFERROR(ABS(N80-O80)/AVERAGE(N80,O80),"&lt;DL")),"&lt;DL")</f>
        <v>1.4184397163120605E-2</v>
      </c>
      <c r="Q80" s="40">
        <v>6.4000000000000005E-4</v>
      </c>
      <c r="R80" s="40">
        <v>8.4399999999999996E-3</v>
      </c>
      <c r="S80" s="87">
        <v>4.1399999999999996E-3</v>
      </c>
      <c r="T80" s="40">
        <v>4.0600000000000002E-3</v>
      </c>
      <c r="U80" s="40" t="s">
        <v>144</v>
      </c>
      <c r="V80" s="40" t="s">
        <v>206</v>
      </c>
      <c r="W80" s="40" t="s">
        <v>144</v>
      </c>
    </row>
    <row r="81" spans="1:23" x14ac:dyDescent="0.3">
      <c r="A81" s="45" t="s">
        <v>311</v>
      </c>
      <c r="B81" s="32" t="s">
        <v>167</v>
      </c>
      <c r="C81" s="32">
        <v>2E-3</v>
      </c>
      <c r="D81" s="39" t="s">
        <v>144</v>
      </c>
      <c r="E81" s="39">
        <v>2.0000000000000001E-4</v>
      </c>
      <c r="F81" s="40">
        <v>8.9999999999999998E-4</v>
      </c>
      <c r="G81" s="40">
        <v>9.2000000000000003E-4</v>
      </c>
      <c r="H81" s="40">
        <v>9.6000000000000002E-4</v>
      </c>
      <c r="I81" s="87">
        <v>9.7999999999999997E-4</v>
      </c>
      <c r="J81" s="41" t="str">
        <f t="shared" si="10"/>
        <v>&lt;2xDL</v>
      </c>
      <c r="K81" s="40">
        <v>1.16E-3</v>
      </c>
      <c r="L81" s="40" t="s">
        <v>220</v>
      </c>
      <c r="M81" s="40">
        <v>1.1000000000000001E-3</v>
      </c>
      <c r="N81" s="44" t="s">
        <v>352</v>
      </c>
      <c r="O81" s="44" t="s">
        <v>352</v>
      </c>
      <c r="P81" s="41" t="str">
        <f>IFERROR(IF(MAX(N81:O81)&lt;(5*$E81),IF(ABS(N81-O81)&lt;(2*$E81),"&lt;2xDL",IFERROR(ABS(N81-O81)/AVERAGE(N81,O81),"&lt;DL")),IFERROR(ABS(N81-O81)/AVERAGE(N81,O81),"&lt;DL")),"&lt;DL")</f>
        <v>&lt;DL</v>
      </c>
      <c r="Q81" s="40">
        <v>2.6200000000000001E-2</v>
      </c>
      <c r="R81" s="40">
        <v>2.4499999999999999E-3</v>
      </c>
      <c r="S81" s="40">
        <v>9.3000000000000005E-4</v>
      </c>
      <c r="T81" s="40">
        <v>8.9999999999999998E-4</v>
      </c>
      <c r="U81" s="40" t="s">
        <v>144</v>
      </c>
      <c r="V81" s="40" t="s">
        <v>220</v>
      </c>
      <c r="W81" s="40" t="s">
        <v>144</v>
      </c>
    </row>
    <row r="82" spans="1:23" x14ac:dyDescent="0.3">
      <c r="A82" s="46" t="s">
        <v>259</v>
      </c>
      <c r="B82" s="47" t="s">
        <v>167</v>
      </c>
      <c r="C82" s="48" t="s">
        <v>144</v>
      </c>
      <c r="D82" s="47" t="s">
        <v>216</v>
      </c>
      <c r="E82" s="49" t="s">
        <v>144</v>
      </c>
      <c r="F82" s="51">
        <f t="shared" ref="F82:V82" si="11">IF(F$13&lt;82,0.002,(IF(F$13&gt;180,0.004,((EXP(0.8545*(LN(F$13))-1.465))*0.2)/1000)))</f>
        <v>2.6845279591749802E-3</v>
      </c>
      <c r="G82" s="51">
        <f t="shared" si="11"/>
        <v>2.7042908488764043E-3</v>
      </c>
      <c r="H82" s="51">
        <f t="shared" si="11"/>
        <v>2.822360578124732E-3</v>
      </c>
      <c r="I82" s="51">
        <f t="shared" si="11"/>
        <v>2.822360578124732E-3</v>
      </c>
      <c r="J82" s="51" t="s">
        <v>144</v>
      </c>
      <c r="K82" s="51">
        <f t="shared" si="11"/>
        <v>2.841956391835378E-3</v>
      </c>
      <c r="L82" s="51">
        <f t="shared" si="11"/>
        <v>4.0000000000000001E-3</v>
      </c>
      <c r="M82" s="51">
        <f t="shared" si="11"/>
        <v>4.0000000000000001E-3</v>
      </c>
      <c r="N82" s="51">
        <f t="shared" si="11"/>
        <v>4.0000000000000001E-3</v>
      </c>
      <c r="O82" s="51">
        <f t="shared" si="11"/>
        <v>4.0000000000000001E-3</v>
      </c>
      <c r="P82" s="51" t="s">
        <v>144</v>
      </c>
      <c r="Q82" s="51">
        <f t="shared" si="11"/>
        <v>4.0000000000000001E-3</v>
      </c>
      <c r="R82" s="51">
        <f t="shared" si="11"/>
        <v>4.0000000000000001E-3</v>
      </c>
      <c r="S82" s="51">
        <f t="shared" si="11"/>
        <v>4.0000000000000001E-3</v>
      </c>
      <c r="T82" s="51">
        <f t="shared" si="11"/>
        <v>4.0000000000000001E-3</v>
      </c>
      <c r="U82" s="51" t="s">
        <v>144</v>
      </c>
      <c r="V82" s="51">
        <f t="shared" si="11"/>
        <v>4.0000000000000001E-3</v>
      </c>
      <c r="W82" s="40" t="s">
        <v>144</v>
      </c>
    </row>
    <row r="83" spans="1:23" x14ac:dyDescent="0.3">
      <c r="A83" s="29" t="s">
        <v>260</v>
      </c>
      <c r="B83" s="32" t="s">
        <v>167</v>
      </c>
      <c r="C83" s="32">
        <v>0.3</v>
      </c>
      <c r="D83" s="39" t="s">
        <v>144</v>
      </c>
      <c r="E83" s="39">
        <v>0.01</v>
      </c>
      <c r="F83" s="40">
        <v>1.2999999999999999E-2</v>
      </c>
      <c r="G83" s="40">
        <v>1.6E-2</v>
      </c>
      <c r="H83" s="40">
        <v>1.7000000000000001E-2</v>
      </c>
      <c r="I83" s="87">
        <v>1.7000000000000001E-2</v>
      </c>
      <c r="J83" s="41" t="str">
        <f t="shared" si="10"/>
        <v>&lt;2xDL</v>
      </c>
      <c r="K83" s="40">
        <v>3.5999999999999997E-2</v>
      </c>
      <c r="L83" s="40">
        <v>9.2999999999999999E-2</v>
      </c>
      <c r="M83" s="40">
        <v>6.6000000000000003E-2</v>
      </c>
      <c r="N83" s="40">
        <v>2.72</v>
      </c>
      <c r="O83" s="40">
        <v>2.6</v>
      </c>
      <c r="P83" s="41">
        <f>IFERROR(IF(MAX(N83:O83)&lt;(5*$E83),IF(ABS(N83-O83)&lt;(2*$E83),"&lt;2xDL",IFERROR(ABS(N83-O83)/AVERAGE(N83,O83),"&lt;DL")),IFERROR(ABS(N83-O83)/AVERAGE(N83,O83),"&lt;DL")),"&lt;DL")</f>
        <v>4.5112781954887257E-2</v>
      </c>
      <c r="Q83" s="40">
        <v>3.3000000000000002E-2</v>
      </c>
      <c r="R83" s="40">
        <v>11</v>
      </c>
      <c r="S83" s="40">
        <v>4.17</v>
      </c>
      <c r="T83" s="40">
        <v>1.54</v>
      </c>
      <c r="U83" s="40" t="s">
        <v>144</v>
      </c>
      <c r="V83" s="40" t="s">
        <v>193</v>
      </c>
      <c r="W83" s="40" t="s">
        <v>144</v>
      </c>
    </row>
    <row r="84" spans="1:23" x14ac:dyDescent="0.3">
      <c r="A84" s="45" t="s">
        <v>312</v>
      </c>
      <c r="B84" s="32" t="s">
        <v>167</v>
      </c>
      <c r="C84" s="32">
        <v>1E-3</v>
      </c>
      <c r="D84" s="39" t="s">
        <v>144</v>
      </c>
      <c r="E84" s="39">
        <v>5.0000000000000002E-5</v>
      </c>
      <c r="F84" s="40" t="s">
        <v>209</v>
      </c>
      <c r="G84" s="40" t="s">
        <v>209</v>
      </c>
      <c r="H84" s="40" t="s">
        <v>209</v>
      </c>
      <c r="I84" s="87" t="s">
        <v>209</v>
      </c>
      <c r="J84" s="41" t="str">
        <f t="shared" si="10"/>
        <v>&lt;DL</v>
      </c>
      <c r="K84" s="40" t="s">
        <v>209</v>
      </c>
      <c r="L84" s="40" t="s">
        <v>209</v>
      </c>
      <c r="M84" s="44" t="s">
        <v>206</v>
      </c>
      <c r="N84" s="44" t="s">
        <v>206</v>
      </c>
      <c r="O84" s="44" t="s">
        <v>206</v>
      </c>
      <c r="P84" s="41" t="str">
        <f>IFERROR(IF(MAX(N84:O84)&lt;(5*$E84),IF(ABS(N84-O84)&lt;(2*$E84),"&lt;2xDL",IFERROR(ABS(N84-O84)/AVERAGE(N84,O84),"&lt;DL")),IFERROR(ABS(N84-O84)/AVERAGE(N84,O84),"&lt;DL")),"&lt;DL")</f>
        <v>&lt;DL</v>
      </c>
      <c r="Q84" s="40">
        <v>1.48E-3</v>
      </c>
      <c r="R84" s="40" t="s">
        <v>209</v>
      </c>
      <c r="S84" s="87" t="s">
        <v>209</v>
      </c>
      <c r="T84" s="40" t="s">
        <v>209</v>
      </c>
      <c r="U84" s="40" t="s">
        <v>144</v>
      </c>
      <c r="V84" s="40" t="s">
        <v>209</v>
      </c>
      <c r="W84" s="40" t="s">
        <v>144</v>
      </c>
    </row>
    <row r="85" spans="1:23" x14ac:dyDescent="0.3">
      <c r="A85" s="46" t="s">
        <v>261</v>
      </c>
      <c r="B85" s="47" t="s">
        <v>167</v>
      </c>
      <c r="C85" s="39" t="s">
        <v>144</v>
      </c>
      <c r="D85" s="39" t="s">
        <v>144</v>
      </c>
      <c r="E85" s="49" t="s">
        <v>144</v>
      </c>
      <c r="F85" s="51">
        <f t="shared" ref="F85:V85" si="12">IF(F$13&lt;61,0.001,(IF(F$13&gt;180,0.007,(EXP(1.273*(LN(F$13))-4.705))/1000)))</f>
        <v>3.8432574961427984E-3</v>
      </c>
      <c r="G85" s="51">
        <f t="shared" si="12"/>
        <v>3.8854834607454066E-3</v>
      </c>
      <c r="H85" s="51">
        <f t="shared" si="12"/>
        <v>4.1408897673252572E-3</v>
      </c>
      <c r="I85" s="51">
        <f t="shared" si="12"/>
        <v>4.1408897673252572E-3</v>
      </c>
      <c r="J85" s="51" t="s">
        <v>144</v>
      </c>
      <c r="K85" s="51">
        <f t="shared" si="12"/>
        <v>4.1837937600440476E-3</v>
      </c>
      <c r="L85" s="51">
        <f t="shared" si="12"/>
        <v>7.0000000000000001E-3</v>
      </c>
      <c r="M85" s="51">
        <f t="shared" si="12"/>
        <v>7.0000000000000001E-3</v>
      </c>
      <c r="N85" s="51">
        <f t="shared" si="12"/>
        <v>7.0000000000000001E-3</v>
      </c>
      <c r="O85" s="51">
        <f t="shared" si="12"/>
        <v>7.0000000000000001E-3</v>
      </c>
      <c r="P85" s="51" t="s">
        <v>144</v>
      </c>
      <c r="Q85" s="51">
        <f t="shared" si="12"/>
        <v>7.0000000000000001E-3</v>
      </c>
      <c r="R85" s="51">
        <f t="shared" si="12"/>
        <v>7.0000000000000001E-3</v>
      </c>
      <c r="S85" s="51">
        <f t="shared" si="12"/>
        <v>7.0000000000000001E-3</v>
      </c>
      <c r="T85" s="51">
        <f t="shared" si="12"/>
        <v>7.0000000000000001E-3</v>
      </c>
      <c r="U85" s="51" t="s">
        <v>144</v>
      </c>
      <c r="V85" s="51">
        <f t="shared" si="12"/>
        <v>7.0000000000000001E-3</v>
      </c>
      <c r="W85" s="40" t="s">
        <v>144</v>
      </c>
    </row>
    <row r="86" spans="1:23" x14ac:dyDescent="0.3">
      <c r="A86" s="29" t="s">
        <v>262</v>
      </c>
      <c r="B86" s="32" t="s">
        <v>167</v>
      </c>
      <c r="C86" s="32" t="s">
        <v>144</v>
      </c>
      <c r="D86" s="32" t="s">
        <v>144</v>
      </c>
      <c r="E86" s="32">
        <v>1E-3</v>
      </c>
      <c r="F86" s="40" t="s">
        <v>195</v>
      </c>
      <c r="G86" s="40" t="s">
        <v>195</v>
      </c>
      <c r="H86" s="40" t="s">
        <v>195</v>
      </c>
      <c r="I86" s="87" t="s">
        <v>195</v>
      </c>
      <c r="J86" s="41" t="str">
        <f t="shared" si="10"/>
        <v>&lt;DL</v>
      </c>
      <c r="K86" s="40">
        <v>1E-3</v>
      </c>
      <c r="L86" s="40">
        <v>8.5000000000000006E-3</v>
      </c>
      <c r="M86" s="40">
        <v>2.5000000000000001E-3</v>
      </c>
      <c r="N86" s="40">
        <v>5.3E-3</v>
      </c>
      <c r="O86" s="40">
        <v>5.4000000000000003E-3</v>
      </c>
      <c r="P86" s="41">
        <f t="shared" ref="P86:P91" si="13">IFERROR(IF(MAX(N86:O86)&lt;(5*$E86),IF(ABS(N86-O86)&lt;(2*$E86),"&lt;2xDL",IFERROR(ABS(N86-O86)/AVERAGE(N86,O86),"&lt;DL")),IFERROR(ABS(N86-O86)/AVERAGE(N86,O86),"&lt;DL")),"&lt;DL")</f>
        <v>1.8691588785046776E-2</v>
      </c>
      <c r="Q86" s="40">
        <v>9.1000000000000004E-3</v>
      </c>
      <c r="R86" s="40">
        <v>1.2999999999999999E-3</v>
      </c>
      <c r="S86" s="87">
        <v>1.1999999999999999E-3</v>
      </c>
      <c r="T86" s="40">
        <v>1.1999999999999999E-3</v>
      </c>
      <c r="U86" s="40" t="s">
        <v>144</v>
      </c>
      <c r="V86" s="40" t="s">
        <v>195</v>
      </c>
      <c r="W86" s="40" t="s">
        <v>144</v>
      </c>
    </row>
    <row r="87" spans="1:23" x14ac:dyDescent="0.3">
      <c r="A87" s="29" t="s">
        <v>263</v>
      </c>
      <c r="B87" s="32" t="s">
        <v>167</v>
      </c>
      <c r="C87" s="32" t="s">
        <v>144</v>
      </c>
      <c r="D87" s="32" t="s">
        <v>144</v>
      </c>
      <c r="E87" s="32">
        <v>0.1</v>
      </c>
      <c r="F87" s="40">
        <v>9.4600000000000009</v>
      </c>
      <c r="G87" s="40">
        <v>9.5500000000000007</v>
      </c>
      <c r="H87" s="40">
        <v>10.1</v>
      </c>
      <c r="I87" s="87">
        <v>10.1</v>
      </c>
      <c r="J87" s="41">
        <f t="shared" si="10"/>
        <v>0</v>
      </c>
      <c r="K87" s="40">
        <v>10</v>
      </c>
      <c r="L87" s="40">
        <v>61.8</v>
      </c>
      <c r="M87" s="40">
        <v>98.5</v>
      </c>
      <c r="N87" s="40">
        <v>135</v>
      </c>
      <c r="O87" s="40">
        <v>135</v>
      </c>
      <c r="P87" s="41">
        <f t="shared" si="13"/>
        <v>0</v>
      </c>
      <c r="Q87" s="40">
        <v>53.5</v>
      </c>
      <c r="R87" s="40">
        <v>58.2</v>
      </c>
      <c r="S87" s="87">
        <v>62</v>
      </c>
      <c r="T87" s="40">
        <v>55.4</v>
      </c>
      <c r="U87" s="40" t="s">
        <v>144</v>
      </c>
      <c r="V87" s="40" t="s">
        <v>189</v>
      </c>
      <c r="W87" s="40" t="s">
        <v>144</v>
      </c>
    </row>
    <row r="88" spans="1:23" x14ac:dyDescent="0.3">
      <c r="A88" s="29" t="s">
        <v>264</v>
      </c>
      <c r="B88" s="32" t="s">
        <v>167</v>
      </c>
      <c r="C88" s="32" t="s">
        <v>144</v>
      </c>
      <c r="D88" s="39" t="s">
        <v>144</v>
      </c>
      <c r="E88" s="39">
        <v>1E-4</v>
      </c>
      <c r="F88" s="40">
        <v>4.5499999999999999E-2</v>
      </c>
      <c r="G88" s="40">
        <v>4.4699999999999997E-2</v>
      </c>
      <c r="H88" s="40">
        <v>4.0399999999999998E-2</v>
      </c>
      <c r="I88" s="87">
        <v>4.1099999999999998E-2</v>
      </c>
      <c r="J88" s="41">
        <f t="shared" si="10"/>
        <v>1.7177914110429432E-2</v>
      </c>
      <c r="K88" s="40">
        <v>3.6799999999999999E-2</v>
      </c>
      <c r="L88" s="40">
        <v>1.27</v>
      </c>
      <c r="M88" s="40">
        <v>0.26600000000000001</v>
      </c>
      <c r="N88" s="40">
        <v>1.71</v>
      </c>
      <c r="O88" s="40">
        <v>1.7</v>
      </c>
      <c r="P88" s="41">
        <f t="shared" si="13"/>
        <v>5.8651026392961929E-3</v>
      </c>
      <c r="Q88" s="40">
        <v>0.29699999999999999</v>
      </c>
      <c r="R88" s="40">
        <v>6.73</v>
      </c>
      <c r="S88" s="87">
        <v>4.5999999999999996</v>
      </c>
      <c r="T88" s="40">
        <v>4.22</v>
      </c>
      <c r="U88" s="40" t="s">
        <v>144</v>
      </c>
      <c r="V88" s="40" t="s">
        <v>206</v>
      </c>
      <c r="W88" s="40" t="s">
        <v>144</v>
      </c>
    </row>
    <row r="89" spans="1:23" x14ac:dyDescent="0.3">
      <c r="A89" s="29" t="s">
        <v>265</v>
      </c>
      <c r="B89" s="32" t="s">
        <v>167</v>
      </c>
      <c r="C89" s="32">
        <v>2.5999999999999998E-5</v>
      </c>
      <c r="D89" s="39" t="s">
        <v>144</v>
      </c>
      <c r="E89" s="39">
        <v>5.0000000000000004E-6</v>
      </c>
      <c r="F89" s="40" t="s">
        <v>214</v>
      </c>
      <c r="G89" s="40" t="s">
        <v>214</v>
      </c>
      <c r="H89" s="40" t="s">
        <v>214</v>
      </c>
      <c r="I89" s="87" t="s">
        <v>214</v>
      </c>
      <c r="J89" s="41" t="str">
        <f t="shared" si="10"/>
        <v>&lt;DL</v>
      </c>
      <c r="K89" s="40" t="s">
        <v>214</v>
      </c>
      <c r="L89" s="40" t="s">
        <v>214</v>
      </c>
      <c r="M89" s="40" t="s">
        <v>214</v>
      </c>
      <c r="N89" s="40" t="s">
        <v>214</v>
      </c>
      <c r="O89" s="40" t="s">
        <v>214</v>
      </c>
      <c r="P89" s="41" t="str">
        <f t="shared" si="13"/>
        <v>&lt;DL</v>
      </c>
      <c r="Q89" s="40" t="s">
        <v>214</v>
      </c>
      <c r="R89" s="40" t="s">
        <v>214</v>
      </c>
      <c r="S89" s="87" t="s">
        <v>214</v>
      </c>
      <c r="T89" s="40" t="s">
        <v>214</v>
      </c>
      <c r="U89" s="40" t="s">
        <v>144</v>
      </c>
      <c r="V89" s="40" t="s">
        <v>214</v>
      </c>
      <c r="W89" s="40" t="s">
        <v>144</v>
      </c>
    </row>
    <row r="90" spans="1:23" x14ac:dyDescent="0.3">
      <c r="A90" s="29" t="s">
        <v>266</v>
      </c>
      <c r="B90" s="32" t="s">
        <v>167</v>
      </c>
      <c r="C90" s="32">
        <v>7.3000000000000001E-3</v>
      </c>
      <c r="D90" s="32" t="s">
        <v>144</v>
      </c>
      <c r="E90" s="32">
        <v>5.0000000000000002E-5</v>
      </c>
      <c r="F90" s="40">
        <v>3.8200000000000002E-4</v>
      </c>
      <c r="G90" s="40">
        <v>3.8000000000000002E-4</v>
      </c>
      <c r="H90" s="40">
        <v>3.8099999999999999E-4</v>
      </c>
      <c r="I90" s="87">
        <v>3.6600000000000001E-4</v>
      </c>
      <c r="J90" s="41">
        <f t="shared" si="10"/>
        <v>4.0160642570281083E-2</v>
      </c>
      <c r="K90" s="40">
        <v>3.7800000000000003E-4</v>
      </c>
      <c r="L90" s="40">
        <v>3.4299999999999999E-4</v>
      </c>
      <c r="M90" s="44" t="s">
        <v>206</v>
      </c>
      <c r="N90" s="40">
        <v>3.3E-4</v>
      </c>
      <c r="O90" s="40">
        <v>3.4000000000000002E-4</v>
      </c>
      <c r="P90" s="41">
        <f t="shared" si="13"/>
        <v>2.9850746268656792E-2</v>
      </c>
      <c r="Q90" s="40">
        <v>1.4300000000000001E-3</v>
      </c>
      <c r="R90" s="40">
        <v>8.8999999999999995E-4</v>
      </c>
      <c r="S90" s="87">
        <v>7.2599999999999997E-4</v>
      </c>
      <c r="T90" s="40">
        <v>4.9600000000000002E-4</v>
      </c>
      <c r="U90" s="40" t="s">
        <v>144</v>
      </c>
      <c r="V90" s="40" t="s">
        <v>209</v>
      </c>
      <c r="W90" s="40" t="s">
        <v>144</v>
      </c>
    </row>
    <row r="91" spans="1:23" x14ac:dyDescent="0.3">
      <c r="A91" s="45" t="s">
        <v>313</v>
      </c>
      <c r="B91" s="32" t="s">
        <v>167</v>
      </c>
      <c r="C91" s="32">
        <v>2.5000000000000001E-2</v>
      </c>
      <c r="D91" s="39" t="s">
        <v>144</v>
      </c>
      <c r="E91" s="39">
        <v>5.0000000000000001E-4</v>
      </c>
      <c r="F91" s="40" t="s">
        <v>222</v>
      </c>
      <c r="G91" s="40" t="s">
        <v>222</v>
      </c>
      <c r="H91" s="40" t="s">
        <v>222</v>
      </c>
      <c r="I91" s="87" t="s">
        <v>222</v>
      </c>
      <c r="J91" s="41" t="str">
        <f t="shared" si="10"/>
        <v>&lt;DL</v>
      </c>
      <c r="K91" s="40" t="s">
        <v>222</v>
      </c>
      <c r="L91" s="40">
        <v>1.74E-3</v>
      </c>
      <c r="M91" s="40">
        <v>9.1999999999999998E-3</v>
      </c>
      <c r="N91" s="40">
        <v>1.4E-3</v>
      </c>
      <c r="O91" s="40">
        <v>1.2999999999999999E-3</v>
      </c>
      <c r="P91" s="41" t="str">
        <f t="shared" si="13"/>
        <v>&lt;2xDL</v>
      </c>
      <c r="Q91" s="40">
        <v>1.1999999999999999E-3</v>
      </c>
      <c r="R91" s="40">
        <v>4.0699999999999998E-3</v>
      </c>
      <c r="S91" s="87">
        <v>2.0699999999999998E-3</v>
      </c>
      <c r="T91" s="40">
        <v>1.98E-3</v>
      </c>
      <c r="U91" s="40" t="s">
        <v>144</v>
      </c>
      <c r="V91" s="40" t="s">
        <v>222</v>
      </c>
      <c r="W91" s="40" t="s">
        <v>144</v>
      </c>
    </row>
    <row r="92" spans="1:23" x14ac:dyDescent="0.3">
      <c r="A92" s="52" t="s">
        <v>267</v>
      </c>
      <c r="B92" s="47" t="s">
        <v>167</v>
      </c>
      <c r="C92" s="39" t="s">
        <v>144</v>
      </c>
      <c r="D92" s="39" t="s">
        <v>144</v>
      </c>
      <c r="E92" s="49" t="s">
        <v>144</v>
      </c>
      <c r="F92" s="51">
        <f t="shared" ref="F92:V92" si="14">IF(F$13&lt;61,0.025,(IF(F$13&gt;180,0.15,(EXP(0.76*(LN(F$13))+1.06))/1000)))</f>
        <v>0.10698926959142672</v>
      </c>
      <c r="G92" s="51">
        <f t="shared" si="14"/>
        <v>0.10768951120756118</v>
      </c>
      <c r="H92" s="51">
        <f t="shared" si="14"/>
        <v>0.1118613446424199</v>
      </c>
      <c r="I92" s="51">
        <f t="shared" si="14"/>
        <v>0.1118613446424199</v>
      </c>
      <c r="J92" s="51" t="s">
        <v>144</v>
      </c>
      <c r="K92" s="51">
        <f t="shared" si="14"/>
        <v>0.11255184836835007</v>
      </c>
      <c r="L92" s="51">
        <f t="shared" si="14"/>
        <v>0.15</v>
      </c>
      <c r="M92" s="51">
        <f t="shared" si="14"/>
        <v>0.15</v>
      </c>
      <c r="N92" s="51">
        <f t="shared" si="14"/>
        <v>0.15</v>
      </c>
      <c r="O92" s="51">
        <f t="shared" si="14"/>
        <v>0.15</v>
      </c>
      <c r="P92" s="51" t="s">
        <v>144</v>
      </c>
      <c r="Q92" s="51">
        <f t="shared" si="14"/>
        <v>0.15</v>
      </c>
      <c r="R92" s="51">
        <f t="shared" si="14"/>
        <v>0.15</v>
      </c>
      <c r="S92" s="51">
        <f t="shared" si="14"/>
        <v>0.15</v>
      </c>
      <c r="T92" s="51">
        <f t="shared" si="14"/>
        <v>0.15</v>
      </c>
      <c r="U92" s="51" t="s">
        <v>144</v>
      </c>
      <c r="V92" s="51">
        <f t="shared" si="14"/>
        <v>0.15</v>
      </c>
      <c r="W92" s="40" t="s">
        <v>144</v>
      </c>
    </row>
    <row r="93" spans="1:23" x14ac:dyDescent="0.3">
      <c r="A93" s="29" t="s">
        <v>268</v>
      </c>
      <c r="B93" s="32" t="s">
        <v>167</v>
      </c>
      <c r="C93" s="32" t="s">
        <v>144</v>
      </c>
      <c r="D93" s="32" t="s">
        <v>144</v>
      </c>
      <c r="E93" s="32">
        <v>0.05</v>
      </c>
      <c r="F93" s="40" t="s">
        <v>218</v>
      </c>
      <c r="G93" s="40" t="s">
        <v>218</v>
      </c>
      <c r="H93" s="40" t="s">
        <v>218</v>
      </c>
      <c r="I93" s="87" t="s">
        <v>218</v>
      </c>
      <c r="J93" s="41" t="str">
        <f t="shared" si="10"/>
        <v>&lt;DL</v>
      </c>
      <c r="K93" s="40" t="s">
        <v>218</v>
      </c>
      <c r="L93" s="40" t="s">
        <v>218</v>
      </c>
      <c r="M93" s="40" t="s">
        <v>218</v>
      </c>
      <c r="N93" s="40" t="s">
        <v>218</v>
      </c>
      <c r="O93" s="40" t="s">
        <v>218</v>
      </c>
      <c r="P93" s="41" t="str">
        <f t="shared" ref="P93:P106" si="15">IFERROR(IF(MAX(N93:O93)&lt;(5*$E93),IF(ABS(N93-O93)&lt;(2*$E93),"&lt;2xDL",IFERROR(ABS(N93-O93)/AVERAGE(N93,O93),"&lt;DL")),IFERROR(ABS(N93-O93)/AVERAGE(N93,O93),"&lt;DL")),"&lt;DL")</f>
        <v>&lt;DL</v>
      </c>
      <c r="Q93" s="40" t="s">
        <v>218</v>
      </c>
      <c r="R93" s="40" t="s">
        <v>218</v>
      </c>
      <c r="S93" s="87" t="s">
        <v>218</v>
      </c>
      <c r="T93" s="40" t="s">
        <v>218</v>
      </c>
      <c r="U93" s="40" t="s">
        <v>144</v>
      </c>
      <c r="V93" s="40" t="s">
        <v>218</v>
      </c>
      <c r="W93" s="40" t="s">
        <v>144</v>
      </c>
    </row>
    <row r="94" spans="1:23" x14ac:dyDescent="0.3">
      <c r="A94" s="29" t="s">
        <v>269</v>
      </c>
      <c r="B94" s="32" t="s">
        <v>167</v>
      </c>
      <c r="C94" s="32" t="s">
        <v>144</v>
      </c>
      <c r="D94" s="32" t="s">
        <v>144</v>
      </c>
      <c r="E94" s="32">
        <v>0.1</v>
      </c>
      <c r="F94" s="40">
        <v>0.59</v>
      </c>
      <c r="G94" s="40">
        <v>0.62</v>
      </c>
      <c r="H94" s="40">
        <v>0.66</v>
      </c>
      <c r="I94" s="87">
        <v>0.67</v>
      </c>
      <c r="J94" s="41">
        <f t="shared" si="10"/>
        <v>1.5037593984962419E-2</v>
      </c>
      <c r="K94" s="40">
        <v>0.8</v>
      </c>
      <c r="L94" s="40">
        <v>3.58</v>
      </c>
      <c r="M94" s="40">
        <v>1.39</v>
      </c>
      <c r="N94" s="40">
        <v>3.87</v>
      </c>
      <c r="O94" s="40">
        <v>3.77</v>
      </c>
      <c r="P94" s="41">
        <f t="shared" si="15"/>
        <v>2.6178010471204209E-2</v>
      </c>
      <c r="Q94" s="40">
        <v>18.5</v>
      </c>
      <c r="R94" s="40">
        <v>6.53</v>
      </c>
      <c r="S94" s="87">
        <v>4.7699999999999996</v>
      </c>
      <c r="T94" s="40">
        <v>5.45</v>
      </c>
      <c r="U94" s="40" t="s">
        <v>144</v>
      </c>
      <c r="V94" s="40" t="s">
        <v>189</v>
      </c>
      <c r="W94" s="40" t="s">
        <v>144</v>
      </c>
    </row>
    <row r="95" spans="1:23" x14ac:dyDescent="0.3">
      <c r="A95" s="29" t="s">
        <v>270</v>
      </c>
      <c r="B95" s="32" t="s">
        <v>167</v>
      </c>
      <c r="C95" s="32">
        <v>1E-3</v>
      </c>
      <c r="D95" s="32" t="s">
        <v>144</v>
      </c>
      <c r="E95" s="32">
        <v>5.0000000000000002E-5</v>
      </c>
      <c r="F95" s="40" t="s">
        <v>209</v>
      </c>
      <c r="G95" s="40" t="s">
        <v>209</v>
      </c>
      <c r="H95" s="40" t="s">
        <v>209</v>
      </c>
      <c r="I95" s="87" t="s">
        <v>209</v>
      </c>
      <c r="J95" s="41" t="str">
        <f t="shared" si="10"/>
        <v>&lt;DL</v>
      </c>
      <c r="K95" s="40" t="s">
        <v>209</v>
      </c>
      <c r="L95" s="40" t="s">
        <v>209</v>
      </c>
      <c r="M95" s="44" t="s">
        <v>206</v>
      </c>
      <c r="N95" s="44" t="s">
        <v>206</v>
      </c>
      <c r="O95" s="44" t="s">
        <v>206</v>
      </c>
      <c r="P95" s="41" t="str">
        <f t="shared" si="15"/>
        <v>&lt;DL</v>
      </c>
      <c r="Q95" s="44" t="s">
        <v>206</v>
      </c>
      <c r="R95" s="40">
        <v>2.9700000000000001E-4</v>
      </c>
      <c r="S95" s="87">
        <v>1.5100000000000001E-4</v>
      </c>
      <c r="T95" s="40">
        <v>1.37E-4</v>
      </c>
      <c r="U95" s="40" t="s">
        <v>144</v>
      </c>
      <c r="V95" s="40" t="s">
        <v>209</v>
      </c>
      <c r="W95" s="40" t="s">
        <v>144</v>
      </c>
    </row>
    <row r="96" spans="1:23" x14ac:dyDescent="0.3">
      <c r="A96" s="29" t="s">
        <v>271</v>
      </c>
      <c r="B96" s="32" t="s">
        <v>167</v>
      </c>
      <c r="C96" s="32" t="s">
        <v>144</v>
      </c>
      <c r="D96" s="39" t="s">
        <v>144</v>
      </c>
      <c r="E96" s="39">
        <v>0.05</v>
      </c>
      <c r="F96" s="40">
        <v>6.06</v>
      </c>
      <c r="G96" s="40">
        <v>6.06</v>
      </c>
      <c r="H96" s="40">
        <v>6.05</v>
      </c>
      <c r="I96" s="87">
        <v>6.04</v>
      </c>
      <c r="J96" s="41">
        <f t="shared" si="10"/>
        <v>1.6542597187758125E-3</v>
      </c>
      <c r="K96" s="40">
        <v>6.2</v>
      </c>
      <c r="L96" s="40">
        <v>6.55</v>
      </c>
      <c r="M96" s="40">
        <v>9.44</v>
      </c>
      <c r="N96" s="40">
        <v>7.88</v>
      </c>
      <c r="O96" s="40">
        <v>7.83</v>
      </c>
      <c r="P96" s="41">
        <f t="shared" si="15"/>
        <v>6.3653723742838723E-3</v>
      </c>
      <c r="Q96" s="40">
        <v>3.26</v>
      </c>
      <c r="R96" s="40">
        <v>7.62</v>
      </c>
      <c r="S96" s="87">
        <v>6.7</v>
      </c>
      <c r="T96" s="40">
        <v>7.34</v>
      </c>
      <c r="U96" s="40" t="s">
        <v>144</v>
      </c>
      <c r="V96" s="40" t="s">
        <v>218</v>
      </c>
      <c r="W96" s="40" t="s">
        <v>144</v>
      </c>
    </row>
    <row r="97" spans="1:101" x14ac:dyDescent="0.3">
      <c r="A97" s="29" t="s">
        <v>272</v>
      </c>
      <c r="B97" s="32" t="s">
        <v>167</v>
      </c>
      <c r="C97" s="53">
        <v>1E-4</v>
      </c>
      <c r="D97" s="39" t="s">
        <v>144</v>
      </c>
      <c r="E97" s="39">
        <v>1.0000000000000001E-5</v>
      </c>
      <c r="F97" s="40" t="s">
        <v>237</v>
      </c>
      <c r="G97" s="40" t="s">
        <v>237</v>
      </c>
      <c r="H97" s="40" t="s">
        <v>237</v>
      </c>
      <c r="I97" s="87" t="s">
        <v>237</v>
      </c>
      <c r="J97" s="41" t="str">
        <f t="shared" si="10"/>
        <v>&lt;DL</v>
      </c>
      <c r="K97" s="40" t="s">
        <v>237</v>
      </c>
      <c r="L97" s="40" t="s">
        <v>237</v>
      </c>
      <c r="M97" s="44" t="s">
        <v>211</v>
      </c>
      <c r="N97" s="44" t="s">
        <v>211</v>
      </c>
      <c r="O97" s="44" t="s">
        <v>211</v>
      </c>
      <c r="P97" s="41" t="str">
        <f t="shared" si="15"/>
        <v>&lt;DL</v>
      </c>
      <c r="Q97" s="40">
        <v>4.6E-5</v>
      </c>
      <c r="R97" s="40" t="s">
        <v>237</v>
      </c>
      <c r="S97" s="87" t="s">
        <v>237</v>
      </c>
      <c r="T97" s="40" t="s">
        <v>237</v>
      </c>
      <c r="U97" s="40" t="s">
        <v>144</v>
      </c>
      <c r="V97" s="40" t="s">
        <v>237</v>
      </c>
      <c r="W97" s="40" t="s">
        <v>144</v>
      </c>
    </row>
    <row r="98" spans="1:101" x14ac:dyDescent="0.3">
      <c r="A98" s="29" t="s">
        <v>273</v>
      </c>
      <c r="B98" s="32" t="s">
        <v>167</v>
      </c>
      <c r="C98" s="32" t="s">
        <v>144</v>
      </c>
      <c r="D98" s="32" t="s">
        <v>144</v>
      </c>
      <c r="E98" s="32">
        <v>0.05</v>
      </c>
      <c r="F98" s="40">
        <v>2.7</v>
      </c>
      <c r="G98" s="40">
        <v>2.66</v>
      </c>
      <c r="H98" s="40">
        <v>3.12</v>
      </c>
      <c r="I98" s="87">
        <v>3.06</v>
      </c>
      <c r="J98" s="41">
        <f t="shared" si="10"/>
        <v>1.9417475728155359E-2</v>
      </c>
      <c r="K98" s="40">
        <v>3.07</v>
      </c>
      <c r="L98" s="40">
        <v>5.08</v>
      </c>
      <c r="M98" s="40">
        <v>8.07</v>
      </c>
      <c r="N98" s="40">
        <v>15.2</v>
      </c>
      <c r="O98" s="40">
        <v>15.1</v>
      </c>
      <c r="P98" s="41">
        <f t="shared" si="15"/>
        <v>6.6006600660065782E-3</v>
      </c>
      <c r="Q98" s="40">
        <v>18.8</v>
      </c>
      <c r="R98" s="40">
        <v>35.1</v>
      </c>
      <c r="S98" s="87">
        <v>22.5</v>
      </c>
      <c r="T98" s="40">
        <v>23.6</v>
      </c>
      <c r="U98" s="40" t="s">
        <v>144</v>
      </c>
      <c r="V98" s="40" t="s">
        <v>218</v>
      </c>
      <c r="W98" s="40" t="s">
        <v>144</v>
      </c>
    </row>
    <row r="99" spans="1:101" x14ac:dyDescent="0.3">
      <c r="A99" s="29" t="s">
        <v>274</v>
      </c>
      <c r="B99" s="32" t="s">
        <v>167</v>
      </c>
      <c r="C99" s="32" t="s">
        <v>144</v>
      </c>
      <c r="D99" s="32" t="s">
        <v>144</v>
      </c>
      <c r="E99" s="32">
        <v>2.0000000000000001E-4</v>
      </c>
      <c r="F99" s="40">
        <v>0.313</v>
      </c>
      <c r="G99" s="40">
        <v>0.307</v>
      </c>
      <c r="H99" s="40">
        <v>0.309</v>
      </c>
      <c r="I99" s="87">
        <v>0.312</v>
      </c>
      <c r="J99" s="41">
        <f t="shared" si="10"/>
        <v>9.6618357487922787E-3</v>
      </c>
      <c r="K99" s="40">
        <v>0.29299999999999998</v>
      </c>
      <c r="L99" s="40">
        <v>0.433</v>
      </c>
      <c r="M99" s="40">
        <v>0.69599999999999995</v>
      </c>
      <c r="N99" s="40">
        <v>1.1200000000000001</v>
      </c>
      <c r="O99" s="40">
        <v>1.1499999999999999</v>
      </c>
      <c r="P99" s="41">
        <f t="shared" si="15"/>
        <v>2.6431718061673836E-2</v>
      </c>
      <c r="Q99" s="40">
        <v>0.745</v>
      </c>
      <c r="R99" s="40">
        <v>0.74299999999999999</v>
      </c>
      <c r="S99" s="87">
        <v>0.68</v>
      </c>
      <c r="T99" s="40">
        <v>0.61699999999999999</v>
      </c>
      <c r="U99" s="40" t="s">
        <v>144</v>
      </c>
      <c r="V99" s="40" t="s">
        <v>220</v>
      </c>
      <c r="W99" s="40" t="s">
        <v>144</v>
      </c>
    </row>
    <row r="100" spans="1:101" x14ac:dyDescent="0.3">
      <c r="A100" s="29" t="s">
        <v>275</v>
      </c>
      <c r="B100" s="32" t="s">
        <v>167</v>
      </c>
      <c r="C100" s="32" t="s">
        <v>144</v>
      </c>
      <c r="D100" s="32" t="s">
        <v>144</v>
      </c>
      <c r="E100" s="32">
        <v>0.5</v>
      </c>
      <c r="F100" s="40">
        <v>7.12</v>
      </c>
      <c r="G100" s="40">
        <v>7.18</v>
      </c>
      <c r="H100" s="40">
        <v>9.6199999999999992</v>
      </c>
      <c r="I100" s="87">
        <v>9.61</v>
      </c>
      <c r="J100" s="41">
        <f t="shared" si="10"/>
        <v>1.0400416016640446E-3</v>
      </c>
      <c r="K100" s="40">
        <v>9.57</v>
      </c>
      <c r="L100" s="40">
        <v>140</v>
      </c>
      <c r="M100" s="40">
        <v>394</v>
      </c>
      <c r="N100" s="40">
        <v>331</v>
      </c>
      <c r="O100" s="40">
        <v>332</v>
      </c>
      <c r="P100" s="41">
        <f t="shared" si="15"/>
        <v>3.0165912518853697E-3</v>
      </c>
      <c r="Q100" s="40">
        <v>281</v>
      </c>
      <c r="R100" s="40">
        <v>230</v>
      </c>
      <c r="S100" s="87">
        <v>196</v>
      </c>
      <c r="T100" s="40">
        <v>177</v>
      </c>
      <c r="U100" s="40" t="s">
        <v>144</v>
      </c>
      <c r="V100" s="40" t="s">
        <v>173</v>
      </c>
      <c r="W100" s="40" t="s">
        <v>144</v>
      </c>
    </row>
    <row r="101" spans="1:101" x14ac:dyDescent="0.3">
      <c r="A101" s="29" t="s">
        <v>276</v>
      </c>
      <c r="B101" s="32" t="s">
        <v>167</v>
      </c>
      <c r="C101" s="32">
        <v>8.0000000000000004E-4</v>
      </c>
      <c r="D101" s="32" t="s">
        <v>144</v>
      </c>
      <c r="E101" s="32">
        <v>1.0000000000000001E-5</v>
      </c>
      <c r="F101" s="40" t="s">
        <v>237</v>
      </c>
      <c r="G101" s="40" t="s">
        <v>237</v>
      </c>
      <c r="H101" s="40" t="s">
        <v>237</v>
      </c>
      <c r="I101" s="87" t="s">
        <v>237</v>
      </c>
      <c r="J101" s="41" t="str">
        <f t="shared" si="10"/>
        <v>&lt;DL</v>
      </c>
      <c r="K101" s="40" t="s">
        <v>237</v>
      </c>
      <c r="L101" s="40">
        <v>9.0000000000000006E-5</v>
      </c>
      <c r="M101" s="44" t="s">
        <v>211</v>
      </c>
      <c r="N101" s="44" t="s">
        <v>211</v>
      </c>
      <c r="O101" s="44" t="s">
        <v>211</v>
      </c>
      <c r="P101" s="41" t="str">
        <f t="shared" si="15"/>
        <v>&lt;DL</v>
      </c>
      <c r="Q101" s="40">
        <v>1.7699999999999999E-4</v>
      </c>
      <c r="R101" s="40" t="s">
        <v>237</v>
      </c>
      <c r="S101" s="87" t="s">
        <v>237</v>
      </c>
      <c r="T101" s="40" t="s">
        <v>237</v>
      </c>
      <c r="U101" s="40" t="s">
        <v>144</v>
      </c>
      <c r="V101" s="40" t="s">
        <v>237</v>
      </c>
      <c r="W101" s="40" t="s">
        <v>144</v>
      </c>
    </row>
    <row r="102" spans="1:101" x14ac:dyDescent="0.3">
      <c r="A102" s="29" t="s">
        <v>277</v>
      </c>
      <c r="B102" s="32" t="s">
        <v>167</v>
      </c>
      <c r="C102" s="32" t="s">
        <v>144</v>
      </c>
      <c r="D102" s="32" t="s">
        <v>144</v>
      </c>
      <c r="E102" s="32">
        <v>1E-4</v>
      </c>
      <c r="F102" s="40" t="s">
        <v>206</v>
      </c>
      <c r="G102" s="40" t="s">
        <v>206</v>
      </c>
      <c r="H102" s="40" t="s">
        <v>206</v>
      </c>
      <c r="I102" s="87" t="s">
        <v>206</v>
      </c>
      <c r="J102" s="41" t="str">
        <f t="shared" si="10"/>
        <v>&lt;DL</v>
      </c>
      <c r="K102" s="40" t="s">
        <v>206</v>
      </c>
      <c r="L102" s="40" t="s">
        <v>206</v>
      </c>
      <c r="M102" s="44" t="s">
        <v>220</v>
      </c>
      <c r="N102" s="44" t="s">
        <v>220</v>
      </c>
      <c r="O102" s="44" t="s">
        <v>220</v>
      </c>
      <c r="P102" s="41" t="str">
        <f t="shared" si="15"/>
        <v>&lt;DL</v>
      </c>
      <c r="Q102" s="44" t="s">
        <v>220</v>
      </c>
      <c r="R102" s="40" t="s">
        <v>206</v>
      </c>
      <c r="S102" s="87" t="s">
        <v>206</v>
      </c>
      <c r="T102" s="40" t="s">
        <v>206</v>
      </c>
      <c r="U102" s="40" t="s">
        <v>144</v>
      </c>
      <c r="V102" s="40" t="s">
        <v>206</v>
      </c>
      <c r="W102" s="40" t="s">
        <v>144</v>
      </c>
    </row>
    <row r="103" spans="1:101" x14ac:dyDescent="0.3">
      <c r="A103" s="29" t="s">
        <v>278</v>
      </c>
      <c r="B103" s="32" t="s">
        <v>167</v>
      </c>
      <c r="C103" s="32" t="s">
        <v>144</v>
      </c>
      <c r="D103" s="32" t="s">
        <v>144</v>
      </c>
      <c r="E103" s="32">
        <v>2.9999999999999997E-4</v>
      </c>
      <c r="F103" s="40" t="s">
        <v>244</v>
      </c>
      <c r="G103" s="40" t="s">
        <v>244</v>
      </c>
      <c r="H103" s="40" t="s">
        <v>244</v>
      </c>
      <c r="I103" s="87" t="s">
        <v>244</v>
      </c>
      <c r="J103" s="41" t="str">
        <f t="shared" si="10"/>
        <v>&lt;DL</v>
      </c>
      <c r="K103" s="40" t="s">
        <v>244</v>
      </c>
      <c r="L103" s="40" t="s">
        <v>244</v>
      </c>
      <c r="M103" s="44" t="s">
        <v>351</v>
      </c>
      <c r="N103" s="44" t="s">
        <v>351</v>
      </c>
      <c r="O103" s="44" t="s">
        <v>351</v>
      </c>
      <c r="P103" s="41" t="str">
        <f t="shared" si="15"/>
        <v>&lt;DL</v>
      </c>
      <c r="Q103" s="44" t="s">
        <v>351</v>
      </c>
      <c r="R103" s="44" t="s">
        <v>329</v>
      </c>
      <c r="S103" s="102" t="s">
        <v>321</v>
      </c>
      <c r="T103" s="40">
        <v>9.6000000000000002E-4</v>
      </c>
      <c r="U103" s="40" t="s">
        <v>144</v>
      </c>
      <c r="V103" s="40" t="s">
        <v>244</v>
      </c>
      <c r="W103" s="40" t="s">
        <v>144</v>
      </c>
    </row>
    <row r="104" spans="1:101" x14ac:dyDescent="0.3">
      <c r="A104" s="29" t="s">
        <v>279</v>
      </c>
      <c r="B104" s="32" t="s">
        <v>167</v>
      </c>
      <c r="C104" s="32">
        <v>1.4999999999999999E-2</v>
      </c>
      <c r="D104" s="32" t="s">
        <v>144</v>
      </c>
      <c r="E104" s="32">
        <v>1.0000000000000001E-5</v>
      </c>
      <c r="F104" s="40">
        <v>6.5399999999999996E-4</v>
      </c>
      <c r="G104" s="40">
        <v>6.5099999999999999E-4</v>
      </c>
      <c r="H104" s="40">
        <v>6.7000000000000002E-4</v>
      </c>
      <c r="I104" s="87">
        <v>6.7100000000000005E-4</v>
      </c>
      <c r="J104" s="41">
        <f t="shared" si="10"/>
        <v>1.4914243102162926E-3</v>
      </c>
      <c r="K104" s="40">
        <v>6.1399999999999996E-4</v>
      </c>
      <c r="L104" s="40">
        <v>4.3E-3</v>
      </c>
      <c r="M104" s="44" t="s">
        <v>211</v>
      </c>
      <c r="N104" s="40">
        <v>4.8700000000000002E-3</v>
      </c>
      <c r="O104" s="40">
        <v>4.8999999999999998E-3</v>
      </c>
      <c r="P104" s="41">
        <f t="shared" si="15"/>
        <v>6.1412487205731101E-3</v>
      </c>
      <c r="Q104" s="40">
        <v>1.2099999999999999E-3</v>
      </c>
      <c r="R104" s="40">
        <v>2.16E-3</v>
      </c>
      <c r="S104" s="87">
        <v>1.3600000000000001E-3</v>
      </c>
      <c r="T104" s="40">
        <v>1.25E-3</v>
      </c>
      <c r="U104" s="40" t="s">
        <v>144</v>
      </c>
      <c r="V104" s="40" t="s">
        <v>237</v>
      </c>
      <c r="W104" s="40" t="s">
        <v>144</v>
      </c>
    </row>
    <row r="105" spans="1:101" x14ac:dyDescent="0.3">
      <c r="A105" s="29" t="s">
        <v>280</v>
      </c>
      <c r="B105" s="32" t="s">
        <v>167</v>
      </c>
      <c r="C105" s="32" t="s">
        <v>144</v>
      </c>
      <c r="D105" s="32" t="s">
        <v>144</v>
      </c>
      <c r="E105" s="32">
        <v>5.0000000000000001E-4</v>
      </c>
      <c r="F105" s="54" t="s">
        <v>222</v>
      </c>
      <c r="G105" s="54" t="s">
        <v>222</v>
      </c>
      <c r="H105" s="54" t="s">
        <v>222</v>
      </c>
      <c r="I105" s="87" t="s">
        <v>222</v>
      </c>
      <c r="J105" s="41" t="str">
        <f t="shared" si="10"/>
        <v>&lt;DL</v>
      </c>
      <c r="K105" s="54" t="s">
        <v>222</v>
      </c>
      <c r="L105" s="54" t="s">
        <v>222</v>
      </c>
      <c r="M105" s="114" t="s">
        <v>195</v>
      </c>
      <c r="N105" s="114" t="s">
        <v>195</v>
      </c>
      <c r="O105" s="114" t="s">
        <v>195</v>
      </c>
      <c r="P105" s="41" t="str">
        <f t="shared" si="15"/>
        <v>&lt;DL</v>
      </c>
      <c r="Q105" s="114" t="s">
        <v>195</v>
      </c>
      <c r="R105" s="54">
        <v>1.6199999999999999E-3</v>
      </c>
      <c r="S105" s="87">
        <v>9.2000000000000003E-4</v>
      </c>
      <c r="T105" s="54">
        <v>5.6999999999999998E-4</v>
      </c>
      <c r="U105" s="54" t="s">
        <v>144</v>
      </c>
      <c r="V105" s="54" t="s">
        <v>222</v>
      </c>
      <c r="W105" s="54" t="s">
        <v>144</v>
      </c>
    </row>
    <row r="106" spans="1:101" x14ac:dyDescent="0.3">
      <c r="A106" s="55" t="s">
        <v>281</v>
      </c>
      <c r="B106" s="56" t="s">
        <v>167</v>
      </c>
      <c r="C106" s="32">
        <v>0.03</v>
      </c>
      <c r="D106" s="57" t="s">
        <v>144</v>
      </c>
      <c r="E106" s="57">
        <v>1E-3</v>
      </c>
      <c r="F106" s="58" t="s">
        <v>195</v>
      </c>
      <c r="G106" s="58" t="s">
        <v>195</v>
      </c>
      <c r="H106" s="58" t="s">
        <v>195</v>
      </c>
      <c r="I106" s="87" t="s">
        <v>195</v>
      </c>
      <c r="J106" s="41" t="str">
        <f t="shared" si="10"/>
        <v>&lt;DL</v>
      </c>
      <c r="K106" s="58">
        <v>2.0999999999999999E-3</v>
      </c>
      <c r="L106" s="58">
        <v>0.79500000000000004</v>
      </c>
      <c r="M106" s="58">
        <v>4.5199999999999996</v>
      </c>
      <c r="N106" s="105">
        <v>1.9099999999999999E-2</v>
      </c>
      <c r="O106" s="58">
        <v>1.9900000000000001E-2</v>
      </c>
      <c r="P106" s="41">
        <f t="shared" si="15"/>
        <v>4.1025641025641137E-2</v>
      </c>
      <c r="Q106" s="58">
        <v>0.111</v>
      </c>
      <c r="R106" s="58">
        <v>9.9099999999999994E-2</v>
      </c>
      <c r="S106" s="58">
        <v>2.8000000000000001E-2</v>
      </c>
      <c r="T106" s="58">
        <v>2.63E-2</v>
      </c>
      <c r="U106" s="58" t="s">
        <v>144</v>
      </c>
      <c r="V106" s="58" t="s">
        <v>195</v>
      </c>
      <c r="W106" s="58" t="s">
        <v>144</v>
      </c>
    </row>
    <row r="107" spans="1:101" x14ac:dyDescent="0.3">
      <c r="A107" s="68"/>
      <c r="B107" s="69"/>
      <c r="C107" s="69"/>
      <c r="D107" s="70"/>
      <c r="E107" s="70"/>
      <c r="F107" s="80"/>
      <c r="G107" s="80"/>
      <c r="H107" s="80"/>
      <c r="I107" s="80"/>
      <c r="J107" s="79"/>
      <c r="K107" s="80"/>
      <c r="L107" s="80"/>
      <c r="M107" s="80"/>
      <c r="N107" s="80"/>
      <c r="O107" s="80"/>
      <c r="P107" s="80"/>
      <c r="Q107" s="80"/>
      <c r="R107" s="80"/>
      <c r="S107" s="99"/>
      <c r="T107" s="80"/>
      <c r="U107" s="80"/>
      <c r="V107" s="80"/>
      <c r="W107" s="80"/>
    </row>
    <row r="108" spans="1:101" x14ac:dyDescent="0.3">
      <c r="A108" s="68"/>
      <c r="B108" s="69"/>
      <c r="C108" s="69"/>
      <c r="D108" s="70"/>
      <c r="E108" s="70"/>
      <c r="F108" s="100"/>
      <c r="G108" s="100"/>
      <c r="H108" s="100"/>
      <c r="I108" s="115" t="s">
        <v>355</v>
      </c>
      <c r="J108" s="106">
        <f>AVERAGE(J12:J106)</f>
        <v>1.4859902679466228E-2</v>
      </c>
      <c r="K108" s="107"/>
      <c r="L108" s="107"/>
      <c r="M108" s="107"/>
      <c r="N108" s="107"/>
      <c r="O108" s="115" t="s">
        <v>355</v>
      </c>
      <c r="P108" s="106">
        <f>AVERAGE(P12:P106)</f>
        <v>3.2536292173906543E-2</v>
      </c>
      <c r="Q108" s="107"/>
      <c r="R108" s="107"/>
      <c r="S108" s="107"/>
      <c r="T108" s="108"/>
    </row>
    <row r="109" spans="1:101" ht="15" customHeight="1" x14ac:dyDescent="0.3">
      <c r="A109" s="139" t="s">
        <v>322</v>
      </c>
      <c r="B109" s="139"/>
      <c r="C109" s="139"/>
      <c r="D109" s="139"/>
      <c r="E109" s="139"/>
      <c r="F109" s="100"/>
      <c r="G109" s="100"/>
      <c r="H109" s="100"/>
      <c r="I109" s="115" t="s">
        <v>354</v>
      </c>
      <c r="J109" s="106">
        <f>AVERAGE(J69:J106)</f>
        <v>1.212565226120817E-2</v>
      </c>
      <c r="K109" s="107"/>
      <c r="L109" s="107"/>
      <c r="M109" s="107"/>
      <c r="N109" s="107"/>
      <c r="O109" s="115" t="s">
        <v>354</v>
      </c>
      <c r="P109" s="106">
        <f>AVERAGE(P69:P106)</f>
        <v>2.0945473107422837E-2</v>
      </c>
      <c r="Q109" s="107"/>
      <c r="R109" s="107"/>
      <c r="S109" s="107"/>
      <c r="T109" s="108"/>
      <c r="X109" s="22" t="s">
        <v>155</v>
      </c>
      <c r="AD109" s="59"/>
      <c r="AE109" s="59"/>
      <c r="AF109" s="59"/>
      <c r="AG109" s="59"/>
      <c r="AH109" s="59"/>
      <c r="AI109" s="59"/>
      <c r="AJ109" s="59"/>
      <c r="AK109" s="59"/>
      <c r="AL109" s="59"/>
    </row>
    <row r="110" spans="1:101" ht="21" customHeight="1" x14ac:dyDescent="0.3">
      <c r="A110" s="139"/>
      <c r="B110" s="139"/>
      <c r="C110" s="139"/>
      <c r="D110" s="139"/>
      <c r="E110" s="139"/>
      <c r="F110" s="113"/>
      <c r="G110" s="100"/>
      <c r="H110" s="100"/>
      <c r="I110" s="115" t="s">
        <v>353</v>
      </c>
      <c r="J110" s="106">
        <f>AVERAGE(J31:J68)</f>
        <v>2.555636074003776E-2</v>
      </c>
      <c r="K110" s="107"/>
      <c r="L110" s="107"/>
      <c r="M110" s="107"/>
      <c r="N110" s="107"/>
      <c r="O110" s="115" t="s">
        <v>353</v>
      </c>
      <c r="P110" s="106">
        <f>AVERAGE(P31:P68)</f>
        <v>2.1046600724753662E-2</v>
      </c>
      <c r="Q110" s="107"/>
      <c r="R110" s="107"/>
      <c r="S110" s="107"/>
      <c r="T110" s="108"/>
    </row>
    <row r="111" spans="1:101" s="64" customFormat="1" ht="19.5" customHeight="1" x14ac:dyDescent="0.3">
      <c r="A111" s="60" t="s">
        <v>283</v>
      </c>
      <c r="B111" s="61"/>
      <c r="C111" s="62"/>
      <c r="D111" s="62"/>
      <c r="E111" s="63"/>
      <c r="F111" s="109"/>
      <c r="G111" s="90" t="s">
        <v>282</v>
      </c>
      <c r="H111" s="22"/>
      <c r="I111" s="22"/>
      <c r="J111" s="22"/>
      <c r="K111" s="112"/>
      <c r="L111" s="22"/>
      <c r="M111" s="22"/>
      <c r="N111" s="22"/>
      <c r="O111" s="112"/>
      <c r="P111" s="112"/>
      <c r="Q111" s="22"/>
      <c r="R111" s="22"/>
      <c r="S111" s="22"/>
      <c r="T111" s="22"/>
      <c r="U111" s="100"/>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row>
    <row r="112" spans="1:101" s="64" customFormat="1" ht="15" customHeight="1" x14ac:dyDescent="0.3">
      <c r="A112" s="140" t="s">
        <v>284</v>
      </c>
      <c r="B112" s="141"/>
      <c r="C112" s="141"/>
      <c r="D112" s="141"/>
      <c r="E112" s="142"/>
      <c r="F112" s="110"/>
      <c r="G112" s="22" t="s">
        <v>319</v>
      </c>
      <c r="H112" s="22"/>
      <c r="I112" s="22"/>
      <c r="J112" s="22"/>
      <c r="K112" s="22"/>
      <c r="L112" s="22"/>
      <c r="M112" s="22"/>
      <c r="N112" s="22"/>
      <c r="O112" s="22"/>
      <c r="P112" s="22"/>
      <c r="Q112" s="22"/>
      <c r="R112" s="22"/>
      <c r="S112" s="22"/>
      <c r="T112" s="22"/>
      <c r="U112" s="100"/>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row>
    <row r="113" spans="1:101" s="64" customFormat="1" x14ac:dyDescent="0.3">
      <c r="A113" s="122" t="s">
        <v>285</v>
      </c>
      <c r="B113" s="123"/>
      <c r="C113" s="123"/>
      <c r="D113" s="123"/>
      <c r="E113" s="124"/>
      <c r="F113" s="110"/>
      <c r="G113" s="22" t="s">
        <v>358</v>
      </c>
      <c r="H113" s="22"/>
      <c r="I113" s="22"/>
      <c r="J113" s="22"/>
      <c r="K113" s="22"/>
      <c r="L113" s="22"/>
      <c r="M113" s="22"/>
      <c r="N113" s="22"/>
      <c r="O113" s="22"/>
      <c r="P113" s="22"/>
      <c r="Q113" s="22"/>
      <c r="R113" s="22"/>
      <c r="S113" s="22"/>
      <c r="T113" s="22"/>
      <c r="U113" s="100"/>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row>
    <row r="114" spans="1:101" s="64" customFormat="1" ht="15" customHeight="1" x14ac:dyDescent="0.3">
      <c r="A114" s="125" t="s">
        <v>286</v>
      </c>
      <c r="B114" s="126"/>
      <c r="C114" s="126"/>
      <c r="D114" s="126"/>
      <c r="E114" s="127"/>
      <c r="F114" s="110"/>
      <c r="G114" s="22" t="s">
        <v>359</v>
      </c>
      <c r="H114" s="22"/>
      <c r="I114" s="22"/>
      <c r="J114" s="22"/>
      <c r="K114" s="22"/>
      <c r="L114" s="22"/>
      <c r="M114" s="22"/>
      <c r="N114" s="22"/>
      <c r="O114" s="22"/>
      <c r="P114" s="22"/>
      <c r="Q114" s="22"/>
      <c r="R114" s="22"/>
      <c r="S114" s="22"/>
      <c r="T114" s="22"/>
      <c r="U114" s="100"/>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row>
    <row r="115" spans="1:101" s="64" customFormat="1" x14ac:dyDescent="0.3">
      <c r="A115" s="128" t="s">
        <v>287</v>
      </c>
      <c r="B115" s="129"/>
      <c r="C115" s="129"/>
      <c r="D115" s="129"/>
      <c r="E115" s="130"/>
      <c r="F115" s="110"/>
      <c r="G115" s="22" t="s">
        <v>349</v>
      </c>
      <c r="H115" s="22"/>
      <c r="I115" s="22"/>
      <c r="J115" s="22"/>
      <c r="K115" s="22"/>
      <c r="L115" s="22"/>
      <c r="M115" s="22"/>
      <c r="N115" s="22"/>
      <c r="O115" s="22"/>
      <c r="P115" s="22"/>
      <c r="Q115" s="22"/>
      <c r="R115" s="22"/>
      <c r="S115" s="22"/>
      <c r="T115" s="22"/>
      <c r="U115" s="100"/>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row>
    <row r="116" spans="1:101" s="64" customFormat="1" x14ac:dyDescent="0.3">
      <c r="A116" s="65" t="s">
        <v>288</v>
      </c>
      <c r="B116" s="66"/>
      <c r="C116" s="66"/>
      <c r="D116" s="66"/>
      <c r="E116" s="67"/>
      <c r="F116" s="110"/>
      <c r="G116" s="22" t="s">
        <v>357</v>
      </c>
      <c r="H116" s="22"/>
      <c r="I116" s="22"/>
      <c r="J116" s="22"/>
      <c r="K116" s="22"/>
      <c r="L116" s="22"/>
      <c r="M116" s="22"/>
      <c r="N116" s="22"/>
      <c r="O116" s="22"/>
      <c r="P116" s="22"/>
      <c r="Q116" s="22"/>
      <c r="R116" s="22"/>
      <c r="S116" s="22"/>
      <c r="T116" s="22"/>
      <c r="U116" s="100"/>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row>
    <row r="117" spans="1:101" s="64" customFormat="1" x14ac:dyDescent="0.3">
      <c r="A117" s="131" t="s">
        <v>360</v>
      </c>
      <c r="B117" s="132"/>
      <c r="C117" s="132"/>
      <c r="D117" s="132"/>
      <c r="E117" s="133"/>
      <c r="F117" s="111"/>
      <c r="G117" s="22" t="s">
        <v>383</v>
      </c>
      <c r="H117" s="22"/>
      <c r="I117" s="22"/>
      <c r="J117" s="22"/>
      <c r="K117" s="22"/>
      <c r="L117" s="22"/>
      <c r="M117" s="22"/>
      <c r="N117" s="22"/>
      <c r="O117" s="22"/>
      <c r="P117" s="22"/>
      <c r="Q117" s="22"/>
      <c r="R117" s="22"/>
      <c r="S117" s="22"/>
      <c r="T117" s="22"/>
      <c r="U117" s="100"/>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row>
    <row r="118" spans="1:101" s="64" customFormat="1" x14ac:dyDescent="0.3">
      <c r="A118" s="134"/>
      <c r="B118" s="135"/>
      <c r="C118" s="135"/>
      <c r="D118" s="135"/>
      <c r="E118" s="136"/>
      <c r="F118" s="111"/>
      <c r="G118" s="22"/>
      <c r="H118" s="22"/>
      <c r="I118" s="22"/>
      <c r="J118" s="100"/>
      <c r="K118" s="22"/>
      <c r="L118" s="22"/>
      <c r="M118" s="22"/>
      <c r="N118" s="22"/>
      <c r="O118" s="22"/>
      <c r="P118" s="22"/>
      <c r="Q118" s="22"/>
      <c r="R118" s="22"/>
      <c r="S118" s="22"/>
      <c r="T118" s="100"/>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row>
    <row r="119" spans="1:101" x14ac:dyDescent="0.3">
      <c r="A119" s="68"/>
      <c r="B119" s="69"/>
      <c r="C119" s="69"/>
      <c r="D119" s="70"/>
      <c r="E119" s="70"/>
      <c r="F119" s="89"/>
    </row>
    <row r="120" spans="1:101" x14ac:dyDescent="0.3">
      <c r="A120" s="68"/>
      <c r="B120" s="69"/>
      <c r="C120" s="69"/>
      <c r="D120" s="70"/>
      <c r="E120" s="70"/>
      <c r="F120" s="89"/>
    </row>
    <row r="122" spans="1:101" ht="15" customHeight="1" x14ac:dyDescent="0.3"/>
  </sheetData>
  <sheetProtection password="DB3E" sheet="1" objects="1" scenarios="1"/>
  <mergeCells count="10">
    <mergeCell ref="A113:E113"/>
    <mergeCell ref="A114:E114"/>
    <mergeCell ref="A115:E115"/>
    <mergeCell ref="A117:E118"/>
    <mergeCell ref="A2:A5"/>
    <mergeCell ref="B2:B5"/>
    <mergeCell ref="C2:C5"/>
    <mergeCell ref="D2:D5"/>
    <mergeCell ref="A109:E110"/>
    <mergeCell ref="A112:E112"/>
  </mergeCells>
  <conditionalFormatting sqref="Q38:R38 K38:O38 U38:W38 F82:V82">
    <cfRule type="cellIs" priority="978" stopIfTrue="1" operator="greaterThan">
      <formula>""""""</formula>
    </cfRule>
    <cfRule type="cellIs" priority="1123" stopIfTrue="1" operator="equal">
      <formula>$D$36</formula>
    </cfRule>
  </conditionalFormatting>
  <conditionalFormatting sqref="Q46:R46 K46:O46 U46:W46 F47:W47 F85:V85">
    <cfRule type="cellIs" priority="981" stopIfTrue="1" operator="equal">
      <formula>$D$49</formula>
    </cfRule>
    <cfRule type="cellIs" priority="982" stopIfTrue="1" operator="greaterThan">
      <formula>""""""</formula>
    </cfRule>
  </conditionalFormatting>
  <conditionalFormatting sqref="Q15:R15 K15:O15 U15:W15">
    <cfRule type="cellIs" priority="1323" stopIfTrue="1" operator="greaterThan">
      <formula>""""""</formula>
    </cfRule>
    <cfRule type="cellIs" priority="1324" stopIfTrue="1" operator="equal">
      <formula>$C$15</formula>
    </cfRule>
    <cfRule type="cellIs" dxfId="318" priority="1325" operator="greaterThan">
      <formula>$D$15</formula>
    </cfRule>
  </conditionalFormatting>
  <conditionalFormatting sqref="Q14:R14 K14:O14 U14:W14">
    <cfRule type="cellIs" dxfId="317" priority="1320" stopIfTrue="1" operator="notBetween">
      <formula>6</formula>
      <formula>9</formula>
    </cfRule>
    <cfRule type="cellIs" dxfId="316" priority="1321" operator="notBetween">
      <formula>6.5</formula>
      <formula>8.5</formula>
    </cfRule>
    <cfRule type="cellIs" dxfId="315" priority="1322" operator="notBetween">
      <formula>6</formula>
      <formula>8.5</formula>
    </cfRule>
  </conditionalFormatting>
  <conditionalFormatting sqref="Q28:R28 K28:O28 U28:W28">
    <cfRule type="cellIs" priority="1314" stopIfTrue="1" operator="equal">
      <formula>$C$27</formula>
    </cfRule>
    <cfRule type="cellIs" priority="1315" stopIfTrue="1" operator="greaterThan">
      <formula>""""""</formula>
    </cfRule>
    <cfRule type="cellIs" dxfId="314" priority="1316" operator="greaterThan">
      <formula>$D$28</formula>
    </cfRule>
  </conditionalFormatting>
  <conditionalFormatting sqref="Q45:R45 K45:O45 U45:W45">
    <cfRule type="cellIs" priority="1305" stopIfTrue="1" operator="equal">
      <formula>$D$48</formula>
    </cfRule>
    <cfRule type="cellIs" priority="1382" stopIfTrue="1" operator="greaterThan">
      <formula>""""""</formula>
    </cfRule>
    <cfRule type="cellIs" dxfId="313" priority="1383" operator="greaterThan">
      <formula>$D$45</formula>
    </cfRule>
    <cfRule type="cellIs" dxfId="312" priority="1384" operator="greaterThan">
      <formula>$C$45</formula>
    </cfRule>
  </conditionalFormatting>
  <conditionalFormatting sqref="Q88:R88 K88:O88 U88:W88">
    <cfRule type="cellIs" priority="1297" stopIfTrue="1" operator="greaterThan">
      <formula>""""""</formula>
    </cfRule>
    <cfRule type="cellIs" priority="1298" stopIfTrue="1" operator="equal">
      <formula>$C$88</formula>
    </cfRule>
    <cfRule type="cellIs" dxfId="311" priority="1299" operator="greaterThan">
      <formula>$D$88</formula>
    </cfRule>
  </conditionalFormatting>
  <conditionalFormatting sqref="Q21:R21 K21:O21 U21:W21">
    <cfRule type="cellIs" priority="1300" stopIfTrue="1" operator="greaterThan">
      <formula>""""""</formula>
    </cfRule>
    <cfRule type="cellIs" priority="1301" stopIfTrue="1" operator="equal">
      <formula>$D$21</formula>
    </cfRule>
    <cfRule type="cellIs" dxfId="310" priority="1302" operator="greaterThan">
      <formula>$C$21</formula>
    </cfRule>
  </conditionalFormatting>
  <conditionalFormatting sqref="Q23:R23 K23:O23 U23:W23">
    <cfRule type="cellIs" priority="1317" stopIfTrue="1" operator="equal">
      <formula>$D$23</formula>
    </cfRule>
    <cfRule type="cellIs" priority="1318" stopIfTrue="1" operator="greaterThan">
      <formula>""""""</formula>
    </cfRule>
    <cfRule type="cellIs" dxfId="309" priority="1319" operator="greaterThan">
      <formula>$C$23</formula>
    </cfRule>
  </conditionalFormatting>
  <conditionalFormatting sqref="Q24:R24 K24:O24 U24:W24">
    <cfRule type="cellIs" priority="1397" stopIfTrue="1" operator="equal">
      <formula>$D$24</formula>
    </cfRule>
    <cfRule type="cellIs" priority="1398" stopIfTrue="1" operator="greaterThan">
      <formula>""""""</formula>
    </cfRule>
    <cfRule type="cellIs" dxfId="308" priority="1399" operator="greaterThan">
      <formula>$C$24</formula>
    </cfRule>
  </conditionalFormatting>
  <conditionalFormatting sqref="Q25:R25 K25:O25 U25:W25">
    <cfRule type="cellIs" priority="1391" stopIfTrue="1" operator="equal">
      <formula>$C$27</formula>
    </cfRule>
    <cfRule type="cellIs" priority="1392" stopIfTrue="1" operator="greaterThan">
      <formula>""""""</formula>
    </cfRule>
    <cfRule type="cellIs" dxfId="307" priority="1393" operator="greaterThan">
      <formula>$D$27</formula>
    </cfRule>
    <cfRule type="cellIs" priority="1394" stopIfTrue="1" operator="equal">
      <formula>$D$25</formula>
    </cfRule>
    <cfRule type="cellIs" priority="1395" stopIfTrue="1" operator="greaterThan">
      <formula>""""""</formula>
    </cfRule>
    <cfRule type="cellIs" dxfId="306" priority="1396" operator="greaterThan">
      <formula>$C$25</formula>
    </cfRule>
  </conditionalFormatting>
  <conditionalFormatting sqref="Q31:R31 K31:O31 U31:W31">
    <cfRule type="cellIs" priority="1388" stopIfTrue="1" operator="equal">
      <formula>$D$31</formula>
    </cfRule>
    <cfRule type="cellIs" priority="1389" stopIfTrue="1" operator="greaterThan">
      <formula>""""""</formula>
    </cfRule>
    <cfRule type="cellIs" dxfId="305" priority="1390" operator="greaterThan">
      <formula>$C$31</formula>
    </cfRule>
  </conditionalFormatting>
  <conditionalFormatting sqref="Q32:R32 K32:O32 U32:W32">
    <cfRule type="cellIs" priority="1404" stopIfTrue="1" operator="greaterThan">
      <formula>""""""</formula>
    </cfRule>
    <cfRule type="cellIs" priority="1405" stopIfTrue="1" operator="equal">
      <formula>$C$32</formula>
    </cfRule>
    <cfRule type="cellIs" dxfId="304" priority="1406" operator="greaterThan">
      <formula>$D$32</formula>
    </cfRule>
  </conditionalFormatting>
  <conditionalFormatting sqref="Q33:R33 K33:O33 U33:W33">
    <cfRule type="cellIs" priority="1329" stopIfTrue="1" operator="equal">
      <formula>$D$31</formula>
    </cfRule>
    <cfRule type="cellIs" priority="1385" stopIfTrue="1" operator="greaterThan">
      <formula>""""""</formula>
    </cfRule>
    <cfRule type="cellIs" dxfId="303" priority="1386" operator="greaterThan">
      <formula>$D$33</formula>
    </cfRule>
    <cfRule type="cellIs" dxfId="302" priority="1387" operator="greaterThan">
      <formula>$C$33</formula>
    </cfRule>
  </conditionalFormatting>
  <conditionalFormatting sqref="Q34:R34 K34:O34 U34:W34">
    <cfRule type="cellIs" priority="1311" stopIfTrue="1" operator="greaterThan">
      <formula>""""""</formula>
    </cfRule>
    <cfRule type="cellIs" priority="1312" stopIfTrue="1" operator="equal">
      <formula>$C$34</formula>
    </cfRule>
    <cfRule type="cellIs" dxfId="301" priority="1313" operator="greaterThan">
      <formula>$D$34</formula>
    </cfRule>
  </conditionalFormatting>
  <conditionalFormatting sqref="Q41:R41 K41:O41 U41:W41">
    <cfRule type="cellIs" priority="1307" stopIfTrue="1" operator="equal">
      <formula>$D$36</formula>
    </cfRule>
    <cfRule type="cellIs" priority="1308" stopIfTrue="1" operator="greaterThan">
      <formula>""""""</formula>
    </cfRule>
    <cfRule type="cellIs" dxfId="300" priority="1309" operator="greaterThan">
      <formula>$D$41</formula>
    </cfRule>
    <cfRule type="cellIs" dxfId="299" priority="1310" operator="greaterThan">
      <formula>$C$41</formula>
    </cfRule>
  </conditionalFormatting>
  <conditionalFormatting sqref="Q50:R50 K50:O50 U50:W50">
    <cfRule type="cellIs" priority="1402" stopIfTrue="1" operator="greaterThan">
      <formula>""""""</formula>
    </cfRule>
    <cfRule type="cellIs" dxfId="298" priority="1403" operator="greaterThan">
      <formula>$D$50</formula>
    </cfRule>
  </conditionalFormatting>
  <conditionalFormatting sqref="Q51:R51 K51:O51 U51:W51">
    <cfRule type="cellIs" priority="1378" stopIfTrue="1" operator="equal">
      <formula>$D$36</formula>
    </cfRule>
    <cfRule type="cellIs" priority="1379" stopIfTrue="1" operator="greaterThan">
      <formula>""""""</formula>
    </cfRule>
    <cfRule type="cellIs" dxfId="297" priority="1380" operator="greaterThan">
      <formula>$D$51</formula>
    </cfRule>
    <cfRule type="cellIs" dxfId="296" priority="1381" operator="greaterThan">
      <formula>$C$51</formula>
    </cfRule>
  </conditionalFormatting>
  <conditionalFormatting sqref="Q52:R52 K52:O52 U52:W52">
    <cfRule type="cellIs" priority="1375" stopIfTrue="1" operator="equal">
      <formula>$D$36</formula>
    </cfRule>
    <cfRule type="cellIs" priority="1376" stopIfTrue="1" operator="greaterThan">
      <formula>""""""</formula>
    </cfRule>
    <cfRule type="cellIs" dxfId="295" priority="1377" operator="greaterThan">
      <formula>$C$52</formula>
    </cfRule>
  </conditionalFormatting>
  <conditionalFormatting sqref="Q57:R57 K57:O57 U57:W57">
    <cfRule type="cellIs" priority="1370" stopIfTrue="1" operator="equal">
      <formula>$D$57</formula>
    </cfRule>
    <cfRule type="cellIs" priority="1371" stopIfTrue="1" operator="greaterThan">
      <formula>""""""</formula>
    </cfRule>
    <cfRule type="cellIs" dxfId="294" priority="1372" operator="greaterThan">
      <formula>$C$57</formula>
    </cfRule>
  </conditionalFormatting>
  <conditionalFormatting sqref="Q59:R59 K59:O59 U59:W59">
    <cfRule type="cellIs" priority="1366" stopIfTrue="1" operator="equal">
      <formula>$D$57</formula>
    </cfRule>
    <cfRule type="cellIs" priority="1367" stopIfTrue="1" operator="greaterThan">
      <formula>""""""</formula>
    </cfRule>
    <cfRule type="cellIs" dxfId="293" priority="1368" operator="greaterThan">
      <formula>$D$59</formula>
    </cfRule>
    <cfRule type="cellIs" dxfId="292" priority="1369" operator="greaterThan">
      <formula>$C$59</formula>
    </cfRule>
  </conditionalFormatting>
  <conditionalFormatting sqref="Q63:R63 K63:O63 U63:W63">
    <cfRule type="cellIs" priority="1363" stopIfTrue="1" operator="equal">
      <formula>$D$63</formula>
    </cfRule>
    <cfRule type="cellIs" priority="1364" stopIfTrue="1" operator="greaterThan">
      <formula>""""""</formula>
    </cfRule>
    <cfRule type="cellIs" dxfId="291" priority="1365" operator="greaterThan">
      <formula>$C$63</formula>
    </cfRule>
  </conditionalFormatting>
  <conditionalFormatting sqref="Q69:R69 K69:O69 U69:W69">
    <cfRule type="cellIs" priority="1359" stopIfTrue="1" operator="equal">
      <formula>$D$69</formula>
    </cfRule>
    <cfRule type="cellIs" priority="1360" stopIfTrue="1" operator="greaterThan">
      <formula>""""""</formula>
    </cfRule>
    <cfRule type="cellIs" dxfId="290" priority="1361" operator="greaterThan">
      <formula>$C$69</formula>
    </cfRule>
  </conditionalFormatting>
  <conditionalFormatting sqref="Q71:R71 K71:O71 U71:W71">
    <cfRule type="cellIs" priority="1327" stopIfTrue="1" operator="equal">
      <formula>$D$69</formula>
    </cfRule>
    <cfRule type="cellIs" priority="1356" stopIfTrue="1" operator="greaterThan">
      <formula>""""""</formula>
    </cfRule>
    <cfRule type="cellIs" dxfId="289" priority="1357" operator="greaterThan">
      <formula>$D$71</formula>
    </cfRule>
    <cfRule type="cellIs" dxfId="288" priority="1358" operator="greaterThan">
      <formula>$C$71</formula>
    </cfRule>
  </conditionalFormatting>
  <conditionalFormatting sqref="Q81:R81 Q76:R76 Q91:R91 K91:O91 K76:O76 K81:O81 U81:W81 U91:W91 U76:W76">
    <cfRule type="cellIs" priority="974" stopIfTrue="1" operator="equal">
      <formula>$D$63</formula>
    </cfRule>
    <cfRule type="cellIs" priority="1204" stopIfTrue="1" operator="greaterThan">
      <formula>""""""</formula>
    </cfRule>
  </conditionalFormatting>
  <conditionalFormatting sqref="Q79:R79 K79:O79 U79:W79">
    <cfRule type="cellIs" priority="1351" stopIfTrue="1" operator="equal">
      <formula>$D$63</formula>
    </cfRule>
    <cfRule type="cellIs" priority="1352" stopIfTrue="1" operator="greaterThan">
      <formula>""""""</formula>
    </cfRule>
    <cfRule type="cellIs" dxfId="287" priority="1353" operator="greaterThan">
      <formula>$C$79</formula>
    </cfRule>
  </conditionalFormatting>
  <conditionalFormatting sqref="Q83:R83 K83:O83 U83:W83">
    <cfRule type="cellIs" priority="1326" stopIfTrue="1" operator="equal">
      <formula>$D$69</formula>
    </cfRule>
    <cfRule type="cellIs" priority="1346" stopIfTrue="1" operator="greaterThan">
      <formula>""""""</formula>
    </cfRule>
    <cfRule type="cellIs" dxfId="286" priority="1347" operator="greaterThan">
      <formula>$D$83</formula>
    </cfRule>
    <cfRule type="cellIs" dxfId="285" priority="1348" operator="greaterThan">
      <formula>$C$83</formula>
    </cfRule>
  </conditionalFormatting>
  <conditionalFormatting sqref="Q84:R84 K84:O84 U84:W84">
    <cfRule type="cellIs" priority="1140" stopIfTrue="1" operator="greaterThan">
      <formula>""""""</formula>
    </cfRule>
    <cfRule type="cellIs" priority="1141" stopIfTrue="1" operator="equal">
      <formula>$D$63</formula>
    </cfRule>
  </conditionalFormatting>
  <conditionalFormatting sqref="Q90:R90 K90:O90 U90:W90">
    <cfRule type="cellIs" priority="1341" stopIfTrue="1" operator="equal">
      <formula>$D$69</formula>
    </cfRule>
    <cfRule type="cellIs" priority="1342" stopIfTrue="1" operator="greaterThan">
      <formula>""""""</formula>
    </cfRule>
    <cfRule type="cellIs" dxfId="284" priority="1343" operator="greaterThan">
      <formula>$C$90</formula>
    </cfRule>
  </conditionalFormatting>
  <conditionalFormatting sqref="Q95:R95 K95:O95 U95:W95">
    <cfRule type="cellIs" priority="1336" stopIfTrue="1" operator="equal">
      <formula>$D$69</formula>
    </cfRule>
    <cfRule type="cellIs" priority="1337" stopIfTrue="1" operator="greaterThan">
      <formula>""""""</formula>
    </cfRule>
    <cfRule type="cellIs" dxfId="283" priority="1338" operator="greaterThan">
      <formula>$C$95</formula>
    </cfRule>
  </conditionalFormatting>
  <conditionalFormatting sqref="Q97:R97 K97:O97 U97:W97">
    <cfRule type="cellIs" priority="1333" stopIfTrue="1" operator="equal">
      <formula>$D$69</formula>
    </cfRule>
    <cfRule type="cellIs" priority="1334" stopIfTrue="1" operator="greaterThan">
      <formula>""""""</formula>
    </cfRule>
    <cfRule type="cellIs" dxfId="282" priority="1335" operator="greaterThan">
      <formula>$C$97</formula>
    </cfRule>
  </conditionalFormatting>
  <conditionalFormatting sqref="Q101:R101 K101:O101 U101:W101">
    <cfRule type="cellIs" priority="1330" stopIfTrue="1" operator="equal">
      <formula>$D$101</formula>
    </cfRule>
    <cfRule type="cellIs" priority="1331" stopIfTrue="1" operator="greaterThan">
      <formula>""""""</formula>
    </cfRule>
    <cfRule type="cellIs" dxfId="281" priority="1332" operator="greaterThan">
      <formula>$C$101</formula>
    </cfRule>
  </conditionalFormatting>
  <conditionalFormatting sqref="I107 Q106:R106 K107:R107 K106:O106 U106:W107">
    <cfRule type="cellIs" priority="1294" stopIfTrue="1" operator="equal">
      <formula>$D$105</formula>
    </cfRule>
    <cfRule type="cellIs" priority="1295" stopIfTrue="1" operator="greaterThan">
      <formula>""""""</formula>
    </cfRule>
    <cfRule type="cellIs" dxfId="280" priority="1296" operator="greaterThan">
      <formula>$C$106</formula>
    </cfRule>
  </conditionalFormatting>
  <conditionalFormatting sqref="Q89:R89 K89:O89 U89:W89">
    <cfRule type="cellIs" priority="1291" stopIfTrue="1" operator="equal">
      <formula>$D$63</formula>
    </cfRule>
    <cfRule type="cellIs" priority="1292" stopIfTrue="1" operator="greaterThan">
      <formula>""""""</formula>
    </cfRule>
    <cfRule type="cellIs" dxfId="279" priority="1293" operator="greaterThan">
      <formula>$C$89</formula>
    </cfRule>
  </conditionalFormatting>
  <conditionalFormatting sqref="Q91:R91 K91:O91 U91:W91">
    <cfRule type="cellIs" dxfId="278" priority="1340" operator="greaterThan">
      <formula>K$92</formula>
    </cfRule>
  </conditionalFormatting>
  <conditionalFormatting sqref="Q43:R43 U43">
    <cfRule type="cellIs" dxfId="277" priority="1279" operator="greaterThan">
      <formula>Q$44</formula>
    </cfRule>
  </conditionalFormatting>
  <conditionalFormatting sqref="K43:M43">
    <cfRule type="cellIs" priority="940" stopIfTrue="1" operator="greaterThan">
      <formula>""""""</formula>
    </cfRule>
    <cfRule type="cellIs" dxfId="276" priority="1271" operator="greaterThan">
      <formula>K$44</formula>
    </cfRule>
  </conditionalFormatting>
  <conditionalFormatting sqref="N43">
    <cfRule type="cellIs" priority="25" stopIfTrue="1" operator="greaterThan">
      <formula>""""""</formula>
    </cfRule>
    <cfRule type="cellIs" dxfId="275" priority="1270" operator="greaterThan">
      <formula>N$44</formula>
    </cfRule>
  </conditionalFormatting>
  <conditionalFormatting sqref="W43">
    <cfRule type="cellIs" priority="965" stopIfTrue="1" operator="greaterThan">
      <formula>""""""</formula>
    </cfRule>
    <cfRule type="cellIs" dxfId="274" priority="1264" operator="greaterThan">
      <formula>W$44</formula>
    </cfRule>
  </conditionalFormatting>
  <conditionalFormatting sqref="O76 Q76:R76 U76">
    <cfRule type="cellIs" dxfId="273" priority="1249" operator="greaterThan">
      <formula>O$77</formula>
    </cfRule>
  </conditionalFormatting>
  <conditionalFormatting sqref="K76:M76">
    <cfRule type="cellIs" dxfId="272" priority="1241" operator="greaterThan">
      <formula>K$77</formula>
    </cfRule>
  </conditionalFormatting>
  <conditionalFormatting sqref="N76">
    <cfRule type="cellIs" dxfId="271" priority="1240" operator="greaterThan">
      <formula>N$77</formula>
    </cfRule>
  </conditionalFormatting>
  <conditionalFormatting sqref="V76">
    <cfRule type="cellIs" dxfId="270" priority="1235" operator="greaterThan">
      <formula>V$77</formula>
    </cfRule>
  </conditionalFormatting>
  <conditionalFormatting sqref="W76">
    <cfRule type="cellIs" dxfId="269" priority="1234" operator="greaterThan">
      <formula>W$77</formula>
    </cfRule>
  </conditionalFormatting>
  <conditionalFormatting sqref="O81 Q81:R81 U81">
    <cfRule type="cellIs" dxfId="268" priority="1219" operator="greaterThan">
      <formula>O$82</formula>
    </cfRule>
  </conditionalFormatting>
  <conditionalFormatting sqref="K81:M81">
    <cfRule type="cellIs" dxfId="267" priority="1239" operator="greaterThan">
      <formula>K$82</formula>
    </cfRule>
  </conditionalFormatting>
  <conditionalFormatting sqref="N81">
    <cfRule type="cellIs" dxfId="266" priority="1210" operator="greaterThan">
      <formula>N$82</formula>
    </cfRule>
  </conditionalFormatting>
  <conditionalFormatting sqref="V81">
    <cfRule type="cellIs" dxfId="265" priority="1205" operator="greaterThan">
      <formula>V$82</formula>
    </cfRule>
  </conditionalFormatting>
  <conditionalFormatting sqref="W81">
    <cfRule type="cellIs" dxfId="264" priority="1211" operator="greaterThan">
      <formula>W$82</formula>
    </cfRule>
  </conditionalFormatting>
  <conditionalFormatting sqref="O84 Q84:R84 U84">
    <cfRule type="cellIs" dxfId="263" priority="1344" operator="greaterThan">
      <formula>O$85</formula>
    </cfRule>
  </conditionalFormatting>
  <conditionalFormatting sqref="V84">
    <cfRule type="cellIs" dxfId="262" priority="1170" operator="greaterThan">
      <formula>V$85</formula>
    </cfRule>
  </conditionalFormatting>
  <conditionalFormatting sqref="K84:M84">
    <cfRule type="cellIs" dxfId="261" priority="1183" operator="greaterThan">
      <formula>K$85</formula>
    </cfRule>
  </conditionalFormatting>
  <conditionalFormatting sqref="K84:M84">
    <cfRule type="cellIs" dxfId="260" priority="1182" operator="greaterThan">
      <formula>K$85</formula>
    </cfRule>
  </conditionalFormatting>
  <conditionalFormatting sqref="N84">
    <cfRule type="cellIs" dxfId="259" priority="1181" operator="greaterThan">
      <formula>N$85</formula>
    </cfRule>
  </conditionalFormatting>
  <conditionalFormatting sqref="N84">
    <cfRule type="cellIs" dxfId="258" priority="1180" operator="greaterThan">
      <formula>N$85</formula>
    </cfRule>
  </conditionalFormatting>
  <conditionalFormatting sqref="V84">
    <cfRule type="cellIs" dxfId="257" priority="1171" operator="greaterThan">
      <formula>V$85</formula>
    </cfRule>
  </conditionalFormatting>
  <conditionalFormatting sqref="W84">
    <cfRule type="cellIs" dxfId="256" priority="1169" operator="greaterThan">
      <formula>W$85</formula>
    </cfRule>
  </conditionalFormatting>
  <conditionalFormatting sqref="W84">
    <cfRule type="cellIs" dxfId="255" priority="1168" operator="greaterThan">
      <formula>W$85</formula>
    </cfRule>
  </conditionalFormatting>
  <conditionalFormatting sqref="O38 Q38:R38 U38">
    <cfRule type="cellIs" dxfId="254" priority="1139" operator="greaterThan">
      <formula>O$39</formula>
    </cfRule>
  </conditionalFormatting>
  <conditionalFormatting sqref="K38:M38">
    <cfRule type="cellIs" dxfId="253" priority="1131" operator="greaterThan">
      <formula>K$39</formula>
    </cfRule>
  </conditionalFormatting>
  <conditionalFormatting sqref="N38">
    <cfRule type="cellIs" dxfId="252" priority="1130" operator="greaterThan">
      <formula>N$39</formula>
    </cfRule>
  </conditionalFormatting>
  <conditionalFormatting sqref="V38">
    <cfRule type="cellIs" dxfId="251" priority="1125" operator="greaterThan">
      <formula>V$39</formula>
    </cfRule>
  </conditionalFormatting>
  <conditionalFormatting sqref="W38">
    <cfRule type="cellIs" dxfId="250" priority="1124" operator="greaterThan">
      <formula>W$39</formula>
    </cfRule>
  </conditionalFormatting>
  <conditionalFormatting sqref="O46 Q46:R46 U46">
    <cfRule type="cellIs" dxfId="249" priority="1109" operator="greaterThan">
      <formula>O$47</formula>
    </cfRule>
  </conditionalFormatting>
  <conditionalFormatting sqref="K46:M46">
    <cfRule type="cellIs" dxfId="248" priority="1094" operator="greaterThan">
      <formula>K$47</formula>
    </cfRule>
  </conditionalFormatting>
  <conditionalFormatting sqref="K46:M46">
    <cfRule type="cellIs" dxfId="247" priority="1093" operator="greaterThan">
      <formula>K$47</formula>
    </cfRule>
  </conditionalFormatting>
  <conditionalFormatting sqref="N46">
    <cfRule type="cellIs" dxfId="246" priority="1092" operator="greaterThan">
      <formula>N$47</formula>
    </cfRule>
  </conditionalFormatting>
  <conditionalFormatting sqref="N46">
    <cfRule type="cellIs" dxfId="245" priority="1091" operator="greaterThan">
      <formula>N$47</formula>
    </cfRule>
  </conditionalFormatting>
  <conditionalFormatting sqref="V46">
    <cfRule type="cellIs" dxfId="244" priority="1082" operator="greaterThan">
      <formula>V$47</formula>
    </cfRule>
  </conditionalFormatting>
  <conditionalFormatting sqref="V46">
    <cfRule type="cellIs" dxfId="243" priority="1081" operator="greaterThan">
      <formula>V$47</formula>
    </cfRule>
  </conditionalFormatting>
  <conditionalFormatting sqref="W46">
    <cfRule type="cellIs" dxfId="242" priority="1080" operator="greaterThan">
      <formula>W$47</formula>
    </cfRule>
  </conditionalFormatting>
  <conditionalFormatting sqref="W46">
    <cfRule type="cellIs" dxfId="241" priority="1079" operator="greaterThan">
      <formula>W$47</formula>
    </cfRule>
  </conditionalFormatting>
  <conditionalFormatting sqref="O53 Q53:R53 U53">
    <cfRule type="cellIs" dxfId="240" priority="1063" operator="greaterThan">
      <formula>O$54</formula>
    </cfRule>
  </conditionalFormatting>
  <conditionalFormatting sqref="O53 Q53:R53 U53">
    <cfRule type="cellIs" priority="1052" stopIfTrue="1" operator="equal">
      <formula>$D$36</formula>
    </cfRule>
    <cfRule type="cellIs" priority="1053" stopIfTrue="1" operator="greaterThan">
      <formula>""""""</formula>
    </cfRule>
  </conditionalFormatting>
  <conditionalFormatting sqref="K53:M53">
    <cfRule type="cellIs" priority="1043" stopIfTrue="1" operator="equal">
      <formula>$D$36</formula>
    </cfRule>
    <cfRule type="cellIs" priority="1044" stopIfTrue="1" operator="greaterThan">
      <formula>""""""</formula>
    </cfRule>
  </conditionalFormatting>
  <conditionalFormatting sqref="K53:M53">
    <cfRule type="cellIs" dxfId="239" priority="1045" operator="greaterThan">
      <formula>K$54</formula>
    </cfRule>
  </conditionalFormatting>
  <conditionalFormatting sqref="N53">
    <cfRule type="cellIs" priority="1041" stopIfTrue="1" operator="equal">
      <formula>$D$36</formula>
    </cfRule>
    <cfRule type="cellIs" priority="1042" stopIfTrue="1" operator="greaterThan">
      <formula>""""""</formula>
    </cfRule>
  </conditionalFormatting>
  <conditionalFormatting sqref="N53">
    <cfRule type="cellIs" dxfId="238" priority="1040" operator="greaterThan">
      <formula>N$54</formula>
    </cfRule>
  </conditionalFormatting>
  <conditionalFormatting sqref="V53">
    <cfRule type="cellIs" priority="1025" stopIfTrue="1" operator="greaterThan">
      <formula>""""""</formula>
    </cfRule>
    <cfRule type="cellIs" priority="1026" stopIfTrue="1" operator="equal">
      <formula>$D$36</formula>
    </cfRule>
  </conditionalFormatting>
  <conditionalFormatting sqref="V53">
    <cfRule type="cellIs" dxfId="237" priority="1027" operator="greaterThan">
      <formula>V$54</formula>
    </cfRule>
  </conditionalFormatting>
  <conditionalFormatting sqref="W53">
    <cfRule type="cellIs" priority="1022" stopIfTrue="1" operator="greaterThan">
      <formula>""""""</formula>
    </cfRule>
    <cfRule type="cellIs" priority="1023" stopIfTrue="1" operator="equal">
      <formula>$D$36</formula>
    </cfRule>
  </conditionalFormatting>
  <conditionalFormatting sqref="W53">
    <cfRule type="cellIs" dxfId="236" priority="1024" operator="greaterThan">
      <formula>W$54</formula>
    </cfRule>
  </conditionalFormatting>
  <conditionalFormatting sqref="K81:M81">
    <cfRule type="cellIs" dxfId="235" priority="1212" operator="greaterThan">
      <formula>K$82</formula>
    </cfRule>
  </conditionalFormatting>
  <conditionalFormatting sqref="V43">
    <cfRule type="cellIs" priority="963" stopIfTrue="1" operator="greaterThan">
      <formula>""""""</formula>
    </cfRule>
    <cfRule type="cellIs" dxfId="234" priority="964" operator="greaterThan">
      <formula>V$44</formula>
    </cfRule>
  </conditionalFormatting>
  <conditionalFormatting sqref="Q68:R68 K68:O68 U68:W68">
    <cfRule type="cellIs" priority="1430" stopIfTrue="1" operator="greaterThan">
      <formula>""""""</formula>
    </cfRule>
    <cfRule type="cellIs" priority="1431" stopIfTrue="1" operator="equal">
      <formula>$D$69</formula>
    </cfRule>
    <cfRule type="cellIs" dxfId="233" priority="1432" operator="greaterThan">
      <formula>$D$68</formula>
    </cfRule>
    <cfRule type="cellIs" dxfId="232" priority="1433" operator="greaterThan">
      <formula>$C$68</formula>
    </cfRule>
  </conditionalFormatting>
  <conditionalFormatting sqref="F38 F53">
    <cfRule type="cellIs" priority="660" stopIfTrue="1" operator="greaterThan">
      <formula>""""""</formula>
    </cfRule>
    <cfRule type="cellIs" priority="666" stopIfTrue="1" operator="equal">
      <formula>$D$36</formula>
    </cfRule>
  </conditionalFormatting>
  <conditionalFormatting sqref="F46">
    <cfRule type="cellIs" priority="661" stopIfTrue="1" operator="equal">
      <formula>$D$49</formula>
    </cfRule>
    <cfRule type="cellIs" priority="662" stopIfTrue="1" operator="greaterThan">
      <formula>""""""</formula>
    </cfRule>
  </conditionalFormatting>
  <conditionalFormatting sqref="F15">
    <cfRule type="cellIs" priority="703" stopIfTrue="1" operator="greaterThan">
      <formula>""""""</formula>
    </cfRule>
    <cfRule type="cellIs" priority="704" stopIfTrue="1" operator="equal">
      <formula>$C$15</formula>
    </cfRule>
    <cfRule type="cellIs" dxfId="231" priority="705" operator="greaterThan">
      <formula>$D$15</formula>
    </cfRule>
  </conditionalFormatting>
  <conditionalFormatting sqref="F14">
    <cfRule type="cellIs" dxfId="230" priority="700" stopIfTrue="1" operator="notBetween">
      <formula>6</formula>
      <formula>9</formula>
    </cfRule>
    <cfRule type="cellIs" dxfId="229" priority="701" operator="notBetween">
      <formula>6.5</formula>
      <formula>8.5</formula>
    </cfRule>
    <cfRule type="cellIs" dxfId="228" priority="702" operator="notBetween">
      <formula>6</formula>
      <formula>8.5</formula>
    </cfRule>
  </conditionalFormatting>
  <conditionalFormatting sqref="F28">
    <cfRule type="cellIs" priority="694" stopIfTrue="1" operator="equal">
      <formula>$C$27</formula>
    </cfRule>
    <cfRule type="cellIs" priority="695" stopIfTrue="1" operator="greaterThan">
      <formula>""""""</formula>
    </cfRule>
    <cfRule type="cellIs" dxfId="227" priority="696" operator="greaterThan">
      <formula>$D$28</formula>
    </cfRule>
  </conditionalFormatting>
  <conditionalFormatting sqref="F45">
    <cfRule type="cellIs" priority="686" stopIfTrue="1" operator="equal">
      <formula>$D$48</formula>
    </cfRule>
    <cfRule type="cellIs" priority="752" stopIfTrue="1" operator="greaterThan">
      <formula>""""""</formula>
    </cfRule>
    <cfRule type="cellIs" dxfId="226" priority="753" operator="greaterThan">
      <formula>$D$45</formula>
    </cfRule>
    <cfRule type="cellIs" dxfId="225" priority="754" operator="greaterThan">
      <formula>$C$45</formula>
    </cfRule>
  </conditionalFormatting>
  <conditionalFormatting sqref="F88">
    <cfRule type="cellIs" priority="680" stopIfTrue="1" operator="greaterThan">
      <formula>""""""</formula>
    </cfRule>
    <cfRule type="cellIs" priority="681" stopIfTrue="1" operator="equal">
      <formula>$C$88</formula>
    </cfRule>
    <cfRule type="cellIs" dxfId="224" priority="682" operator="greaterThan">
      <formula>$D$88</formula>
    </cfRule>
  </conditionalFormatting>
  <conditionalFormatting sqref="F21">
    <cfRule type="cellIs" priority="683" stopIfTrue="1" operator="greaterThan">
      <formula>""""""</formula>
    </cfRule>
    <cfRule type="cellIs" priority="684" stopIfTrue="1" operator="equal">
      <formula>$D$21</formula>
    </cfRule>
    <cfRule type="cellIs" dxfId="223" priority="685" operator="greaterThan">
      <formula>$C$21</formula>
    </cfRule>
  </conditionalFormatting>
  <conditionalFormatting sqref="F23">
    <cfRule type="cellIs" priority="697" stopIfTrue="1" operator="equal">
      <formula>$D$23</formula>
    </cfRule>
    <cfRule type="cellIs" priority="698" stopIfTrue="1" operator="greaterThan">
      <formula>""""""</formula>
    </cfRule>
    <cfRule type="cellIs" dxfId="222" priority="699" operator="greaterThan">
      <formula>$C$23</formula>
    </cfRule>
  </conditionalFormatting>
  <conditionalFormatting sqref="F24">
    <cfRule type="cellIs" priority="767" stopIfTrue="1" operator="equal">
      <formula>$D$24</formula>
    </cfRule>
    <cfRule type="cellIs" priority="768" stopIfTrue="1" operator="greaterThan">
      <formula>""""""</formula>
    </cfRule>
    <cfRule type="cellIs" dxfId="221" priority="769" operator="greaterThan">
      <formula>$C$24</formula>
    </cfRule>
  </conditionalFormatting>
  <conditionalFormatting sqref="F25">
    <cfRule type="cellIs" priority="761" stopIfTrue="1" operator="equal">
      <formula>$C$27</formula>
    </cfRule>
    <cfRule type="cellIs" priority="762" stopIfTrue="1" operator="greaterThan">
      <formula>""""""</formula>
    </cfRule>
    <cfRule type="cellIs" dxfId="220" priority="763" operator="greaterThan">
      <formula>$D$27</formula>
    </cfRule>
    <cfRule type="cellIs" priority="764" stopIfTrue="1" operator="equal">
      <formula>$D$25</formula>
    </cfRule>
    <cfRule type="cellIs" priority="765" stopIfTrue="1" operator="greaterThan">
      <formula>""""""</formula>
    </cfRule>
    <cfRule type="cellIs" dxfId="219" priority="766" operator="greaterThan">
      <formula>$C$25</formula>
    </cfRule>
  </conditionalFormatting>
  <conditionalFormatting sqref="F31">
    <cfRule type="cellIs" priority="758" stopIfTrue="1" operator="equal">
      <formula>$D$31</formula>
    </cfRule>
    <cfRule type="cellIs" priority="759" stopIfTrue="1" operator="greaterThan">
      <formula>""""""</formula>
    </cfRule>
    <cfRule type="cellIs" dxfId="218" priority="760" operator="greaterThan">
      <formula>$C$31</formula>
    </cfRule>
  </conditionalFormatting>
  <conditionalFormatting sqref="F32">
    <cfRule type="cellIs" priority="772" stopIfTrue="1" operator="greaterThan">
      <formula>""""""</formula>
    </cfRule>
    <cfRule type="cellIs" priority="773" stopIfTrue="1" operator="equal">
      <formula>$C$32</formula>
    </cfRule>
    <cfRule type="cellIs" dxfId="217" priority="774" operator="greaterThan">
      <formula>$D$32</formula>
    </cfRule>
  </conditionalFormatting>
  <conditionalFormatting sqref="F33">
    <cfRule type="cellIs" priority="708" stopIfTrue="1" operator="equal">
      <formula>$D$31</formula>
    </cfRule>
    <cfRule type="cellIs" priority="755" stopIfTrue="1" operator="greaterThan">
      <formula>""""""</formula>
    </cfRule>
    <cfRule type="cellIs" dxfId="216" priority="756" operator="greaterThan">
      <formula>$D$33</formula>
    </cfRule>
    <cfRule type="cellIs" dxfId="215" priority="757" operator="greaterThan">
      <formula>$C$33</formula>
    </cfRule>
  </conditionalFormatting>
  <conditionalFormatting sqref="F34">
    <cfRule type="cellIs" priority="691" stopIfTrue="1" operator="greaterThan">
      <formula>""""""</formula>
    </cfRule>
    <cfRule type="cellIs" priority="692" stopIfTrue="1" operator="equal">
      <formula>$C$34</formula>
    </cfRule>
    <cfRule type="cellIs" dxfId="214" priority="693" operator="greaterThan">
      <formula>$D$34</formula>
    </cfRule>
  </conditionalFormatting>
  <conditionalFormatting sqref="F41">
    <cfRule type="cellIs" priority="687" stopIfTrue="1" operator="equal">
      <formula>$D$36</formula>
    </cfRule>
    <cfRule type="cellIs" priority="688" stopIfTrue="1" operator="greaterThan">
      <formula>""""""</formula>
    </cfRule>
    <cfRule type="cellIs" dxfId="213" priority="689" operator="greaterThan">
      <formula>$D$41</formula>
    </cfRule>
    <cfRule type="cellIs" dxfId="212" priority="690" operator="greaterThan">
      <formula>$C$41</formula>
    </cfRule>
  </conditionalFormatting>
  <conditionalFormatting sqref="F50">
    <cfRule type="cellIs" priority="770" stopIfTrue="1" operator="greaterThan">
      <formula>""""""</formula>
    </cfRule>
    <cfRule type="cellIs" dxfId="211" priority="771" operator="greaterThan">
      <formula>$D$50</formula>
    </cfRule>
  </conditionalFormatting>
  <conditionalFormatting sqref="F51">
    <cfRule type="cellIs" priority="748" stopIfTrue="1" operator="equal">
      <formula>$D$36</formula>
    </cfRule>
    <cfRule type="cellIs" priority="749" stopIfTrue="1" operator="greaterThan">
      <formula>""""""</formula>
    </cfRule>
    <cfRule type="cellIs" dxfId="210" priority="750" operator="greaterThan">
      <formula>$D$51</formula>
    </cfRule>
    <cfRule type="cellIs" dxfId="209" priority="751" operator="greaterThan">
      <formula>$C$51</formula>
    </cfRule>
  </conditionalFormatting>
  <conditionalFormatting sqref="F52">
    <cfRule type="cellIs" priority="745" stopIfTrue="1" operator="equal">
      <formula>$D$36</formula>
    </cfRule>
    <cfRule type="cellIs" priority="746" stopIfTrue="1" operator="greaterThan">
      <formula>""""""</formula>
    </cfRule>
    <cfRule type="cellIs" dxfId="208" priority="747" operator="greaterThan">
      <formula>$C$52</formula>
    </cfRule>
  </conditionalFormatting>
  <conditionalFormatting sqref="F57">
    <cfRule type="cellIs" priority="742" stopIfTrue="1" operator="equal">
      <formula>$D$57</formula>
    </cfRule>
    <cfRule type="cellIs" priority="743" stopIfTrue="1" operator="greaterThan">
      <formula>""""""</formula>
    </cfRule>
    <cfRule type="cellIs" dxfId="207" priority="744" operator="greaterThan">
      <formula>$C$57</formula>
    </cfRule>
  </conditionalFormatting>
  <conditionalFormatting sqref="F59">
    <cfRule type="cellIs" priority="738" stopIfTrue="1" operator="equal">
      <formula>$D$57</formula>
    </cfRule>
    <cfRule type="cellIs" priority="739" stopIfTrue="1" operator="greaterThan">
      <formula>""""""</formula>
    </cfRule>
    <cfRule type="cellIs" dxfId="206" priority="740" operator="greaterThan">
      <formula>$D$59</formula>
    </cfRule>
    <cfRule type="cellIs" dxfId="205" priority="741" operator="greaterThan">
      <formula>$C$59</formula>
    </cfRule>
  </conditionalFormatting>
  <conditionalFormatting sqref="F63">
    <cfRule type="cellIs" priority="735" stopIfTrue="1" operator="equal">
      <formula>$D$63</formula>
    </cfRule>
    <cfRule type="cellIs" priority="736" stopIfTrue="1" operator="greaterThan">
      <formula>""""""</formula>
    </cfRule>
    <cfRule type="cellIs" dxfId="204" priority="737" operator="greaterThan">
      <formula>$C$63</formula>
    </cfRule>
  </conditionalFormatting>
  <conditionalFormatting sqref="F69">
    <cfRule type="cellIs" priority="732" stopIfTrue="1" operator="equal">
      <formula>$D$69</formula>
    </cfRule>
    <cfRule type="cellIs" priority="733" stopIfTrue="1" operator="greaterThan">
      <formula>""""""</formula>
    </cfRule>
    <cfRule type="cellIs" dxfId="203" priority="734" operator="greaterThan">
      <formula>$C$69</formula>
    </cfRule>
  </conditionalFormatting>
  <conditionalFormatting sqref="F71">
    <cfRule type="cellIs" priority="707" stopIfTrue="1" operator="equal">
      <formula>$D$69</formula>
    </cfRule>
    <cfRule type="cellIs" priority="729" stopIfTrue="1" operator="greaterThan">
      <formula>""""""</formula>
    </cfRule>
    <cfRule type="cellIs" dxfId="202" priority="730" operator="greaterThan">
      <formula>$D$71</formula>
    </cfRule>
    <cfRule type="cellIs" dxfId="201" priority="731" operator="greaterThan">
      <formula>$C$71</formula>
    </cfRule>
  </conditionalFormatting>
  <conditionalFormatting sqref="F76 F81 F91">
    <cfRule type="cellIs" priority="659" stopIfTrue="1" operator="equal">
      <formula>$D$63</formula>
    </cfRule>
    <cfRule type="cellIs" priority="671" stopIfTrue="1" operator="greaterThan">
      <formula>""""""</formula>
    </cfRule>
  </conditionalFormatting>
  <conditionalFormatting sqref="F79">
    <cfRule type="cellIs" priority="725" stopIfTrue="1" operator="equal">
      <formula>$D$63</formula>
    </cfRule>
    <cfRule type="cellIs" priority="726" stopIfTrue="1" operator="greaterThan">
      <formula>""""""</formula>
    </cfRule>
    <cfRule type="cellIs" dxfId="200" priority="727" operator="greaterThan">
      <formula>$C$79</formula>
    </cfRule>
  </conditionalFormatting>
  <conditionalFormatting sqref="F83">
    <cfRule type="cellIs" priority="706" stopIfTrue="1" operator="equal">
      <formula>$D$69</formula>
    </cfRule>
    <cfRule type="cellIs" priority="722" stopIfTrue="1" operator="greaterThan">
      <formula>""""""</formula>
    </cfRule>
    <cfRule type="cellIs" dxfId="199" priority="723" operator="greaterThan">
      <formula>$D$83</formula>
    </cfRule>
    <cfRule type="cellIs" dxfId="198" priority="724" operator="greaterThan">
      <formula>$C$83</formula>
    </cfRule>
  </conditionalFormatting>
  <conditionalFormatting sqref="F84">
    <cfRule type="cellIs" priority="668" stopIfTrue="1" operator="greaterThan">
      <formula>""""""</formula>
    </cfRule>
    <cfRule type="cellIs" priority="669" stopIfTrue="1" operator="equal">
      <formula>$D$63</formula>
    </cfRule>
  </conditionalFormatting>
  <conditionalFormatting sqref="F90">
    <cfRule type="cellIs" priority="719" stopIfTrue="1" operator="equal">
      <formula>$D$69</formula>
    </cfRule>
    <cfRule type="cellIs" priority="720" stopIfTrue="1" operator="greaterThan">
      <formula>""""""</formula>
    </cfRule>
    <cfRule type="cellIs" dxfId="197" priority="721" operator="greaterThan">
      <formula>$C$90</formula>
    </cfRule>
  </conditionalFormatting>
  <conditionalFormatting sqref="F95">
    <cfRule type="cellIs" priority="715" stopIfTrue="1" operator="equal">
      <formula>$D$69</formula>
    </cfRule>
    <cfRule type="cellIs" priority="716" stopIfTrue="1" operator="greaterThan">
      <formula>""""""</formula>
    </cfRule>
    <cfRule type="cellIs" dxfId="196" priority="717" operator="greaterThan">
      <formula>$C$95</formula>
    </cfRule>
  </conditionalFormatting>
  <conditionalFormatting sqref="F97">
    <cfRule type="cellIs" priority="712" stopIfTrue="1" operator="equal">
      <formula>$D$69</formula>
    </cfRule>
    <cfRule type="cellIs" priority="713" stopIfTrue="1" operator="greaterThan">
      <formula>""""""</formula>
    </cfRule>
    <cfRule type="cellIs" dxfId="195" priority="714" operator="greaterThan">
      <formula>$C$97</formula>
    </cfRule>
  </conditionalFormatting>
  <conditionalFormatting sqref="F101">
    <cfRule type="cellIs" priority="709" stopIfTrue="1" operator="equal">
      <formula>$D$101</formula>
    </cfRule>
    <cfRule type="cellIs" priority="710" stopIfTrue="1" operator="greaterThan">
      <formula>""""""</formula>
    </cfRule>
    <cfRule type="cellIs" dxfId="194" priority="711" operator="greaterThan">
      <formula>$C$101</formula>
    </cfRule>
  </conditionalFormatting>
  <conditionalFormatting sqref="F106:F107">
    <cfRule type="cellIs" priority="677" stopIfTrue="1" operator="equal">
      <formula>$D$105</formula>
    </cfRule>
    <cfRule type="cellIs" priority="678" stopIfTrue="1" operator="greaterThan">
      <formula>""""""</formula>
    </cfRule>
    <cfRule type="cellIs" dxfId="193" priority="679" operator="greaterThan">
      <formula>$C$106</formula>
    </cfRule>
  </conditionalFormatting>
  <conditionalFormatting sqref="F89">
    <cfRule type="cellIs" priority="674" stopIfTrue="1" operator="equal">
      <formula>$D$63</formula>
    </cfRule>
    <cfRule type="cellIs" priority="675" stopIfTrue="1" operator="greaterThan">
      <formula>""""""</formula>
    </cfRule>
    <cfRule type="cellIs" dxfId="192" priority="676" operator="greaterThan">
      <formula>$C$89</formula>
    </cfRule>
  </conditionalFormatting>
  <conditionalFormatting sqref="F91">
    <cfRule type="cellIs" dxfId="191" priority="718" operator="greaterThan">
      <formula>F$92</formula>
    </cfRule>
  </conditionalFormatting>
  <conditionalFormatting sqref="F43">
    <cfRule type="cellIs" dxfId="190" priority="673" operator="greaterThan">
      <formula>F$44</formula>
    </cfRule>
  </conditionalFormatting>
  <conditionalFormatting sqref="F76">
    <cfRule type="cellIs" dxfId="189" priority="728" operator="greaterThan">
      <formula>F$77</formula>
    </cfRule>
  </conditionalFormatting>
  <conditionalFormatting sqref="F81">
    <cfRule type="cellIs" dxfId="188" priority="672" operator="greaterThan">
      <formula>F$82</formula>
    </cfRule>
  </conditionalFormatting>
  <conditionalFormatting sqref="F84">
    <cfRule type="cellIs" dxfId="187" priority="670" operator="greaterThan">
      <formula>F$85</formula>
    </cfRule>
  </conditionalFormatting>
  <conditionalFormatting sqref="F38">
    <cfRule type="cellIs" dxfId="186" priority="667" operator="greaterThan">
      <formula>F$39</formula>
    </cfRule>
  </conditionalFormatting>
  <conditionalFormatting sqref="F46">
    <cfRule type="cellIs" dxfId="185" priority="665" operator="greaterThan">
      <formula>F$47</formula>
    </cfRule>
  </conditionalFormatting>
  <conditionalFormatting sqref="F46">
    <cfRule type="cellIs" dxfId="184" priority="664" operator="greaterThan">
      <formula>F$47</formula>
    </cfRule>
  </conditionalFormatting>
  <conditionalFormatting sqref="F53">
    <cfRule type="cellIs" dxfId="183" priority="663" operator="greaterThan">
      <formula>F$54</formula>
    </cfRule>
  </conditionalFormatting>
  <conditionalFormatting sqref="F68">
    <cfRule type="cellIs" priority="775" stopIfTrue="1" operator="greaterThan">
      <formula>""""""</formula>
    </cfRule>
    <cfRule type="cellIs" priority="776" stopIfTrue="1" operator="equal">
      <formula>$D$69</formula>
    </cfRule>
    <cfRule type="cellIs" dxfId="182" priority="777" operator="greaterThan">
      <formula>$D$68</formula>
    </cfRule>
    <cfRule type="cellIs" dxfId="181" priority="778" operator="greaterThan">
      <formula>$C$68</formula>
    </cfRule>
  </conditionalFormatting>
  <conditionalFormatting sqref="G38 G53">
    <cfRule type="cellIs" priority="540" stopIfTrue="1" operator="greaterThan">
      <formula>""""""</formula>
    </cfRule>
    <cfRule type="cellIs" priority="546" stopIfTrue="1" operator="equal">
      <formula>$D$36</formula>
    </cfRule>
  </conditionalFormatting>
  <conditionalFormatting sqref="G46">
    <cfRule type="cellIs" priority="541" stopIfTrue="1" operator="equal">
      <formula>$D$49</formula>
    </cfRule>
    <cfRule type="cellIs" priority="542" stopIfTrue="1" operator="greaterThan">
      <formula>""""""</formula>
    </cfRule>
  </conditionalFormatting>
  <conditionalFormatting sqref="G15">
    <cfRule type="cellIs" priority="583" stopIfTrue="1" operator="greaterThan">
      <formula>""""""</formula>
    </cfRule>
    <cfRule type="cellIs" priority="584" stopIfTrue="1" operator="equal">
      <formula>$C$15</formula>
    </cfRule>
    <cfRule type="cellIs" dxfId="180" priority="585" operator="greaterThan">
      <formula>$D$15</formula>
    </cfRule>
  </conditionalFormatting>
  <conditionalFormatting sqref="G14">
    <cfRule type="cellIs" dxfId="179" priority="580" stopIfTrue="1" operator="notBetween">
      <formula>6</formula>
      <formula>9</formula>
    </cfRule>
    <cfRule type="cellIs" dxfId="178" priority="581" operator="notBetween">
      <formula>6.5</formula>
      <formula>8.5</formula>
    </cfRule>
    <cfRule type="cellIs" dxfId="177" priority="582" operator="notBetween">
      <formula>6</formula>
      <formula>8.5</formula>
    </cfRule>
  </conditionalFormatting>
  <conditionalFormatting sqref="G28">
    <cfRule type="cellIs" priority="574" stopIfTrue="1" operator="equal">
      <formula>$C$27</formula>
    </cfRule>
    <cfRule type="cellIs" priority="575" stopIfTrue="1" operator="greaterThan">
      <formula>""""""</formula>
    </cfRule>
    <cfRule type="cellIs" dxfId="176" priority="576" operator="greaterThan">
      <formula>$D$28</formula>
    </cfRule>
  </conditionalFormatting>
  <conditionalFormatting sqref="G45">
    <cfRule type="cellIs" priority="566" stopIfTrue="1" operator="equal">
      <formula>$D$48</formula>
    </cfRule>
    <cfRule type="cellIs" priority="632" stopIfTrue="1" operator="greaterThan">
      <formula>""""""</formula>
    </cfRule>
    <cfRule type="cellIs" dxfId="175" priority="633" operator="greaterThan">
      <formula>$D$45</formula>
    </cfRule>
    <cfRule type="cellIs" dxfId="174" priority="634" operator="greaterThan">
      <formula>$C$45</formula>
    </cfRule>
  </conditionalFormatting>
  <conditionalFormatting sqref="G88">
    <cfRule type="cellIs" priority="560" stopIfTrue="1" operator="greaterThan">
      <formula>""""""</formula>
    </cfRule>
    <cfRule type="cellIs" priority="561" stopIfTrue="1" operator="equal">
      <formula>$C$88</formula>
    </cfRule>
    <cfRule type="cellIs" dxfId="173" priority="562" operator="greaterThan">
      <formula>$D$88</formula>
    </cfRule>
  </conditionalFormatting>
  <conditionalFormatting sqref="G21">
    <cfRule type="cellIs" priority="563" stopIfTrue="1" operator="greaterThan">
      <formula>""""""</formula>
    </cfRule>
    <cfRule type="cellIs" priority="564" stopIfTrue="1" operator="equal">
      <formula>$D$21</formula>
    </cfRule>
    <cfRule type="cellIs" dxfId="172" priority="565" operator="greaterThan">
      <formula>$C$21</formula>
    </cfRule>
  </conditionalFormatting>
  <conditionalFormatting sqref="G23">
    <cfRule type="cellIs" priority="577" stopIfTrue="1" operator="equal">
      <formula>$D$23</formula>
    </cfRule>
    <cfRule type="cellIs" priority="578" stopIfTrue="1" operator="greaterThan">
      <formula>""""""</formula>
    </cfRule>
    <cfRule type="cellIs" dxfId="171" priority="579" operator="greaterThan">
      <formula>$C$23</formula>
    </cfRule>
  </conditionalFormatting>
  <conditionalFormatting sqref="G24">
    <cfRule type="cellIs" priority="647" stopIfTrue="1" operator="equal">
      <formula>$D$24</formula>
    </cfRule>
    <cfRule type="cellIs" priority="648" stopIfTrue="1" operator="greaterThan">
      <formula>""""""</formula>
    </cfRule>
    <cfRule type="cellIs" dxfId="170" priority="649" operator="greaterThan">
      <formula>$C$24</formula>
    </cfRule>
  </conditionalFormatting>
  <conditionalFormatting sqref="G25">
    <cfRule type="cellIs" priority="641" stopIfTrue="1" operator="equal">
      <formula>$C$27</formula>
    </cfRule>
    <cfRule type="cellIs" priority="642" stopIfTrue="1" operator="greaterThan">
      <formula>""""""</formula>
    </cfRule>
    <cfRule type="cellIs" dxfId="169" priority="643" operator="greaterThan">
      <formula>$D$27</formula>
    </cfRule>
    <cfRule type="cellIs" priority="644" stopIfTrue="1" operator="equal">
      <formula>$D$25</formula>
    </cfRule>
    <cfRule type="cellIs" priority="645" stopIfTrue="1" operator="greaterThan">
      <formula>""""""</formula>
    </cfRule>
    <cfRule type="cellIs" dxfId="168" priority="646" operator="greaterThan">
      <formula>$C$25</formula>
    </cfRule>
  </conditionalFormatting>
  <conditionalFormatting sqref="G31">
    <cfRule type="cellIs" priority="638" stopIfTrue="1" operator="equal">
      <formula>$D$31</formula>
    </cfRule>
    <cfRule type="cellIs" priority="639" stopIfTrue="1" operator="greaterThan">
      <formula>""""""</formula>
    </cfRule>
    <cfRule type="cellIs" dxfId="167" priority="640" operator="greaterThan">
      <formula>$C$31</formula>
    </cfRule>
  </conditionalFormatting>
  <conditionalFormatting sqref="G32">
    <cfRule type="cellIs" priority="652" stopIfTrue="1" operator="greaterThan">
      <formula>""""""</formula>
    </cfRule>
    <cfRule type="cellIs" priority="653" stopIfTrue="1" operator="equal">
      <formula>$C$32</formula>
    </cfRule>
    <cfRule type="cellIs" dxfId="166" priority="654" operator="greaterThan">
      <formula>$D$32</formula>
    </cfRule>
  </conditionalFormatting>
  <conditionalFormatting sqref="G33">
    <cfRule type="cellIs" priority="588" stopIfTrue="1" operator="equal">
      <formula>$D$31</formula>
    </cfRule>
    <cfRule type="cellIs" priority="635" stopIfTrue="1" operator="greaterThan">
      <formula>""""""</formula>
    </cfRule>
    <cfRule type="cellIs" dxfId="165" priority="636" operator="greaterThan">
      <formula>$D$33</formula>
    </cfRule>
    <cfRule type="cellIs" dxfId="164" priority="637" operator="greaterThan">
      <formula>$C$33</formula>
    </cfRule>
  </conditionalFormatting>
  <conditionalFormatting sqref="G34">
    <cfRule type="cellIs" priority="571" stopIfTrue="1" operator="greaterThan">
      <formula>""""""</formula>
    </cfRule>
    <cfRule type="cellIs" priority="572" stopIfTrue="1" operator="equal">
      <formula>$C$34</formula>
    </cfRule>
    <cfRule type="cellIs" dxfId="163" priority="573" operator="greaterThan">
      <formula>$D$34</formula>
    </cfRule>
  </conditionalFormatting>
  <conditionalFormatting sqref="G41">
    <cfRule type="cellIs" priority="567" stopIfTrue="1" operator="equal">
      <formula>$D$36</formula>
    </cfRule>
    <cfRule type="cellIs" priority="568" stopIfTrue="1" operator="greaterThan">
      <formula>""""""</formula>
    </cfRule>
    <cfRule type="cellIs" dxfId="162" priority="569" operator="greaterThan">
      <formula>$D$41</formula>
    </cfRule>
    <cfRule type="cellIs" dxfId="161" priority="570" operator="greaterThan">
      <formula>$C$41</formula>
    </cfRule>
  </conditionalFormatting>
  <conditionalFormatting sqref="G50">
    <cfRule type="cellIs" priority="650" stopIfTrue="1" operator="greaterThan">
      <formula>""""""</formula>
    </cfRule>
    <cfRule type="cellIs" dxfId="160" priority="651" operator="greaterThan">
      <formula>$D$50</formula>
    </cfRule>
  </conditionalFormatting>
  <conditionalFormatting sqref="G51">
    <cfRule type="cellIs" priority="628" stopIfTrue="1" operator="equal">
      <formula>$D$36</formula>
    </cfRule>
    <cfRule type="cellIs" priority="629" stopIfTrue="1" operator="greaterThan">
      <formula>""""""</formula>
    </cfRule>
    <cfRule type="cellIs" dxfId="159" priority="630" operator="greaterThan">
      <formula>$D$51</formula>
    </cfRule>
    <cfRule type="cellIs" dxfId="158" priority="631" operator="greaterThan">
      <formula>$C$51</formula>
    </cfRule>
  </conditionalFormatting>
  <conditionalFormatting sqref="G52">
    <cfRule type="cellIs" priority="625" stopIfTrue="1" operator="equal">
      <formula>$D$36</formula>
    </cfRule>
    <cfRule type="cellIs" priority="626" stopIfTrue="1" operator="greaterThan">
      <formula>""""""</formula>
    </cfRule>
    <cfRule type="cellIs" dxfId="157" priority="627" operator="greaterThan">
      <formula>$C$52</formula>
    </cfRule>
  </conditionalFormatting>
  <conditionalFormatting sqref="G57">
    <cfRule type="cellIs" priority="622" stopIfTrue="1" operator="equal">
      <formula>$D$57</formula>
    </cfRule>
    <cfRule type="cellIs" priority="623" stopIfTrue="1" operator="greaterThan">
      <formula>""""""</formula>
    </cfRule>
    <cfRule type="cellIs" dxfId="156" priority="624" operator="greaterThan">
      <formula>$C$57</formula>
    </cfRule>
  </conditionalFormatting>
  <conditionalFormatting sqref="G59">
    <cfRule type="cellIs" priority="618" stopIfTrue="1" operator="equal">
      <formula>$D$57</formula>
    </cfRule>
    <cfRule type="cellIs" priority="619" stopIfTrue="1" operator="greaterThan">
      <formula>""""""</formula>
    </cfRule>
    <cfRule type="cellIs" dxfId="155" priority="620" operator="greaterThan">
      <formula>$D$59</formula>
    </cfRule>
    <cfRule type="cellIs" dxfId="154" priority="621" operator="greaterThan">
      <formula>$C$59</formula>
    </cfRule>
  </conditionalFormatting>
  <conditionalFormatting sqref="G63">
    <cfRule type="cellIs" priority="615" stopIfTrue="1" operator="equal">
      <formula>$D$63</formula>
    </cfRule>
    <cfRule type="cellIs" priority="616" stopIfTrue="1" operator="greaterThan">
      <formula>""""""</formula>
    </cfRule>
    <cfRule type="cellIs" dxfId="153" priority="617" operator="greaterThan">
      <formula>$C$63</formula>
    </cfRule>
  </conditionalFormatting>
  <conditionalFormatting sqref="G69">
    <cfRule type="cellIs" priority="612" stopIfTrue="1" operator="equal">
      <formula>$D$69</formula>
    </cfRule>
    <cfRule type="cellIs" priority="613" stopIfTrue="1" operator="greaterThan">
      <formula>""""""</formula>
    </cfRule>
    <cfRule type="cellIs" dxfId="152" priority="614" operator="greaterThan">
      <formula>$C$69</formula>
    </cfRule>
  </conditionalFormatting>
  <conditionalFormatting sqref="G71">
    <cfRule type="cellIs" priority="587" stopIfTrue="1" operator="equal">
      <formula>$D$69</formula>
    </cfRule>
    <cfRule type="cellIs" priority="609" stopIfTrue="1" operator="greaterThan">
      <formula>""""""</formula>
    </cfRule>
    <cfRule type="cellIs" dxfId="151" priority="610" operator="greaterThan">
      <formula>$D$71</formula>
    </cfRule>
    <cfRule type="cellIs" dxfId="150" priority="611" operator="greaterThan">
      <formula>$C$71</formula>
    </cfRule>
  </conditionalFormatting>
  <conditionalFormatting sqref="G76 G81 G91">
    <cfRule type="cellIs" priority="539" stopIfTrue="1" operator="equal">
      <formula>$D$63</formula>
    </cfRule>
    <cfRule type="cellIs" priority="551" stopIfTrue="1" operator="greaterThan">
      <formula>""""""</formula>
    </cfRule>
  </conditionalFormatting>
  <conditionalFormatting sqref="G79">
    <cfRule type="cellIs" priority="605" stopIfTrue="1" operator="equal">
      <formula>$D$63</formula>
    </cfRule>
    <cfRule type="cellIs" priority="606" stopIfTrue="1" operator="greaterThan">
      <formula>""""""</formula>
    </cfRule>
    <cfRule type="cellIs" dxfId="149" priority="607" operator="greaterThan">
      <formula>$C$79</formula>
    </cfRule>
  </conditionalFormatting>
  <conditionalFormatting sqref="G83">
    <cfRule type="cellIs" priority="586" stopIfTrue="1" operator="equal">
      <formula>$D$69</formula>
    </cfRule>
    <cfRule type="cellIs" priority="602" stopIfTrue="1" operator="greaterThan">
      <formula>""""""</formula>
    </cfRule>
    <cfRule type="cellIs" dxfId="148" priority="603" operator="greaterThan">
      <formula>$D$83</formula>
    </cfRule>
    <cfRule type="cellIs" dxfId="147" priority="604" operator="greaterThan">
      <formula>$C$83</formula>
    </cfRule>
  </conditionalFormatting>
  <conditionalFormatting sqref="G84">
    <cfRule type="cellIs" priority="548" stopIfTrue="1" operator="greaterThan">
      <formula>""""""</formula>
    </cfRule>
    <cfRule type="cellIs" priority="549" stopIfTrue="1" operator="equal">
      <formula>$D$63</formula>
    </cfRule>
  </conditionalFormatting>
  <conditionalFormatting sqref="G90">
    <cfRule type="cellIs" priority="599" stopIfTrue="1" operator="equal">
      <formula>$D$69</formula>
    </cfRule>
    <cfRule type="cellIs" priority="600" stopIfTrue="1" operator="greaterThan">
      <formula>""""""</formula>
    </cfRule>
    <cfRule type="cellIs" dxfId="146" priority="601" operator="greaterThan">
      <formula>$C$90</formula>
    </cfRule>
  </conditionalFormatting>
  <conditionalFormatting sqref="G95">
    <cfRule type="cellIs" priority="595" stopIfTrue="1" operator="equal">
      <formula>$D$69</formula>
    </cfRule>
    <cfRule type="cellIs" priority="596" stopIfTrue="1" operator="greaterThan">
      <formula>""""""</formula>
    </cfRule>
    <cfRule type="cellIs" dxfId="145" priority="597" operator="greaterThan">
      <formula>$C$95</formula>
    </cfRule>
  </conditionalFormatting>
  <conditionalFormatting sqref="G97">
    <cfRule type="cellIs" priority="592" stopIfTrue="1" operator="equal">
      <formula>$D$69</formula>
    </cfRule>
    <cfRule type="cellIs" priority="593" stopIfTrue="1" operator="greaterThan">
      <formula>""""""</formula>
    </cfRule>
    <cfRule type="cellIs" dxfId="144" priority="594" operator="greaterThan">
      <formula>$C$97</formula>
    </cfRule>
  </conditionalFormatting>
  <conditionalFormatting sqref="G101">
    <cfRule type="cellIs" priority="589" stopIfTrue="1" operator="equal">
      <formula>$D$101</formula>
    </cfRule>
    <cfRule type="cellIs" priority="590" stopIfTrue="1" operator="greaterThan">
      <formula>""""""</formula>
    </cfRule>
    <cfRule type="cellIs" dxfId="143" priority="591" operator="greaterThan">
      <formula>$C$101</formula>
    </cfRule>
  </conditionalFormatting>
  <conditionalFormatting sqref="G106:G107">
    <cfRule type="cellIs" priority="557" stopIfTrue="1" operator="equal">
      <formula>$D$105</formula>
    </cfRule>
    <cfRule type="cellIs" priority="558" stopIfTrue="1" operator="greaterThan">
      <formula>""""""</formula>
    </cfRule>
    <cfRule type="cellIs" dxfId="142" priority="559" operator="greaterThan">
      <formula>$C$106</formula>
    </cfRule>
  </conditionalFormatting>
  <conditionalFormatting sqref="G89">
    <cfRule type="cellIs" priority="554" stopIfTrue="1" operator="equal">
      <formula>$D$63</formula>
    </cfRule>
    <cfRule type="cellIs" priority="555" stopIfTrue="1" operator="greaterThan">
      <formula>""""""</formula>
    </cfRule>
    <cfRule type="cellIs" dxfId="141" priority="556" operator="greaterThan">
      <formula>$C$89</formula>
    </cfRule>
  </conditionalFormatting>
  <conditionalFormatting sqref="G91">
    <cfRule type="cellIs" dxfId="140" priority="598" operator="greaterThan">
      <formula>G$92</formula>
    </cfRule>
  </conditionalFormatting>
  <conditionalFormatting sqref="G43">
    <cfRule type="cellIs" dxfId="139" priority="553" operator="greaterThan">
      <formula>G$44</formula>
    </cfRule>
  </conditionalFormatting>
  <conditionalFormatting sqref="G76">
    <cfRule type="cellIs" dxfId="138" priority="608" operator="greaterThan">
      <formula>G$77</formula>
    </cfRule>
  </conditionalFormatting>
  <conditionalFormatting sqref="G81">
    <cfRule type="cellIs" dxfId="137" priority="552" operator="greaterThan">
      <formula>G$82</formula>
    </cfRule>
  </conditionalFormatting>
  <conditionalFormatting sqref="G84">
    <cfRule type="cellIs" dxfId="136" priority="550" operator="greaterThan">
      <formula>G$85</formula>
    </cfRule>
  </conditionalFormatting>
  <conditionalFormatting sqref="G38">
    <cfRule type="cellIs" dxfId="135" priority="547" operator="greaterThan">
      <formula>G$39</formula>
    </cfRule>
  </conditionalFormatting>
  <conditionalFormatting sqref="G46">
    <cfRule type="cellIs" dxfId="134" priority="545" operator="greaterThan">
      <formula>G$47</formula>
    </cfRule>
  </conditionalFormatting>
  <conditionalFormatting sqref="G46">
    <cfRule type="cellIs" dxfId="133" priority="544" operator="greaterThan">
      <formula>G$47</formula>
    </cfRule>
  </conditionalFormatting>
  <conditionalFormatting sqref="G53">
    <cfRule type="cellIs" dxfId="132" priority="543" operator="greaterThan">
      <formula>G$54</formula>
    </cfRule>
  </conditionalFormatting>
  <conditionalFormatting sqref="G68">
    <cfRule type="cellIs" priority="655" stopIfTrue="1" operator="greaterThan">
      <formula>""""""</formula>
    </cfRule>
    <cfRule type="cellIs" priority="656" stopIfTrue="1" operator="equal">
      <formula>$D$69</formula>
    </cfRule>
    <cfRule type="cellIs" dxfId="131" priority="657" operator="greaterThan">
      <formula>$D$68</formula>
    </cfRule>
    <cfRule type="cellIs" dxfId="130" priority="658" operator="greaterThan">
      <formula>$C$68</formula>
    </cfRule>
  </conditionalFormatting>
  <conditionalFormatting sqref="H38 H53">
    <cfRule type="cellIs" priority="420" stopIfTrue="1" operator="greaterThan">
      <formula>""""""</formula>
    </cfRule>
    <cfRule type="cellIs" priority="426" stopIfTrue="1" operator="equal">
      <formula>$D$36</formula>
    </cfRule>
  </conditionalFormatting>
  <conditionalFormatting sqref="H46">
    <cfRule type="cellIs" priority="421" stopIfTrue="1" operator="equal">
      <formula>$D$49</formula>
    </cfRule>
    <cfRule type="cellIs" priority="422" stopIfTrue="1" operator="greaterThan">
      <formula>""""""</formula>
    </cfRule>
  </conditionalFormatting>
  <conditionalFormatting sqref="H15">
    <cfRule type="cellIs" priority="463" stopIfTrue="1" operator="greaterThan">
      <formula>""""""</formula>
    </cfRule>
    <cfRule type="cellIs" priority="464" stopIfTrue="1" operator="equal">
      <formula>$C$15</formula>
    </cfRule>
    <cfRule type="cellIs" dxfId="129" priority="465" operator="greaterThan">
      <formula>$D$15</formula>
    </cfRule>
  </conditionalFormatting>
  <conditionalFormatting sqref="H14">
    <cfRule type="cellIs" dxfId="128" priority="460" stopIfTrue="1" operator="notBetween">
      <formula>6</formula>
      <formula>9</formula>
    </cfRule>
    <cfRule type="cellIs" dxfId="127" priority="461" operator="notBetween">
      <formula>6.5</formula>
      <formula>8.5</formula>
    </cfRule>
    <cfRule type="cellIs" dxfId="126" priority="462" operator="notBetween">
      <formula>6</formula>
      <formula>8.5</formula>
    </cfRule>
  </conditionalFormatting>
  <conditionalFormatting sqref="H28">
    <cfRule type="cellIs" priority="454" stopIfTrue="1" operator="equal">
      <formula>$C$27</formula>
    </cfRule>
    <cfRule type="cellIs" priority="455" stopIfTrue="1" operator="greaterThan">
      <formula>""""""</formula>
    </cfRule>
    <cfRule type="cellIs" dxfId="125" priority="456" operator="greaterThan">
      <formula>$D$28</formula>
    </cfRule>
  </conditionalFormatting>
  <conditionalFormatting sqref="H45">
    <cfRule type="cellIs" priority="446" stopIfTrue="1" operator="equal">
      <formula>$D$48</formula>
    </cfRule>
    <cfRule type="cellIs" priority="512" stopIfTrue="1" operator="greaterThan">
      <formula>""""""</formula>
    </cfRule>
    <cfRule type="cellIs" dxfId="124" priority="513" operator="greaterThan">
      <formula>$D$45</formula>
    </cfRule>
    <cfRule type="cellIs" dxfId="123" priority="514" operator="greaterThan">
      <formula>$C$45</formula>
    </cfRule>
  </conditionalFormatting>
  <conditionalFormatting sqref="H88">
    <cfRule type="cellIs" priority="440" stopIfTrue="1" operator="greaterThan">
      <formula>""""""</formula>
    </cfRule>
    <cfRule type="cellIs" priority="441" stopIfTrue="1" operator="equal">
      <formula>$C$88</formula>
    </cfRule>
    <cfRule type="cellIs" dxfId="122" priority="442" operator="greaterThan">
      <formula>$D$88</formula>
    </cfRule>
  </conditionalFormatting>
  <conditionalFormatting sqref="H21">
    <cfRule type="cellIs" priority="443" stopIfTrue="1" operator="greaterThan">
      <formula>""""""</formula>
    </cfRule>
    <cfRule type="cellIs" priority="444" stopIfTrue="1" operator="equal">
      <formula>$D$21</formula>
    </cfRule>
    <cfRule type="cellIs" dxfId="121" priority="445" operator="greaterThan">
      <formula>$C$21</formula>
    </cfRule>
  </conditionalFormatting>
  <conditionalFormatting sqref="H23">
    <cfRule type="cellIs" priority="457" stopIfTrue="1" operator="equal">
      <formula>$D$23</formula>
    </cfRule>
    <cfRule type="cellIs" priority="458" stopIfTrue="1" operator="greaterThan">
      <formula>""""""</formula>
    </cfRule>
    <cfRule type="cellIs" dxfId="120" priority="459" operator="greaterThan">
      <formula>$C$23</formula>
    </cfRule>
  </conditionalFormatting>
  <conditionalFormatting sqref="H24">
    <cfRule type="cellIs" priority="527" stopIfTrue="1" operator="equal">
      <formula>$D$24</formula>
    </cfRule>
    <cfRule type="cellIs" priority="528" stopIfTrue="1" operator="greaterThan">
      <formula>""""""</formula>
    </cfRule>
    <cfRule type="cellIs" dxfId="119" priority="529" operator="greaterThan">
      <formula>$C$24</formula>
    </cfRule>
  </conditionalFormatting>
  <conditionalFormatting sqref="H25">
    <cfRule type="cellIs" priority="521" stopIfTrue="1" operator="equal">
      <formula>$C$27</formula>
    </cfRule>
    <cfRule type="cellIs" priority="522" stopIfTrue="1" operator="greaterThan">
      <formula>""""""</formula>
    </cfRule>
    <cfRule type="cellIs" dxfId="118" priority="523" operator="greaterThan">
      <formula>$D$27</formula>
    </cfRule>
    <cfRule type="cellIs" priority="524" stopIfTrue="1" operator="equal">
      <formula>$D$25</formula>
    </cfRule>
    <cfRule type="cellIs" priority="525" stopIfTrue="1" operator="greaterThan">
      <formula>""""""</formula>
    </cfRule>
    <cfRule type="cellIs" dxfId="117" priority="526" operator="greaterThan">
      <formula>$C$25</formula>
    </cfRule>
  </conditionalFormatting>
  <conditionalFormatting sqref="H31">
    <cfRule type="cellIs" priority="518" stopIfTrue="1" operator="equal">
      <formula>$D$31</formula>
    </cfRule>
    <cfRule type="cellIs" priority="519" stopIfTrue="1" operator="greaterThan">
      <formula>""""""</formula>
    </cfRule>
    <cfRule type="cellIs" dxfId="116" priority="520" operator="greaterThan">
      <formula>$C$31</formula>
    </cfRule>
  </conditionalFormatting>
  <conditionalFormatting sqref="H32">
    <cfRule type="cellIs" priority="532" stopIfTrue="1" operator="greaterThan">
      <formula>""""""</formula>
    </cfRule>
    <cfRule type="cellIs" priority="533" stopIfTrue="1" operator="equal">
      <formula>$C$32</formula>
    </cfRule>
    <cfRule type="cellIs" dxfId="115" priority="534" operator="greaterThan">
      <formula>$D$32</formula>
    </cfRule>
  </conditionalFormatting>
  <conditionalFormatting sqref="H33">
    <cfRule type="cellIs" priority="468" stopIfTrue="1" operator="equal">
      <formula>$D$31</formula>
    </cfRule>
    <cfRule type="cellIs" priority="515" stopIfTrue="1" operator="greaterThan">
      <formula>""""""</formula>
    </cfRule>
    <cfRule type="cellIs" dxfId="114" priority="516" operator="greaterThan">
      <formula>$D$33</formula>
    </cfRule>
    <cfRule type="cellIs" dxfId="113" priority="517" operator="greaterThan">
      <formula>$C$33</formula>
    </cfRule>
  </conditionalFormatting>
  <conditionalFormatting sqref="H34">
    <cfRule type="cellIs" priority="451" stopIfTrue="1" operator="greaterThan">
      <formula>""""""</formula>
    </cfRule>
    <cfRule type="cellIs" priority="452" stopIfTrue="1" operator="equal">
      <formula>$C$34</formula>
    </cfRule>
    <cfRule type="cellIs" dxfId="112" priority="453" operator="greaterThan">
      <formula>$D$34</formula>
    </cfRule>
  </conditionalFormatting>
  <conditionalFormatting sqref="H41">
    <cfRule type="cellIs" priority="447" stopIfTrue="1" operator="equal">
      <formula>$D$36</formula>
    </cfRule>
    <cfRule type="cellIs" priority="448" stopIfTrue="1" operator="greaterThan">
      <formula>""""""</formula>
    </cfRule>
    <cfRule type="cellIs" dxfId="111" priority="449" operator="greaterThan">
      <formula>$D$41</formula>
    </cfRule>
    <cfRule type="cellIs" dxfId="110" priority="450" operator="greaterThan">
      <formula>$C$41</formula>
    </cfRule>
  </conditionalFormatting>
  <conditionalFormatting sqref="H50">
    <cfRule type="cellIs" priority="530" stopIfTrue="1" operator="greaterThan">
      <formula>""""""</formula>
    </cfRule>
    <cfRule type="cellIs" dxfId="109" priority="531" operator="greaterThan">
      <formula>$D$50</formula>
    </cfRule>
  </conditionalFormatting>
  <conditionalFormatting sqref="H51">
    <cfRule type="cellIs" priority="508" stopIfTrue="1" operator="equal">
      <formula>$D$36</formula>
    </cfRule>
    <cfRule type="cellIs" priority="509" stopIfTrue="1" operator="greaterThan">
      <formula>""""""</formula>
    </cfRule>
    <cfRule type="cellIs" dxfId="108" priority="510" operator="greaterThan">
      <formula>$D$51</formula>
    </cfRule>
    <cfRule type="cellIs" dxfId="107" priority="511" operator="greaterThan">
      <formula>$C$51</formula>
    </cfRule>
  </conditionalFormatting>
  <conditionalFormatting sqref="H52">
    <cfRule type="cellIs" priority="505" stopIfTrue="1" operator="equal">
      <formula>$D$36</formula>
    </cfRule>
    <cfRule type="cellIs" priority="506" stopIfTrue="1" operator="greaterThan">
      <formula>""""""</formula>
    </cfRule>
    <cfRule type="cellIs" dxfId="106" priority="507" operator="greaterThan">
      <formula>$C$52</formula>
    </cfRule>
  </conditionalFormatting>
  <conditionalFormatting sqref="H57">
    <cfRule type="cellIs" priority="502" stopIfTrue="1" operator="equal">
      <formula>$D$57</formula>
    </cfRule>
    <cfRule type="cellIs" priority="503" stopIfTrue="1" operator="greaterThan">
      <formula>""""""</formula>
    </cfRule>
    <cfRule type="cellIs" dxfId="105" priority="504" operator="greaterThan">
      <formula>$C$57</formula>
    </cfRule>
  </conditionalFormatting>
  <conditionalFormatting sqref="H59">
    <cfRule type="cellIs" priority="498" stopIfTrue="1" operator="equal">
      <formula>$D$57</formula>
    </cfRule>
    <cfRule type="cellIs" priority="499" stopIfTrue="1" operator="greaterThan">
      <formula>""""""</formula>
    </cfRule>
    <cfRule type="cellIs" dxfId="104" priority="500" operator="greaterThan">
      <formula>$D$59</formula>
    </cfRule>
    <cfRule type="cellIs" dxfId="103" priority="501" operator="greaterThan">
      <formula>$C$59</formula>
    </cfRule>
  </conditionalFormatting>
  <conditionalFormatting sqref="H63">
    <cfRule type="cellIs" priority="495" stopIfTrue="1" operator="equal">
      <formula>$D$63</formula>
    </cfRule>
    <cfRule type="cellIs" priority="496" stopIfTrue="1" operator="greaterThan">
      <formula>""""""</formula>
    </cfRule>
    <cfRule type="cellIs" dxfId="102" priority="497" operator="greaterThan">
      <formula>$C$63</formula>
    </cfRule>
  </conditionalFormatting>
  <conditionalFormatting sqref="H69">
    <cfRule type="cellIs" priority="492" stopIfTrue="1" operator="equal">
      <formula>$D$69</formula>
    </cfRule>
    <cfRule type="cellIs" priority="493" stopIfTrue="1" operator="greaterThan">
      <formula>""""""</formula>
    </cfRule>
    <cfRule type="cellIs" dxfId="101" priority="494" operator="greaterThan">
      <formula>$C$69</formula>
    </cfRule>
  </conditionalFormatting>
  <conditionalFormatting sqref="H71">
    <cfRule type="cellIs" priority="467" stopIfTrue="1" operator="equal">
      <formula>$D$69</formula>
    </cfRule>
    <cfRule type="cellIs" priority="489" stopIfTrue="1" operator="greaterThan">
      <formula>""""""</formula>
    </cfRule>
    <cfRule type="cellIs" dxfId="100" priority="490" operator="greaterThan">
      <formula>$D$71</formula>
    </cfRule>
    <cfRule type="cellIs" dxfId="99" priority="491" operator="greaterThan">
      <formula>$C$71</formula>
    </cfRule>
  </conditionalFormatting>
  <conditionalFormatting sqref="H76 H81 H91">
    <cfRule type="cellIs" priority="419" stopIfTrue="1" operator="equal">
      <formula>$D$63</formula>
    </cfRule>
    <cfRule type="cellIs" priority="431" stopIfTrue="1" operator="greaterThan">
      <formula>""""""</formula>
    </cfRule>
  </conditionalFormatting>
  <conditionalFormatting sqref="H79">
    <cfRule type="cellIs" priority="485" stopIfTrue="1" operator="equal">
      <formula>$D$63</formula>
    </cfRule>
    <cfRule type="cellIs" priority="486" stopIfTrue="1" operator="greaterThan">
      <formula>""""""</formula>
    </cfRule>
    <cfRule type="cellIs" dxfId="98" priority="487" operator="greaterThan">
      <formula>$C$79</formula>
    </cfRule>
  </conditionalFormatting>
  <conditionalFormatting sqref="H83">
    <cfRule type="cellIs" priority="466" stopIfTrue="1" operator="equal">
      <formula>$D$69</formula>
    </cfRule>
    <cfRule type="cellIs" priority="482" stopIfTrue="1" operator="greaterThan">
      <formula>""""""</formula>
    </cfRule>
    <cfRule type="cellIs" dxfId="97" priority="483" operator="greaterThan">
      <formula>$D$83</formula>
    </cfRule>
    <cfRule type="cellIs" dxfId="96" priority="484" operator="greaterThan">
      <formula>$C$83</formula>
    </cfRule>
  </conditionalFormatting>
  <conditionalFormatting sqref="H84">
    <cfRule type="cellIs" priority="428" stopIfTrue="1" operator="greaterThan">
      <formula>""""""</formula>
    </cfRule>
    <cfRule type="cellIs" priority="429" stopIfTrue="1" operator="equal">
      <formula>$D$63</formula>
    </cfRule>
  </conditionalFormatting>
  <conditionalFormatting sqref="H90">
    <cfRule type="cellIs" priority="479" stopIfTrue="1" operator="equal">
      <formula>$D$69</formula>
    </cfRule>
    <cfRule type="cellIs" priority="480" stopIfTrue="1" operator="greaterThan">
      <formula>""""""</formula>
    </cfRule>
    <cfRule type="cellIs" dxfId="95" priority="481" operator="greaterThan">
      <formula>$C$90</formula>
    </cfRule>
  </conditionalFormatting>
  <conditionalFormatting sqref="H95">
    <cfRule type="cellIs" priority="475" stopIfTrue="1" operator="equal">
      <formula>$D$69</formula>
    </cfRule>
    <cfRule type="cellIs" priority="476" stopIfTrue="1" operator="greaterThan">
      <formula>""""""</formula>
    </cfRule>
    <cfRule type="cellIs" dxfId="94" priority="477" operator="greaterThan">
      <formula>$C$95</formula>
    </cfRule>
  </conditionalFormatting>
  <conditionalFormatting sqref="H97">
    <cfRule type="cellIs" priority="472" stopIfTrue="1" operator="equal">
      <formula>$D$69</formula>
    </cfRule>
    <cfRule type="cellIs" priority="473" stopIfTrue="1" operator="greaterThan">
      <formula>""""""</formula>
    </cfRule>
    <cfRule type="cellIs" dxfId="93" priority="474" operator="greaterThan">
      <formula>$C$97</formula>
    </cfRule>
  </conditionalFormatting>
  <conditionalFormatting sqref="H101">
    <cfRule type="cellIs" priority="469" stopIfTrue="1" operator="equal">
      <formula>$D$101</formula>
    </cfRule>
    <cfRule type="cellIs" priority="470" stopIfTrue="1" operator="greaterThan">
      <formula>""""""</formula>
    </cfRule>
    <cfRule type="cellIs" dxfId="92" priority="471" operator="greaterThan">
      <formula>$C$101</formula>
    </cfRule>
  </conditionalFormatting>
  <conditionalFormatting sqref="H106:H107">
    <cfRule type="cellIs" priority="437" stopIfTrue="1" operator="equal">
      <formula>$D$105</formula>
    </cfRule>
    <cfRule type="cellIs" priority="438" stopIfTrue="1" operator="greaterThan">
      <formula>""""""</formula>
    </cfRule>
    <cfRule type="cellIs" dxfId="91" priority="439" operator="greaterThan">
      <formula>$C$106</formula>
    </cfRule>
  </conditionalFormatting>
  <conditionalFormatting sqref="H89">
    <cfRule type="cellIs" priority="434" stopIfTrue="1" operator="equal">
      <formula>$D$63</formula>
    </cfRule>
    <cfRule type="cellIs" priority="435" stopIfTrue="1" operator="greaterThan">
      <formula>""""""</formula>
    </cfRule>
    <cfRule type="cellIs" dxfId="90" priority="436" operator="greaterThan">
      <formula>$C$89</formula>
    </cfRule>
  </conditionalFormatting>
  <conditionalFormatting sqref="H91">
    <cfRule type="cellIs" dxfId="89" priority="478" operator="greaterThan">
      <formula>H$92</formula>
    </cfRule>
  </conditionalFormatting>
  <conditionalFormatting sqref="H43">
    <cfRule type="cellIs" dxfId="88" priority="433" operator="greaterThan">
      <formula>H$44</formula>
    </cfRule>
  </conditionalFormatting>
  <conditionalFormatting sqref="H76">
    <cfRule type="cellIs" dxfId="87" priority="488" operator="greaterThan">
      <formula>H$77</formula>
    </cfRule>
  </conditionalFormatting>
  <conditionalFormatting sqref="H81">
    <cfRule type="cellIs" dxfId="86" priority="432" operator="greaterThan">
      <formula>H$82</formula>
    </cfRule>
  </conditionalFormatting>
  <conditionalFormatting sqref="H84">
    <cfRule type="cellIs" dxfId="85" priority="430" operator="greaterThan">
      <formula>H$85</formula>
    </cfRule>
  </conditionalFormatting>
  <conditionalFormatting sqref="H38">
    <cfRule type="cellIs" dxfId="84" priority="427" operator="greaterThan">
      <formula>H$39</formula>
    </cfRule>
  </conditionalFormatting>
  <conditionalFormatting sqref="H46">
    <cfRule type="cellIs" dxfId="83" priority="425" operator="greaterThan">
      <formula>H$47</formula>
    </cfRule>
  </conditionalFormatting>
  <conditionalFormatting sqref="H46">
    <cfRule type="cellIs" dxfId="82" priority="424" operator="greaterThan">
      <formula>H$47</formula>
    </cfRule>
  </conditionalFormatting>
  <conditionalFormatting sqref="H53">
    <cfRule type="cellIs" dxfId="81" priority="423" operator="greaterThan">
      <formula>H$54</formula>
    </cfRule>
  </conditionalFormatting>
  <conditionalFormatting sqref="H68">
    <cfRule type="cellIs" priority="535" stopIfTrue="1" operator="greaterThan">
      <formula>""""""</formula>
    </cfRule>
    <cfRule type="cellIs" priority="536" stopIfTrue="1" operator="equal">
      <formula>$D$69</formula>
    </cfRule>
    <cfRule type="cellIs" dxfId="80" priority="537" operator="greaterThan">
      <formula>$D$68</formula>
    </cfRule>
    <cfRule type="cellIs" dxfId="79" priority="538" operator="greaterThan">
      <formula>$C$68</formula>
    </cfRule>
  </conditionalFormatting>
  <conditionalFormatting sqref="T38">
    <cfRule type="cellIs" priority="178" stopIfTrue="1" operator="greaterThan">
      <formula>""""""</formula>
    </cfRule>
    <cfRule type="cellIs" priority="185" stopIfTrue="1" operator="equal">
      <formula>$D$36</formula>
    </cfRule>
  </conditionalFormatting>
  <conditionalFormatting sqref="T46">
    <cfRule type="cellIs" priority="179" stopIfTrue="1" operator="equal">
      <formula>$D$49</formula>
    </cfRule>
    <cfRule type="cellIs" priority="180" stopIfTrue="1" operator="greaterThan">
      <formula>""""""</formula>
    </cfRule>
  </conditionalFormatting>
  <conditionalFormatting sqref="T15">
    <cfRule type="cellIs" priority="222" stopIfTrue="1" operator="greaterThan">
      <formula>""""""</formula>
    </cfRule>
    <cfRule type="cellIs" priority="223" stopIfTrue="1" operator="equal">
      <formula>$C$15</formula>
    </cfRule>
    <cfRule type="cellIs" dxfId="78" priority="224" operator="greaterThan">
      <formula>$D$15</formula>
    </cfRule>
  </conditionalFormatting>
  <conditionalFormatting sqref="T28">
    <cfRule type="cellIs" priority="213" stopIfTrue="1" operator="equal">
      <formula>$C$27</formula>
    </cfRule>
    <cfRule type="cellIs" priority="214" stopIfTrue="1" operator="greaterThan">
      <formula>""""""</formula>
    </cfRule>
    <cfRule type="cellIs" dxfId="77" priority="215" operator="greaterThan">
      <formula>$D$28</formula>
    </cfRule>
  </conditionalFormatting>
  <conditionalFormatting sqref="T45">
    <cfRule type="cellIs" priority="205" stopIfTrue="1" operator="equal">
      <formula>$D$48</formula>
    </cfRule>
    <cfRule type="cellIs" priority="271" stopIfTrue="1" operator="greaterThan">
      <formula>""""""</formula>
    </cfRule>
    <cfRule type="cellIs" dxfId="76" priority="272" operator="greaterThan">
      <formula>$D$45</formula>
    </cfRule>
    <cfRule type="cellIs" dxfId="75" priority="273" operator="greaterThan">
      <formula>$C$45</formula>
    </cfRule>
  </conditionalFormatting>
  <conditionalFormatting sqref="T88">
    <cfRule type="cellIs" priority="199" stopIfTrue="1" operator="greaterThan">
      <formula>""""""</formula>
    </cfRule>
    <cfRule type="cellIs" priority="200" stopIfTrue="1" operator="equal">
      <formula>$C$88</formula>
    </cfRule>
    <cfRule type="cellIs" dxfId="74" priority="201" operator="greaterThan">
      <formula>$D$88</formula>
    </cfRule>
  </conditionalFormatting>
  <conditionalFormatting sqref="T21">
    <cfRule type="cellIs" priority="202" stopIfTrue="1" operator="greaterThan">
      <formula>""""""</formula>
    </cfRule>
    <cfRule type="cellIs" priority="203" stopIfTrue="1" operator="equal">
      <formula>$D$21</formula>
    </cfRule>
    <cfRule type="cellIs" dxfId="73" priority="204" operator="greaterThan">
      <formula>$C$21</formula>
    </cfRule>
  </conditionalFormatting>
  <conditionalFormatting sqref="T23">
    <cfRule type="cellIs" priority="216" stopIfTrue="1" operator="equal">
      <formula>$D$23</formula>
    </cfRule>
    <cfRule type="cellIs" priority="217" stopIfTrue="1" operator="greaterThan">
      <formula>""""""</formula>
    </cfRule>
    <cfRule type="cellIs" dxfId="72" priority="218" operator="greaterThan">
      <formula>$C$23</formula>
    </cfRule>
  </conditionalFormatting>
  <conditionalFormatting sqref="T24">
    <cfRule type="cellIs" priority="286" stopIfTrue="1" operator="equal">
      <formula>$D$24</formula>
    </cfRule>
    <cfRule type="cellIs" priority="287" stopIfTrue="1" operator="greaterThan">
      <formula>""""""</formula>
    </cfRule>
    <cfRule type="cellIs" dxfId="71" priority="288" operator="greaterThan">
      <formula>$C$24</formula>
    </cfRule>
  </conditionalFormatting>
  <conditionalFormatting sqref="T25">
    <cfRule type="cellIs" priority="280" stopIfTrue="1" operator="equal">
      <formula>$C$27</formula>
    </cfRule>
    <cfRule type="cellIs" priority="281" stopIfTrue="1" operator="greaterThan">
      <formula>""""""</formula>
    </cfRule>
    <cfRule type="cellIs" dxfId="70" priority="282" operator="greaterThan">
      <formula>$D$27</formula>
    </cfRule>
    <cfRule type="cellIs" priority="283" stopIfTrue="1" operator="equal">
      <formula>$D$25</formula>
    </cfRule>
    <cfRule type="cellIs" priority="284" stopIfTrue="1" operator="greaterThan">
      <formula>""""""</formula>
    </cfRule>
    <cfRule type="cellIs" dxfId="69" priority="285" operator="greaterThan">
      <formula>$C$25</formula>
    </cfRule>
  </conditionalFormatting>
  <conditionalFormatting sqref="T31">
    <cfRule type="cellIs" priority="277" stopIfTrue="1" operator="equal">
      <formula>$D$31</formula>
    </cfRule>
    <cfRule type="cellIs" priority="278" stopIfTrue="1" operator="greaterThan">
      <formula>""""""</formula>
    </cfRule>
    <cfRule type="cellIs" dxfId="68" priority="279" operator="greaterThan">
      <formula>$C$31</formula>
    </cfRule>
  </conditionalFormatting>
  <conditionalFormatting sqref="T32">
    <cfRule type="cellIs" priority="291" stopIfTrue="1" operator="greaterThan">
      <formula>""""""</formula>
    </cfRule>
    <cfRule type="cellIs" priority="292" stopIfTrue="1" operator="equal">
      <formula>$C$32</formula>
    </cfRule>
    <cfRule type="cellIs" dxfId="67" priority="293" operator="greaterThan">
      <formula>$D$32</formula>
    </cfRule>
  </conditionalFormatting>
  <conditionalFormatting sqref="T33">
    <cfRule type="cellIs" priority="227" stopIfTrue="1" operator="equal">
      <formula>$D$31</formula>
    </cfRule>
    <cfRule type="cellIs" priority="274" stopIfTrue="1" operator="greaterThan">
      <formula>""""""</formula>
    </cfRule>
    <cfRule type="cellIs" dxfId="66" priority="275" operator="greaterThan">
      <formula>$D$33</formula>
    </cfRule>
    <cfRule type="cellIs" dxfId="65" priority="276" operator="greaterThan">
      <formula>$C$33</formula>
    </cfRule>
  </conditionalFormatting>
  <conditionalFormatting sqref="T34">
    <cfRule type="cellIs" priority="210" stopIfTrue="1" operator="greaterThan">
      <formula>""""""</formula>
    </cfRule>
    <cfRule type="cellIs" priority="211" stopIfTrue="1" operator="equal">
      <formula>$C$34</formula>
    </cfRule>
    <cfRule type="cellIs" dxfId="64" priority="212" operator="greaterThan">
      <formula>$D$34</formula>
    </cfRule>
  </conditionalFormatting>
  <conditionalFormatting sqref="T41">
    <cfRule type="cellIs" priority="206" stopIfTrue="1" operator="equal">
      <formula>$D$36</formula>
    </cfRule>
    <cfRule type="cellIs" priority="207" stopIfTrue="1" operator="greaterThan">
      <formula>""""""</formula>
    </cfRule>
    <cfRule type="cellIs" dxfId="63" priority="208" operator="greaterThan">
      <formula>$D$41</formula>
    </cfRule>
    <cfRule type="cellIs" dxfId="62" priority="209" operator="greaterThan">
      <formula>$C$41</formula>
    </cfRule>
  </conditionalFormatting>
  <conditionalFormatting sqref="T50">
    <cfRule type="cellIs" priority="289" stopIfTrue="1" operator="greaterThan">
      <formula>""""""</formula>
    </cfRule>
    <cfRule type="cellIs" dxfId="61" priority="290" operator="greaterThan">
      <formula>$D$50</formula>
    </cfRule>
  </conditionalFormatting>
  <conditionalFormatting sqref="T51">
    <cfRule type="cellIs" priority="267" stopIfTrue="1" operator="equal">
      <formula>$D$36</formula>
    </cfRule>
    <cfRule type="cellIs" priority="268" stopIfTrue="1" operator="greaterThan">
      <formula>""""""</formula>
    </cfRule>
    <cfRule type="cellIs" dxfId="60" priority="269" operator="greaterThan">
      <formula>$D$51</formula>
    </cfRule>
    <cfRule type="cellIs" dxfId="59" priority="270" operator="greaterThan">
      <formula>$C$51</formula>
    </cfRule>
  </conditionalFormatting>
  <conditionalFormatting sqref="T52">
    <cfRule type="cellIs" priority="264" stopIfTrue="1" operator="equal">
      <formula>$D$36</formula>
    </cfRule>
    <cfRule type="cellIs" priority="265" stopIfTrue="1" operator="greaterThan">
      <formula>""""""</formula>
    </cfRule>
    <cfRule type="cellIs" dxfId="58" priority="266" operator="greaterThan">
      <formula>$C$52</formula>
    </cfRule>
  </conditionalFormatting>
  <conditionalFormatting sqref="T57">
    <cfRule type="cellIs" priority="261" stopIfTrue="1" operator="equal">
      <formula>$D$57</formula>
    </cfRule>
    <cfRule type="cellIs" priority="262" stopIfTrue="1" operator="greaterThan">
      <formula>""""""</formula>
    </cfRule>
    <cfRule type="cellIs" dxfId="57" priority="263" operator="greaterThan">
      <formula>$C$57</formula>
    </cfRule>
  </conditionalFormatting>
  <conditionalFormatting sqref="T59">
    <cfRule type="cellIs" priority="257" stopIfTrue="1" operator="equal">
      <formula>$D$57</formula>
    </cfRule>
    <cfRule type="cellIs" priority="258" stopIfTrue="1" operator="greaterThan">
      <formula>""""""</formula>
    </cfRule>
    <cfRule type="cellIs" dxfId="56" priority="259" operator="greaterThan">
      <formula>$D$59</formula>
    </cfRule>
    <cfRule type="cellIs" dxfId="55" priority="260" operator="greaterThan">
      <formula>$C$59</formula>
    </cfRule>
  </conditionalFormatting>
  <conditionalFormatting sqref="T63">
    <cfRule type="cellIs" priority="254" stopIfTrue="1" operator="equal">
      <formula>$D$63</formula>
    </cfRule>
    <cfRule type="cellIs" priority="255" stopIfTrue="1" operator="greaterThan">
      <formula>""""""</formula>
    </cfRule>
    <cfRule type="cellIs" dxfId="54" priority="256" operator="greaterThan">
      <formula>$C$63</formula>
    </cfRule>
  </conditionalFormatting>
  <conditionalFormatting sqref="T69">
    <cfRule type="cellIs" priority="251" stopIfTrue="1" operator="equal">
      <formula>$D$69</formula>
    </cfRule>
    <cfRule type="cellIs" priority="252" stopIfTrue="1" operator="greaterThan">
      <formula>""""""</formula>
    </cfRule>
    <cfRule type="cellIs" dxfId="53" priority="253" operator="greaterThan">
      <formula>$C$69</formula>
    </cfRule>
  </conditionalFormatting>
  <conditionalFormatting sqref="T71">
    <cfRule type="cellIs" priority="226" stopIfTrue="1" operator="equal">
      <formula>$D$69</formula>
    </cfRule>
    <cfRule type="cellIs" priority="248" stopIfTrue="1" operator="greaterThan">
      <formula>""""""</formula>
    </cfRule>
    <cfRule type="cellIs" dxfId="52" priority="249" operator="greaterThan">
      <formula>$D$71</formula>
    </cfRule>
    <cfRule type="cellIs" dxfId="51" priority="250" operator="greaterThan">
      <formula>$C$71</formula>
    </cfRule>
  </conditionalFormatting>
  <conditionalFormatting sqref="T91 T76 T81">
    <cfRule type="cellIs" priority="177" stopIfTrue="1" operator="equal">
      <formula>$D$63</formula>
    </cfRule>
    <cfRule type="cellIs" priority="189" stopIfTrue="1" operator="greaterThan">
      <formula>""""""</formula>
    </cfRule>
  </conditionalFormatting>
  <conditionalFormatting sqref="T79">
    <cfRule type="cellIs" priority="245" stopIfTrue="1" operator="equal">
      <formula>$D$63</formula>
    </cfRule>
    <cfRule type="cellIs" priority="246" stopIfTrue="1" operator="greaterThan">
      <formula>""""""</formula>
    </cfRule>
    <cfRule type="cellIs" dxfId="50" priority="247" operator="greaterThan">
      <formula>$C$79</formula>
    </cfRule>
  </conditionalFormatting>
  <conditionalFormatting sqref="T83">
    <cfRule type="cellIs" priority="225" stopIfTrue="1" operator="equal">
      <formula>$D$69</formula>
    </cfRule>
    <cfRule type="cellIs" priority="242" stopIfTrue="1" operator="greaterThan">
      <formula>""""""</formula>
    </cfRule>
    <cfRule type="cellIs" dxfId="49" priority="243" operator="greaterThan">
      <formula>$D$83</formula>
    </cfRule>
    <cfRule type="cellIs" dxfId="48" priority="244" operator="greaterThan">
      <formula>$C$83</formula>
    </cfRule>
  </conditionalFormatting>
  <conditionalFormatting sqref="T84">
    <cfRule type="cellIs" priority="187" stopIfTrue="1" operator="greaterThan">
      <formula>""""""</formula>
    </cfRule>
    <cfRule type="cellIs" priority="188" stopIfTrue="1" operator="equal">
      <formula>$D$63</formula>
    </cfRule>
  </conditionalFormatting>
  <conditionalFormatting sqref="T90">
    <cfRule type="cellIs" priority="238" stopIfTrue="1" operator="equal">
      <formula>$D$69</formula>
    </cfRule>
    <cfRule type="cellIs" priority="239" stopIfTrue="1" operator="greaterThan">
      <formula>""""""</formula>
    </cfRule>
    <cfRule type="cellIs" dxfId="47" priority="240" operator="greaterThan">
      <formula>$C$90</formula>
    </cfRule>
  </conditionalFormatting>
  <conditionalFormatting sqref="T95">
    <cfRule type="cellIs" priority="234" stopIfTrue="1" operator="equal">
      <formula>$D$69</formula>
    </cfRule>
    <cfRule type="cellIs" priority="235" stopIfTrue="1" operator="greaterThan">
      <formula>""""""</formula>
    </cfRule>
    <cfRule type="cellIs" dxfId="46" priority="236" operator="greaterThan">
      <formula>$C$95</formula>
    </cfRule>
  </conditionalFormatting>
  <conditionalFormatting sqref="T97">
    <cfRule type="cellIs" priority="231" stopIfTrue="1" operator="equal">
      <formula>$D$69</formula>
    </cfRule>
    <cfRule type="cellIs" priority="232" stopIfTrue="1" operator="greaterThan">
      <formula>""""""</formula>
    </cfRule>
    <cfRule type="cellIs" dxfId="45" priority="233" operator="greaterThan">
      <formula>$C$97</formula>
    </cfRule>
  </conditionalFormatting>
  <conditionalFormatting sqref="T101">
    <cfRule type="cellIs" priority="228" stopIfTrue="1" operator="equal">
      <formula>$D$101</formula>
    </cfRule>
    <cfRule type="cellIs" priority="229" stopIfTrue="1" operator="greaterThan">
      <formula>""""""</formula>
    </cfRule>
    <cfRule type="cellIs" dxfId="44" priority="230" operator="greaterThan">
      <formula>$C$101</formula>
    </cfRule>
  </conditionalFormatting>
  <conditionalFormatting sqref="T106:T107">
    <cfRule type="cellIs" priority="196" stopIfTrue="1" operator="equal">
      <formula>$D$105</formula>
    </cfRule>
    <cfRule type="cellIs" priority="197" stopIfTrue="1" operator="greaterThan">
      <formula>""""""</formula>
    </cfRule>
    <cfRule type="cellIs" dxfId="43" priority="198" operator="greaterThan">
      <formula>$C$106</formula>
    </cfRule>
  </conditionalFormatting>
  <conditionalFormatting sqref="T89">
    <cfRule type="cellIs" priority="193" stopIfTrue="1" operator="equal">
      <formula>$D$63</formula>
    </cfRule>
    <cfRule type="cellIs" priority="194" stopIfTrue="1" operator="greaterThan">
      <formula>""""""</formula>
    </cfRule>
    <cfRule type="cellIs" dxfId="42" priority="195" operator="greaterThan">
      <formula>$C$89</formula>
    </cfRule>
  </conditionalFormatting>
  <conditionalFormatting sqref="T91">
    <cfRule type="cellIs" dxfId="41" priority="237" operator="greaterThan">
      <formula>T$92</formula>
    </cfRule>
  </conditionalFormatting>
  <conditionalFormatting sqref="T43">
    <cfRule type="cellIs" priority="173" stopIfTrue="1" operator="greaterThan">
      <formula>""""""</formula>
    </cfRule>
    <cfRule type="cellIs" dxfId="40" priority="192" operator="greaterThan">
      <formula>T$44</formula>
    </cfRule>
  </conditionalFormatting>
  <conditionalFormatting sqref="T76">
    <cfRule type="cellIs" dxfId="39" priority="191" operator="greaterThan">
      <formula>T$77</formula>
    </cfRule>
  </conditionalFormatting>
  <conditionalFormatting sqref="T81">
    <cfRule type="cellIs" dxfId="38" priority="190" operator="greaterThan">
      <formula>T$82</formula>
    </cfRule>
  </conditionalFormatting>
  <conditionalFormatting sqref="T84">
    <cfRule type="cellIs" dxfId="37" priority="241" operator="greaterThan">
      <formula>T$85</formula>
    </cfRule>
  </conditionalFormatting>
  <conditionalFormatting sqref="T38">
    <cfRule type="cellIs" dxfId="36" priority="186" operator="greaterThan">
      <formula>T$39</formula>
    </cfRule>
  </conditionalFormatting>
  <conditionalFormatting sqref="T46">
    <cfRule type="cellIs" dxfId="35" priority="184" operator="greaterThan">
      <formula>T$47</formula>
    </cfRule>
  </conditionalFormatting>
  <conditionalFormatting sqref="T53">
    <cfRule type="cellIs" dxfId="34" priority="183" operator="greaterThan">
      <formula>T$54</formula>
    </cfRule>
  </conditionalFormatting>
  <conditionalFormatting sqref="T53">
    <cfRule type="cellIs" priority="181" stopIfTrue="1" operator="equal">
      <formula>$D$36</formula>
    </cfRule>
    <cfRule type="cellIs" priority="182" stopIfTrue="1" operator="greaterThan">
      <formula>""""""</formula>
    </cfRule>
  </conditionalFormatting>
  <conditionalFormatting sqref="T68">
    <cfRule type="cellIs" priority="294" stopIfTrue="1" operator="greaterThan">
      <formula>""""""</formula>
    </cfRule>
    <cfRule type="cellIs" priority="295" stopIfTrue="1" operator="equal">
      <formula>$D$69</formula>
    </cfRule>
    <cfRule type="cellIs" dxfId="33" priority="296" operator="greaterThan">
      <formula>$D$68</formula>
    </cfRule>
    <cfRule type="cellIs" dxfId="32" priority="297" operator="greaterThan">
      <formula>$C$68</formula>
    </cfRule>
  </conditionalFormatting>
  <conditionalFormatting sqref="T14">
    <cfRule type="cellIs" dxfId="31" priority="174" stopIfTrue="1" operator="notBetween">
      <formula>6</formula>
      <formula>9</formula>
    </cfRule>
    <cfRule type="cellIs" dxfId="30" priority="175" operator="notBetween">
      <formula>6.5</formula>
      <formula>8.5</formula>
    </cfRule>
    <cfRule type="cellIs" dxfId="29" priority="176" operator="notBetween">
      <formula>6</formula>
      <formula>8.5</formula>
    </cfRule>
  </conditionalFormatting>
  <conditionalFormatting sqref="S45">
    <cfRule type="cellIs" priority="169" stopIfTrue="1" operator="equal">
      <formula>$D$48</formula>
    </cfRule>
    <cfRule type="cellIs" priority="170" stopIfTrue="1" operator="greaterThan">
      <formula>""""""</formula>
    </cfRule>
    <cfRule type="cellIs" dxfId="28" priority="171" operator="greaterThan">
      <formula>$D$45</formula>
    </cfRule>
    <cfRule type="cellIs" dxfId="27" priority="172" operator="greaterThan">
      <formula>$C$45</formula>
    </cfRule>
  </conditionalFormatting>
  <conditionalFormatting sqref="S43">
    <cfRule type="cellIs" priority="167" stopIfTrue="1" operator="greaterThan">
      <formula>""""""</formula>
    </cfRule>
    <cfRule type="cellIs" dxfId="26" priority="168" operator="greaterThan">
      <formula>S$44</formula>
    </cfRule>
  </conditionalFormatting>
  <conditionalFormatting sqref="S38">
    <cfRule type="cellIs" priority="164" stopIfTrue="1" operator="greaterThan">
      <formula>""""""</formula>
    </cfRule>
    <cfRule type="cellIs" priority="165" stopIfTrue="1" operator="equal">
      <formula>$D$36</formula>
    </cfRule>
  </conditionalFormatting>
  <conditionalFormatting sqref="S38">
    <cfRule type="cellIs" dxfId="25" priority="166" operator="greaterThan">
      <formula>S$39</formula>
    </cfRule>
  </conditionalFormatting>
  <conditionalFormatting sqref="S33">
    <cfRule type="cellIs" priority="160" stopIfTrue="1" operator="equal">
      <formula>$D$31</formula>
    </cfRule>
    <cfRule type="cellIs" priority="161" stopIfTrue="1" operator="greaterThan">
      <formula>""""""</formula>
    </cfRule>
    <cfRule type="cellIs" dxfId="24" priority="162" operator="greaterThan">
      <formula>$D$33</formula>
    </cfRule>
    <cfRule type="cellIs" dxfId="23" priority="163" operator="greaterThan">
      <formula>$C$33</formula>
    </cfRule>
  </conditionalFormatting>
  <conditionalFormatting sqref="S31">
    <cfRule type="cellIs" priority="157" stopIfTrue="1" operator="equal">
      <formula>$D$31</formula>
    </cfRule>
    <cfRule type="cellIs" priority="158" stopIfTrue="1" operator="greaterThan">
      <formula>""""""</formula>
    </cfRule>
    <cfRule type="cellIs" dxfId="22" priority="159" operator="greaterThan">
      <formula>$C$31</formula>
    </cfRule>
  </conditionalFormatting>
  <conditionalFormatting sqref="S68">
    <cfRule type="cellIs" priority="127" stopIfTrue="1" operator="greaterThan">
      <formula>""""""</formula>
    </cfRule>
    <cfRule type="cellIs" priority="128" stopIfTrue="1" operator="equal">
      <formula>$D$69</formula>
    </cfRule>
    <cfRule type="cellIs" dxfId="21" priority="129" operator="greaterThan">
      <formula>$D$68</formula>
    </cfRule>
    <cfRule type="cellIs" dxfId="20" priority="130" operator="greaterThan">
      <formula>$C$68</formula>
    </cfRule>
  </conditionalFormatting>
  <conditionalFormatting sqref="S71">
    <cfRule type="cellIs" priority="123" stopIfTrue="1" operator="equal">
      <formula>$D$69</formula>
    </cfRule>
    <cfRule type="cellIs" priority="124" stopIfTrue="1" operator="greaterThan">
      <formula>""""""</formula>
    </cfRule>
    <cfRule type="cellIs" dxfId="19" priority="125" operator="greaterThan">
      <formula>$D$71</formula>
    </cfRule>
    <cfRule type="cellIs" dxfId="18" priority="126" operator="greaterThan">
      <formula>$C$71</formula>
    </cfRule>
  </conditionalFormatting>
  <conditionalFormatting sqref="S76">
    <cfRule type="cellIs" priority="120" stopIfTrue="1" operator="equal">
      <formula>$D$63</formula>
    </cfRule>
    <cfRule type="cellIs" priority="121" stopIfTrue="1" operator="greaterThan">
      <formula>""""""</formula>
    </cfRule>
  </conditionalFormatting>
  <conditionalFormatting sqref="S76">
    <cfRule type="cellIs" dxfId="17" priority="122" operator="greaterThan">
      <formula>S$77</formula>
    </cfRule>
  </conditionalFormatting>
  <conditionalFormatting sqref="S81">
    <cfRule type="cellIs" priority="117" stopIfTrue="1" operator="equal">
      <formula>$D$63</formula>
    </cfRule>
    <cfRule type="cellIs" priority="118" stopIfTrue="1" operator="greaterThan">
      <formula>""""""</formula>
    </cfRule>
  </conditionalFormatting>
  <conditionalFormatting sqref="S81">
    <cfRule type="cellIs" dxfId="16" priority="119" operator="greaterThan">
      <formula>S$82</formula>
    </cfRule>
  </conditionalFormatting>
  <conditionalFormatting sqref="S83">
    <cfRule type="cellIs" priority="113" stopIfTrue="1" operator="equal">
      <formula>$D$69</formula>
    </cfRule>
    <cfRule type="cellIs" priority="114" stopIfTrue="1" operator="greaterThan">
      <formula>""""""</formula>
    </cfRule>
    <cfRule type="cellIs" dxfId="15" priority="115" operator="greaterThan">
      <formula>$D$83</formula>
    </cfRule>
    <cfRule type="cellIs" dxfId="14" priority="116" operator="greaterThan">
      <formula>$C$83</formula>
    </cfRule>
  </conditionalFormatting>
  <conditionalFormatting sqref="S106">
    <cfRule type="cellIs" priority="110" stopIfTrue="1" operator="equal">
      <formula>$D$105</formula>
    </cfRule>
    <cfRule type="cellIs" priority="111" stopIfTrue="1" operator="greaterThan">
      <formula>""""""</formula>
    </cfRule>
    <cfRule type="cellIs" dxfId="13" priority="112" operator="greaterThan">
      <formula>$C$106</formula>
    </cfRule>
  </conditionalFormatting>
  <conditionalFormatting sqref="S50">
    <cfRule type="cellIs" priority="99" stopIfTrue="1" operator="greaterThan">
      <formula>""""""</formula>
    </cfRule>
    <cfRule type="cellIs" dxfId="12" priority="100" operator="greaterThan">
      <formula>$D$50</formula>
    </cfRule>
  </conditionalFormatting>
  <conditionalFormatting sqref="S59">
    <cfRule type="cellIs" priority="95" stopIfTrue="1" operator="equal">
      <formula>$D$57</formula>
    </cfRule>
    <cfRule type="cellIs" priority="96" stopIfTrue="1" operator="greaterThan">
      <formula>""""""</formula>
    </cfRule>
    <cfRule type="cellIs" dxfId="11" priority="97" operator="greaterThan">
      <formula>$D$59</formula>
    </cfRule>
    <cfRule type="cellIs" dxfId="10" priority="98" operator="greaterThan">
      <formula>$C$59</formula>
    </cfRule>
  </conditionalFormatting>
  <conditionalFormatting sqref="S21">
    <cfRule type="cellIs" priority="92" stopIfTrue="1" operator="greaterThan">
      <formula>""""""</formula>
    </cfRule>
    <cfRule type="cellIs" priority="93" stopIfTrue="1" operator="equal">
      <formula>$D$21</formula>
    </cfRule>
    <cfRule type="cellIs" dxfId="9" priority="94" operator="greaterThan">
      <formula>$C$21</formula>
    </cfRule>
  </conditionalFormatting>
  <conditionalFormatting sqref="I38">
    <cfRule type="cellIs" priority="87" stopIfTrue="1" operator="greaterThan">
      <formula>""""""</formula>
    </cfRule>
    <cfRule type="cellIs" priority="88" stopIfTrue="1" operator="equal">
      <formula>$D$36</formula>
    </cfRule>
  </conditionalFormatting>
  <conditionalFormatting sqref="I38">
    <cfRule type="cellIs" dxfId="8" priority="89" operator="greaterThan">
      <formula>I$39</formula>
    </cfRule>
  </conditionalFormatting>
  <conditionalFormatting sqref="R8">
    <cfRule type="cellIs" dxfId="7" priority="56" stopIfTrue="1" operator="notBetween">
      <formula>6</formula>
      <formula>9</formula>
    </cfRule>
    <cfRule type="cellIs" dxfId="6" priority="57" operator="notBetween">
      <formula>6.5</formula>
      <formula>8.5</formula>
    </cfRule>
    <cfRule type="cellIs" dxfId="5" priority="58" operator="notBetween">
      <formula>6</formula>
      <formula>8.5</formula>
    </cfRule>
  </conditionalFormatting>
  <conditionalFormatting sqref="U43">
    <cfRule type="cellIs" priority="42" stopIfTrue="1" operator="greaterThan">
      <formula>""""""</formula>
    </cfRule>
  </conditionalFormatting>
  <conditionalFormatting sqref="O43">
    <cfRule type="cellIs" priority="23" stopIfTrue="1" operator="greaterThan">
      <formula>""""""</formula>
    </cfRule>
    <cfRule type="cellIs" dxfId="4" priority="24" operator="greaterThan">
      <formula>O$44</formula>
    </cfRule>
  </conditionalFormatting>
  <conditionalFormatting sqref="W77">
    <cfRule type="cellIs" priority="10" stopIfTrue="1" operator="equal">
      <formula>$D$63</formula>
    </cfRule>
    <cfRule type="cellIs" priority="11" stopIfTrue="1" operator="greaterThan">
      <formula>""""""</formula>
    </cfRule>
  </conditionalFormatting>
  <conditionalFormatting sqref="W77">
    <cfRule type="cellIs" dxfId="3" priority="12" operator="greaterThan">
      <formula>W$77</formula>
    </cfRule>
  </conditionalFormatting>
  <conditionalFormatting sqref="W82">
    <cfRule type="cellIs" priority="7" stopIfTrue="1" operator="equal">
      <formula>$D$63</formula>
    </cfRule>
    <cfRule type="cellIs" priority="8" stopIfTrue="1" operator="greaterThan">
      <formula>""""""</formula>
    </cfRule>
  </conditionalFormatting>
  <conditionalFormatting sqref="W82">
    <cfRule type="cellIs" dxfId="2" priority="9" operator="greaterThan">
      <formula>W$77</formula>
    </cfRule>
  </conditionalFormatting>
  <conditionalFormatting sqref="W85">
    <cfRule type="cellIs" priority="4" stopIfTrue="1" operator="equal">
      <formula>$D$63</formula>
    </cfRule>
    <cfRule type="cellIs" priority="5" stopIfTrue="1" operator="greaterThan">
      <formula>""""""</formula>
    </cfRule>
  </conditionalFormatting>
  <conditionalFormatting sqref="W85">
    <cfRule type="cellIs" dxfId="1" priority="6" operator="greaterThan">
      <formula>W$77</formula>
    </cfRule>
  </conditionalFormatting>
  <conditionalFormatting sqref="W92">
    <cfRule type="cellIs" priority="1" stopIfTrue="1" operator="equal">
      <formula>$D$63</formula>
    </cfRule>
    <cfRule type="cellIs" priority="2" stopIfTrue="1" operator="greaterThan">
      <formula>""""""</formula>
    </cfRule>
  </conditionalFormatting>
  <conditionalFormatting sqref="W92">
    <cfRule type="cellIs" dxfId="0" priority="3" operator="greaterThan">
      <formula>W$77</formula>
    </cfRule>
  </conditionalFormatting>
  <pageMargins left="0.70866141732283472" right="0.70866141732283472" top="0.62992125984251968" bottom="0.74803149606299213" header="0.31496062992125984" footer="0.31496062992125984"/>
  <pageSetup paperSize="17" scale="28" fitToWidth="2" fitToHeight="2" orientation="landscape" verticalDpi="1200" r:id="rId1"/>
  <headerFooter>
    <oddHeader xml:space="preserve">&amp;L&amp;"Calibri,Bold"&amp;14&amp;K000000Mount Nansen Mine Site
Water Resources Investigation Program
Water Quality
&amp;C&amp;G&amp;R&amp;"-,Bold"&amp;14Monthly Report
Attachment 3: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P12:P106"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289</v>
      </c>
    </row>
    <row r="3" spans="1:2" x14ac:dyDescent="0.25">
      <c r="B3" t="s">
        <v>290</v>
      </c>
    </row>
    <row r="4" spans="1:2" x14ac:dyDescent="0.25">
      <c r="B4" t="s">
        <v>291</v>
      </c>
    </row>
    <row r="5" spans="1:2" x14ac:dyDescent="0.25">
      <c r="B5" t="s">
        <v>292</v>
      </c>
    </row>
    <row r="6" spans="1:2" x14ac:dyDescent="0.25">
      <c r="B6" t="s">
        <v>293</v>
      </c>
    </row>
    <row r="8" spans="1:2" x14ac:dyDescent="0.25">
      <c r="A8">
        <v>2</v>
      </c>
      <c r="B8" t="s">
        <v>294</v>
      </c>
    </row>
    <row r="9" spans="1:2" x14ac:dyDescent="0.25">
      <c r="B9" t="s">
        <v>295</v>
      </c>
    </row>
    <row r="10" spans="1:2" x14ac:dyDescent="0.25">
      <c r="B10" t="s">
        <v>296</v>
      </c>
    </row>
    <row r="11" spans="1:2" x14ac:dyDescent="0.25">
      <c r="B11" t="s">
        <v>297</v>
      </c>
    </row>
    <row r="12" spans="1:2" x14ac:dyDescent="0.25">
      <c r="B12" t="s">
        <v>298</v>
      </c>
    </row>
    <row r="13" spans="1:2" x14ac:dyDescent="0.25">
      <c r="B13" t="s">
        <v>299</v>
      </c>
    </row>
    <row r="14" spans="1:2" x14ac:dyDescent="0.25">
      <c r="B14" t="s">
        <v>300</v>
      </c>
    </row>
    <row r="15" spans="1:2" x14ac:dyDescent="0.25">
      <c r="B15" t="s">
        <v>301</v>
      </c>
    </row>
    <row r="16" spans="1:2" x14ac:dyDescent="0.25">
      <c r="B16" t="s">
        <v>302</v>
      </c>
    </row>
    <row r="17" spans="2:2" x14ac:dyDescent="0.25">
      <c r="B17" t="s">
        <v>303</v>
      </c>
    </row>
    <row r="18" spans="2:2" x14ac:dyDescent="0.25">
      <c r="B18" t="s">
        <v>304</v>
      </c>
    </row>
    <row r="19" spans="2:2" x14ac:dyDescent="0.25">
      <c r="B19" t="s">
        <v>305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2015-12-16T19:45:53Z</cp:lastPrinted>
  <dcterms:created xsi:type="dcterms:W3CDTF">2015-05-19T22:17:21Z</dcterms:created>
  <dcterms:modified xsi:type="dcterms:W3CDTF">2015-12-21T17:10:04Z</dcterms:modified>
</cp:coreProperties>
</file>