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0" yWindow="4155" windowWidth="20730" windowHeight="5205" tabRatio="429"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Hydrology'!$A$1:$J$19</definedName>
    <definedName name="_xlnm.Print_Area" localSheetId="2">'2 - WQ Conditions'!$A$1:$D$21</definedName>
    <definedName name="_xlnm.Print_Area" localSheetId="3">'3 - WQ Results '!$A$1:$AG$118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F92" i="6" l="1"/>
  <c r="G92" i="6"/>
  <c r="H92" i="6"/>
  <c r="I92" i="6"/>
  <c r="J92" i="6"/>
  <c r="K92" i="6"/>
  <c r="M92" i="6"/>
  <c r="N92" i="6"/>
  <c r="O92" i="6"/>
  <c r="P92" i="6"/>
  <c r="Q92" i="6"/>
  <c r="F85" i="6"/>
  <c r="G85" i="6"/>
  <c r="H85" i="6"/>
  <c r="I85" i="6"/>
  <c r="J85" i="6"/>
  <c r="K85" i="6"/>
  <c r="M85" i="6"/>
  <c r="N85" i="6"/>
  <c r="O85" i="6"/>
  <c r="P85" i="6"/>
  <c r="Q85" i="6"/>
  <c r="F82" i="6"/>
  <c r="G82" i="6"/>
  <c r="H82" i="6"/>
  <c r="I82" i="6"/>
  <c r="J82" i="6"/>
  <c r="K82" i="6"/>
  <c r="M82" i="6"/>
  <c r="N82" i="6"/>
  <c r="O82" i="6"/>
  <c r="P82" i="6"/>
  <c r="Q82" i="6"/>
  <c r="F77" i="6"/>
  <c r="G77" i="6"/>
  <c r="H77" i="6"/>
  <c r="I77" i="6"/>
  <c r="J77" i="6"/>
  <c r="K77" i="6"/>
  <c r="M77" i="6"/>
  <c r="N77" i="6"/>
  <c r="O77" i="6"/>
  <c r="P77" i="6"/>
  <c r="Q77" i="6"/>
  <c r="F44" i="6"/>
  <c r="G44" i="6"/>
  <c r="H44" i="6"/>
  <c r="I44" i="6"/>
  <c r="J44" i="6"/>
  <c r="K44" i="6"/>
  <c r="M44" i="6"/>
  <c r="N44" i="6"/>
  <c r="O44" i="6"/>
  <c r="P44" i="6"/>
  <c r="Q44" i="6"/>
  <c r="R44" i="6"/>
  <c r="F39" i="6"/>
  <c r="G39" i="6"/>
  <c r="H39" i="6"/>
  <c r="I39" i="6"/>
  <c r="J39" i="6"/>
  <c r="K39" i="6"/>
  <c r="M39" i="6"/>
  <c r="N39" i="6"/>
  <c r="O39" i="6"/>
  <c r="P39" i="6"/>
  <c r="Q39" i="6"/>
  <c r="R39" i="6"/>
  <c r="F54" i="6"/>
  <c r="G54" i="6"/>
  <c r="H54" i="6"/>
  <c r="I54" i="6"/>
  <c r="J54" i="6"/>
  <c r="K54" i="6"/>
  <c r="M54" i="6"/>
  <c r="N54" i="6"/>
  <c r="O54" i="6"/>
  <c r="P54" i="6"/>
  <c r="Q54" i="6"/>
  <c r="R54" i="6"/>
  <c r="F47" i="6"/>
  <c r="G47" i="6"/>
  <c r="H47" i="6"/>
  <c r="I47" i="6"/>
  <c r="J47" i="6"/>
  <c r="K47" i="6"/>
  <c r="M47" i="6"/>
  <c r="N47" i="6"/>
  <c r="O47" i="6"/>
  <c r="P47" i="6"/>
  <c r="Q47" i="6"/>
  <c r="R47" i="6"/>
  <c r="L26" i="6"/>
  <c r="L12" i="6"/>
  <c r="L106" i="6"/>
  <c r="L105" i="6"/>
  <c r="L104" i="6"/>
  <c r="L103" i="6"/>
  <c r="L102" i="6"/>
  <c r="L101" i="6"/>
  <c r="L100" i="6"/>
  <c r="L99" i="6"/>
  <c r="L98" i="6"/>
  <c r="L97" i="6"/>
  <c r="L96" i="6"/>
  <c r="L95" i="6"/>
  <c r="L94" i="6"/>
  <c r="L93" i="6"/>
  <c r="L91" i="6"/>
  <c r="L90" i="6"/>
  <c r="L89" i="6"/>
  <c r="L88" i="6"/>
  <c r="L87" i="6"/>
  <c r="L86" i="6"/>
  <c r="L84" i="6"/>
  <c r="L83" i="6"/>
  <c r="L81" i="6"/>
  <c r="L80" i="6"/>
  <c r="L79" i="6"/>
  <c r="L78" i="6"/>
  <c r="L76" i="6"/>
  <c r="L75" i="6"/>
  <c r="L74" i="6"/>
  <c r="L73" i="6"/>
  <c r="L72" i="6"/>
  <c r="L71" i="6"/>
  <c r="L70" i="6"/>
  <c r="L69" i="6"/>
  <c r="L68" i="6"/>
  <c r="L67" i="6"/>
  <c r="L66" i="6"/>
  <c r="L65" i="6"/>
  <c r="L64" i="6"/>
  <c r="L63" i="6"/>
  <c r="L62" i="6"/>
  <c r="L61" i="6"/>
  <c r="L60" i="6"/>
  <c r="L59" i="6"/>
  <c r="L58" i="6"/>
  <c r="L57" i="6"/>
  <c r="L56" i="6"/>
  <c r="L55" i="6"/>
  <c r="L53" i="6"/>
  <c r="L52" i="6"/>
  <c r="L51" i="6"/>
  <c r="L50" i="6"/>
  <c r="L49" i="6"/>
  <c r="L48" i="6"/>
  <c r="L46" i="6"/>
  <c r="L45" i="6"/>
  <c r="L43" i="6"/>
  <c r="L42" i="6"/>
  <c r="L41" i="6"/>
  <c r="L40" i="6"/>
  <c r="L38" i="6"/>
  <c r="L37" i="6"/>
  <c r="L36" i="6"/>
  <c r="L35" i="6"/>
  <c r="L34" i="6"/>
  <c r="L33" i="6"/>
  <c r="L32" i="6"/>
  <c r="L31" i="6"/>
  <c r="L30" i="6"/>
  <c r="L29" i="6"/>
  <c r="L28" i="6"/>
  <c r="L27" i="6"/>
  <c r="L25" i="6"/>
  <c r="L24" i="6"/>
  <c r="L23" i="6"/>
  <c r="L22" i="6"/>
  <c r="L21" i="6"/>
  <c r="L20" i="6"/>
  <c r="L19" i="6"/>
  <c r="L18" i="6"/>
  <c r="L17" i="6"/>
  <c r="L16" i="6"/>
  <c r="L15" i="6"/>
  <c r="L14" i="6"/>
  <c r="L13" i="6"/>
  <c r="L110" i="6" l="1"/>
  <c r="L109" i="6"/>
  <c r="L108" i="6" l="1"/>
</calcChain>
</file>

<file path=xl/sharedStrings.xml><?xml version="1.0" encoding="utf-8"?>
<sst xmlns="http://schemas.openxmlformats.org/spreadsheetml/2006/main" count="1286" uniqueCount="384">
  <si>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</si>
  <si>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</si>
  <si>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</si>
  <si>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</si>
  <si>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</si>
  <si>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</si>
  <si>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</si>
  <si>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</si>
  <si>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</si>
  <si>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</si>
  <si>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</si>
  <si>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</si>
  <si>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</si>
  <si>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</si>
  <si>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</si>
  <si>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</si>
  <si>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</si>
  <si>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</si>
  <si>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</si>
  <si>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</si>
  <si>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</si>
  <si>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</si>
  <si>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</si>
  <si>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</si>
  <si>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</si>
  <si>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</si>
  <si>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</si>
  <si>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</si>
  <si>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</si>
  <si>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</si>
  <si>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</si>
  <si>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</si>
  <si>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</si>
  <si>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</si>
  <si>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</si>
  <si>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</si>
  <si>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</si>
  <si>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</si>
  <si>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</si>
  <si>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</si>
  <si>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</si>
  <si>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</si>
  <si>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</si>
  <si>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</si>
  <si>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</si>
  <si>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</si>
  <si>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</si>
  <si>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</si>
  <si>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</si>
  <si>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</si>
  <si>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</si>
  <si>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</si>
  <si>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</si>
  <si>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</si>
  <si>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</si>
  <si>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</si>
  <si>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</si>
  <si>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</si>
  <si>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</si>
  <si>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</si>
  <si>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</si>
  <si>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</si>
  <si>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</si>
  <si>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</si>
  <si>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</si>
  <si>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</si>
  <si>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</si>
  <si>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</si>
  <si>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</si>
  <si>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</si>
  <si>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</si>
  <si>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</si>
  <si>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</si>
  <si>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</si>
  <si>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</si>
  <si>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</si>
  <si>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</si>
  <si>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</si>
  <si>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</si>
  <si>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</si>
  <si>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</si>
  <si>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</si>
  <si>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</si>
  <si>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</si>
  <si>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</si>
  <si>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</si>
  <si>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</si>
  <si>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</si>
  <si>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</si>
  <si>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</si>
  <si>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</si>
  <si>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</si>
  <si>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</si>
  <si>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</si>
  <si>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</si>
  <si>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</si>
  <si>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</si>
  <si>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</si>
  <si>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</si>
  <si>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</si>
  <si>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</si>
  <si>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</si>
  <si>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</si>
  <si>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</si>
  <si>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</si>
  <si>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</si>
  <si>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</si>
  <si>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</si>
  <si>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</si>
  <si>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</si>
  <si>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</si>
  <si>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</si>
  <si>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</si>
  <si>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</si>
  <si>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</si>
  <si>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</si>
  <si>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</si>
  <si>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Sample Collected? (Y/N)</t>
  </si>
  <si>
    <t>Y</t>
  </si>
  <si>
    <t>WQ-DC-B</t>
  </si>
  <si>
    <t>WQ-DC-U</t>
  </si>
  <si>
    <t>WQ-DC-R</t>
  </si>
  <si>
    <t>WQ-BC</t>
  </si>
  <si>
    <t>WQ-VC-U</t>
  </si>
  <si>
    <t>WQ-VC-DBC</t>
  </si>
  <si>
    <t>WQ-VC-UMN</t>
  </si>
  <si>
    <t>WQ-VC-R</t>
  </si>
  <si>
    <t>WQ-VC-R+150</t>
  </si>
  <si>
    <t>WQ-PW</t>
  </si>
  <si>
    <t>WQ-CH-P-13-01</t>
  </si>
  <si>
    <t>WQ-DC-DX+105</t>
  </si>
  <si>
    <t>H-DC-M WP</t>
  </si>
  <si>
    <t>Replicate 1</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</si>
  <si>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</si>
  <si>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</si>
  <si>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</si>
  <si>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</si>
  <si>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</si>
  <si>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</si>
  <si>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</si>
  <si>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</si>
  <si>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</si>
  <si>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</si>
  <si>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</si>
  <si>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</si>
  <si>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</si>
  <si>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</si>
  <si>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</si>
  <si>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</si>
  <si>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</si>
  <si>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</si>
  <si>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</si>
  <si>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</si>
  <si>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</si>
  <si>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</si>
  <si>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</si>
  <si>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</si>
  <si>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</si>
  <si>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</si>
  <si>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</si>
  <si>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</si>
  <si>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</si>
  <si>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</si>
  <si>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</si>
  <si>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</si>
  <si>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</si>
  <si>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</si>
  <si>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</si>
  <si>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</si>
  <si>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</si>
  <si>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</si>
  <si>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</si>
  <si>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</si>
  <si>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</si>
  <si>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</si>
  <si>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</si>
  <si>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</si>
  <si>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</si>
  <si>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</si>
  <si>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</si>
  <si>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</si>
  <si>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</si>
  <si>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</si>
  <si>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</si>
  <si>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</si>
  <si>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</si>
  <si>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</si>
  <si>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</si>
  <si>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</si>
  <si>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</si>
  <si>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</si>
  <si>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</si>
  <si>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</si>
  <si>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</si>
  <si>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</si>
  <si>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</si>
  <si>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</si>
  <si>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</si>
  <si>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</si>
  <si>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</si>
  <si>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</si>
  <si>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</si>
  <si>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</si>
  <si>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</si>
  <si>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</si>
  <si>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</si>
  <si>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</si>
  <si>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</si>
  <si>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</si>
  <si>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</si>
  <si>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</si>
  <si>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</si>
  <si>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</si>
  <si>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</si>
  <si>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</si>
  <si>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</si>
  <si>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</si>
  <si>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</si>
  <si>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</si>
  <si>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</si>
  <si>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</si>
  <si>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</si>
  <si>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</si>
  <si>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</si>
  <si>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</si>
  <si>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</si>
  <si>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</si>
  <si>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</si>
  <si>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</si>
  <si>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</si>
  <si>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</si>
  <si>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</si>
  <si>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</si>
  <si>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</si>
  <si>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</si>
  <si>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</si>
  <si>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</si>
  <si>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</si>
  <si>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</si>
  <si>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</si>
  <si>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</si>
  <si>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</si>
  <si>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</si>
  <si>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</si>
  <si>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</si>
  <si>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</si>
  <si>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</si>
  <si>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</si>
  <si>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</si>
  <si>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</si>
  <si>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</si>
  <si>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</si>
  <si>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</si>
  <si>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</si>
  <si>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</si>
  <si>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</si>
  <si>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</si>
  <si>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</si>
  <si>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</si>
  <si>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</si>
  <si>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</si>
  <si>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</si>
  <si>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</si>
  <si>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</si>
  <si>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</si>
  <si>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</si>
  <si>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</si>
  <si>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</si>
  <si>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</si>
  <si>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</si>
  <si>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</si>
  <si>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</si>
  <si>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</si>
  <si>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</si>
  <si>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</si>
  <si>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</si>
  <si>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</si>
  <si>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</si>
  <si>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</si>
  <si>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</si>
  <si>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</si>
  <si>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</si>
  <si>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</si>
  <si>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</si>
  <si>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</si>
  <si>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</si>
  <si>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</si>
  <si>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</si>
  <si>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</si>
  <si>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</si>
  <si>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</si>
  <si>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</si>
  <si>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</si>
  <si>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</si>
  <si>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</si>
  <si>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</si>
  <si>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</si>
  <si>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</si>
  <si>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</si>
  <si>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</si>
  <si>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</si>
  <si>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</si>
  <si>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</si>
  <si>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</si>
  <si>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</si>
  <si>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</si>
  <si>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</si>
  <si>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</si>
  <si>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</si>
  <si>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</si>
  <si>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</si>
  <si>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</si>
  <si>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&lt;0.0012</t>
  </si>
  <si>
    <t>H-PW</t>
  </si>
  <si>
    <r>
      <t>Discharge (m</t>
    </r>
    <r>
      <rPr>
        <b/>
        <vertAlign val="superscript"/>
        <sz val="11"/>
        <color indexed="8"/>
        <rFont val="Calibri"/>
        <family val="2"/>
      </rPr>
      <t>3</t>
    </r>
    <r>
      <rPr>
        <b/>
        <sz val="11"/>
        <color indexed="8"/>
        <rFont val="Calibri"/>
        <family val="2"/>
      </rPr>
      <t>/s)</t>
    </r>
  </si>
  <si>
    <t>H-VC-R+290</t>
  </si>
  <si>
    <t>&lt;0.000040</t>
  </si>
  <si>
    <t xml:space="preserve">The field blank had all parameters below detection limit. </t>
  </si>
  <si>
    <t>&lt;0.00060</t>
  </si>
  <si>
    <t>TOTAL</t>
  </si>
  <si>
    <t>DISS</t>
  </si>
  <si>
    <t>ALL</t>
  </si>
  <si>
    <t>WQ-PW **</t>
  </si>
  <si>
    <t>QA/QC Codes: RPD - Relative Percent Difference, &lt;DL - below detection limit, and &lt;2XDL - less than two times the detection limit. Refer to Methodology Document for details.</t>
  </si>
  <si>
    <t>Summary of Water Quality Results for the December 14-15, 2015 Trip.</t>
  </si>
  <si>
    <t>12/15/2015 2:20:00 PM</t>
  </si>
  <si>
    <t>12/15/2015 1:50:00 PM</t>
  </si>
  <si>
    <t>12/15/2015 12:35:00 PM</t>
  </si>
  <si>
    <t>WQ-DC-DX+105-r</t>
  </si>
  <si>
    <t>12/14/2015 1:55:00 PM</t>
  </si>
  <si>
    <t>12/15/2015 10:05:00 AM</t>
  </si>
  <si>
    <t>12/15/2015 10:30:00 AM</t>
  </si>
  <si>
    <t>12/14/2015 6:15:00 PM</t>
  </si>
  <si>
    <t>12/14/2015 5:40:00 PM</t>
  </si>
  <si>
    <t>12/14/2015 4:55:00 PM</t>
  </si>
  <si>
    <t>12/15/2015 3:00:00 PM</t>
  </si>
  <si>
    <t>12/14/2015 2:25:00 PM</t>
  </si>
  <si>
    <t>All individual parameters had RPD &lt;20% or below detection limits.</t>
  </si>
  <si>
    <t>&lt;0.0021</t>
  </si>
  <si>
    <t>Several sies have frozen to substrate for the winter - WQ-BC, WQ-PC-D, WQ-PC-U, WQ-DC-DX, WQ-DC-D1b, WQ-CH-P-13-01, WQ-DC-B, and WQ-DC-R.</t>
  </si>
  <si>
    <r>
      <rPr>
        <b/>
        <sz val="14"/>
        <color theme="1"/>
        <rFont val="Calibri"/>
        <family val="2"/>
        <scheme val="minor"/>
      </rPr>
      <t>QA/QC Replicate Analysis -</t>
    </r>
    <r>
      <rPr>
        <sz val="14"/>
        <color theme="1"/>
        <rFont val="Calibri"/>
        <family val="2"/>
        <scheme val="minor"/>
      </rPr>
      <t xml:space="preserve"> The average RPD of the replicate sample set for WQ-DC-DX+105-r was 2%, indicating that sample analysis was adequately precise.  The average RPD for total metals in the replicate sample set was 3% and the average RPD for dissolved metals was 1%.</t>
    </r>
  </si>
  <si>
    <t>Sample hole in ice from previous trip still open and site remains dry. Approx 4cm fresh snow in hole.</t>
  </si>
  <si>
    <t>Site is frozen to bed. No sign of water in immediate area to indicate that flow is redirected.</t>
  </si>
  <si>
    <t>Augured hole in usual sample location and site was frozen to bed, augured additional holes downstream and channel remains frozen to bed. Cannot hear water or detect water seepage anywhere at the site - considered dry/ frozen for this trip.</t>
  </si>
  <si>
    <t>Channel has open leads upstream of typical sample site.</t>
  </si>
  <si>
    <t>Chipped down 70 cm and did not find water. Lots of overflow in area. Could not hear water.  Overflow has not yet covered the road but it is also present on the downstream side of the crossing.</t>
  </si>
  <si>
    <t>Overflow ice starting to form upstream of weir pond (coming from seepage discharge and diversion channel, no overflow at weir pond or downstream at WQ site.</t>
  </si>
  <si>
    <t>Conditions normal for time of year. Ice around pipe oulet.</t>
  </si>
  <si>
    <t>Regular samples collected - conditions appear normal. Some ice build up around culvert and pipe outlet.</t>
  </si>
  <si>
    <t>The tailings pond has 100% snow and ice cover.</t>
  </si>
  <si>
    <t>No open leads in area but visibly thinner ice just up and downstream of water quality site.</t>
  </si>
  <si>
    <t>Frozen to bed - thick overflow ice. Samples now collected from winter location at WQ-VC-R+150.</t>
  </si>
  <si>
    <t>Ice thickness 10-20cm think. WQ collected at winter sampling location. Over flow conditions observed upstream of culvert at WQ-VC-R.</t>
  </si>
  <si>
    <t>No open leads up or downstream but thinner ice observed both up and downstream. Site conditions seem normal for this time of year.</t>
  </si>
  <si>
    <t>Ice has variable thickness from 1-8cm across channel.</t>
  </si>
  <si>
    <t>Replicate collected at WQ-DC-DX+105 (sample ID WQ-DC-DX+105-r).</t>
  </si>
  <si>
    <t>Sample bottles filled with deionized water supplied by ALS; samples were filtered and preserved as instructed. Collected at WQ-VC-R+150.</t>
  </si>
  <si>
    <t/>
  </si>
  <si>
    <t>10:35</t>
  </si>
  <si>
    <t>Open leads in some sections, but it is mostly ice covered. Volumetric discharge measurement was completed.</t>
  </si>
  <si>
    <t>09:10</t>
  </si>
  <si>
    <t>17:45</t>
  </si>
  <si>
    <t>17:15</t>
  </si>
  <si>
    <t>15:25</t>
  </si>
  <si>
    <t>15:50</t>
  </si>
  <si>
    <t>15:05</t>
  </si>
  <si>
    <t>14:26</t>
  </si>
  <si>
    <t>12:41</t>
  </si>
  <si>
    <t>15:27</t>
  </si>
  <si>
    <t>14:11</t>
  </si>
  <si>
    <t>Multiple holes augured and chipped through ice along typical measurement reach in channel.  Channel frozed to bed below 0.6 to 0.7 m of ice. Denison Environmental Services reported that flow is backing up at the corner upstream of the bridge.</t>
  </si>
  <si>
    <t>Logger downloaded at 14:32. Ice observed on the logger and in the bottom of the PVC case due to broken cap.  Removed ice from the logger and repaired PVC case. Timestamp dates on logger are offset from known download time. Will investigate time stamps next trip and assess whether logger needs to be repaired.</t>
  </si>
  <si>
    <t>Volumetric discharge measurement collected from outlet pipe. Site appears normal. Seepage pond pumphouse at 17:51 flow was 133.698 Litres/minute (0.002 m3/s).</t>
  </si>
  <si>
    <t xml:space="preserve">Weir pond covered with ice.   All water flows through V-notch weir. Thin layer of ice was cleared to access flow at V-notch. Unable to download data from logger due to suspected problem with direct read cable.  Logger continues to log. Overflow ice is building up and moving downstream. </t>
  </si>
  <si>
    <t>Overflow ice conditions upstream and downstream of the road crossing. Channel is unconfined with substantial overflow present at the hydrology measuement area. Ice thickness varies from 0.4 to 0.7 m. No flow observed downstream of the road.  Frozen seep on right downstream bank along valley wall. No measurements collected.</t>
  </si>
  <si>
    <t>Channel covered with ice with variable thickness. ADV cross section completed.</t>
  </si>
  <si>
    <t>Ice covers entire channel. Channel conditions typical for this time of year. ADV cross section completed.</t>
  </si>
  <si>
    <t>Ice covers entire channel with varying thickness. Ice was sufficiently thick to walk across approximately 50 m downstream of stilling well; upstream of the stilling well the ice was too thin to walk across.  ADV cross section completed.</t>
  </si>
  <si>
    <t>Site appears normal. No substantial ice build up. Volumetric discharge measurement collected.</t>
  </si>
  <si>
    <t xml:space="preserve">ADV cross section completed. Water depth to substrate ratio large resulting in higher than normal measurement uncertainty.  </t>
  </si>
  <si>
    <t xml:space="preserve">Conducted ADV measurement downstream of the stilling well. Large section of ice cover removed to reduce backwater effect for measurement. All flow contained in a single channel along the left downstream bank, right bank side of channel frozen to bed. </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</si>
  <si>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The travel blank had all parameters below detection limits, except for total chromium (confirmed by repeat analysis). The lab is currently investigating potential reasons for the chromium concentration above the detection limit - it may be related to the sample being dated (similar to what occurs occasionally with ammonia).</t>
    </r>
  </si>
  <si>
    <t>Applied Guidelines: 'Federal CCME Canadian Environmental Quality Guidelines (Jan 2016), CCME: Freshwater Aquatic Life 'Mount Nansen Effluent Discharge Standards</t>
  </si>
  <si>
    <t>* Pony Creek (H-PC-DSP) and Dome Creek at D1b  (H-DC-D1b) remain frozen to bed for witner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</si>
</sst>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00"/>
    <numFmt numFmtId="166" formatCode="[$-1009]d\-mmm\-yy;@"/>
    <numFmt numFmtId="167" formatCode="0.0"/>
    <numFmt numFmtId="168" formatCode="0.000000"/>
    <numFmt numFmtId="169" formatCode="0.00000"/>
  </numFmts>
  <fonts count="6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
      <sz val="14"/>
      <color theme="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47">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vertical="center"/>
    </xf>
    <xf numFmtId="0" fontId="54" fillId="0" borderId="0" xfId="158" applyNumberFormat="1" applyFont="1" applyFill="1" applyBorder="1" applyAlignment="1" applyProtection="1">
      <alignment horizontal="center" vertical="center"/>
    </xf>
    <xf numFmtId="0" fontId="55" fillId="0" borderId="0" xfId="0" applyNumberFormat="1" applyFont="1"/>
    <xf numFmtId="0" fontId="54" fillId="57" borderId="24" xfId="158" applyNumberFormat="1" applyFont="1" applyFill="1" applyBorder="1" applyAlignment="1" applyProtection="1">
      <alignment horizontal="center" vertical="center"/>
    </xf>
    <xf numFmtId="165" fontId="54" fillId="0" borderId="29" xfId="149" applyNumberFormat="1" applyFont="1" applyFill="1" applyBorder="1" applyAlignment="1" applyProtection="1">
      <alignment horizontal="center" vertical="center"/>
    </xf>
    <xf numFmtId="0" fontId="66" fillId="0" borderId="0" xfId="0" applyNumberFormat="1" applyFont="1"/>
    <xf numFmtId="0" fontId="66" fillId="0" borderId="0" xfId="0" applyFont="1"/>
    <xf numFmtId="0" fontId="54" fillId="0" borderId="0" xfId="0" applyFont="1"/>
    <xf numFmtId="0" fontId="54" fillId="57" borderId="25" xfId="149" applyNumberFormat="1" applyFont="1" applyFill="1" applyBorder="1" applyAlignment="1" applyProtection="1">
      <alignment horizontal="center" vertical="center"/>
    </xf>
    <xf numFmtId="0" fontId="66" fillId="0" borderId="0" xfId="0" applyNumberFormat="1" applyFont="1" applyAlignment="1">
      <alignment horizontal="right"/>
    </xf>
    <xf numFmtId="15" fontId="50" fillId="0" borderId="40" xfId="0" applyNumberFormat="1" applyFont="1" applyFill="1" applyBorder="1" applyAlignment="1" applyProtection="1">
      <alignment horizontal="center" vertical="center" wrapText="1"/>
    </xf>
    <xf numFmtId="0" fontId="55" fillId="0" borderId="0" xfId="158" applyNumberFormat="1" applyFont="1"/>
    <xf numFmtId="0" fontId="53" fillId="58" borderId="25" xfId="158" applyNumberFormat="1" applyFont="1" applyFill="1" applyBorder="1" applyAlignment="1" applyProtection="1">
      <alignment horizontal="center" vertical="center"/>
    </xf>
    <xf numFmtId="0" fontId="53" fillId="58" borderId="26" xfId="158" applyNumberFormat="1" applyFont="1" applyFill="1" applyBorder="1" applyAlignment="1" applyProtection="1">
      <alignment horizontal="center" vertical="center"/>
    </xf>
    <xf numFmtId="0" fontId="53" fillId="58" borderId="27" xfId="158" applyNumberFormat="1" applyFont="1" applyFill="1" applyBorder="1" applyAlignment="1" applyProtection="1">
      <alignment horizontal="center" vertical="center"/>
    </xf>
    <xf numFmtId="0" fontId="66" fillId="0" borderId="0" xfId="158" applyNumberFormat="1" applyFont="1"/>
    <xf numFmtId="0" fontId="54" fillId="0" borderId="0" xfId="158" applyNumberFormat="1" applyFont="1"/>
    <xf numFmtId="0" fontId="54" fillId="0" borderId="0" xfId="0" applyNumberFormat="1" applyFont="1"/>
    <xf numFmtId="0" fontId="54" fillId="0" borderId="0" xfId="0" applyNumberFormat="1" applyFont="1" applyAlignment="1">
      <alignment horizontal="right"/>
    </xf>
    <xf numFmtId="9" fontId="66" fillId="0" borderId="0" xfId="0" applyNumberFormat="1" applyFont="1" applyAlignment="1">
      <alignment horizontal="center"/>
    </xf>
    <xf numFmtId="169" fontId="59" fillId="0" borderId="24" xfId="158" applyNumberFormat="1" applyFont="1" applyFill="1" applyBorder="1" applyAlignment="1" applyProtection="1">
      <alignment horizontal="center" vertical="center"/>
    </xf>
    <xf numFmtId="168" fontId="59" fillId="0" borderId="24" xfId="158" applyNumberFormat="1" applyFont="1" applyFill="1" applyBorder="1" applyAlignment="1" applyProtection="1">
      <alignment horizontal="center" vertical="center"/>
    </xf>
    <xf numFmtId="1" fontId="1" fillId="0" borderId="40" xfId="0" applyNumberFormat="1" applyFont="1" applyBorder="1" applyAlignment="1">
      <alignment horizontal="center" vertical="center"/>
    </xf>
    <xf numFmtId="169" fontId="54" fillId="0" borderId="24" xfId="0" applyNumberFormat="1" applyFont="1" applyFill="1" applyBorder="1" applyAlignment="1" applyProtection="1">
      <alignment horizontal="center" vertic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left" vertical="center" wrapText="1"/>
    </xf>
    <xf numFmtId="0" fontId="51" fillId="57" borderId="22" xfId="0" applyFont="1" applyFill="1" applyBorder="1" applyAlignment="1" applyProtection="1">
      <alignment horizontal="left" vertical="center" wrapText="1"/>
    </xf>
    <xf numFmtId="0" fontId="51" fillId="57" borderId="23" xfId="0" applyFont="1" applyFill="1" applyBorder="1" applyAlignment="1" applyProtection="1">
      <alignment horizontal="left"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xf numFmtId="165" fontId="0" fillId="0" borderId="40" xfId="0" applyNumberFormat="1" applyFont="1" applyBorder="1" applyAlignment="1">
      <alignment horizontal="center"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218">
    <dxf>
      <font>
        <b/>
        <i/>
      </font>
      <fill>
        <patternFill>
          <bgColor theme="5"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4"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view="pageLayout" zoomScale="60" zoomScaleNormal="70" zoomScaleSheetLayoutView="100" zoomScalePageLayoutView="60" workbookViewId="0">
      <selection activeCell="J6" sqref="J6"/>
    </sheetView>
  </sheetViews>
  <sheetFormatPr defaultColWidth="9.140625" defaultRowHeight="42.75" customHeight="1" x14ac:dyDescent="0.25"/>
  <cols>
    <col min="1" max="1" width="18.85546875" style="1" customWidth="1"/>
    <col min="2" max="2" width="18.28515625" style="1" customWidth="1"/>
    <col min="3" max="3" width="19.42578125" style="1" customWidth="1"/>
    <col min="4" max="4" width="19.85546875" style="1" customWidth="1"/>
    <col min="5" max="5" width="18.28515625" style="1" customWidth="1"/>
    <col min="6" max="7" width="14.140625" style="1" customWidth="1"/>
    <col min="8" max="8" width="17.140625" style="1" customWidth="1"/>
    <col min="9" max="9" width="11.5703125" style="1" customWidth="1"/>
    <col min="10" max="10" width="134.28515625" style="1" customWidth="1"/>
    <col min="11" max="11" width="176" style="1" bestFit="1" customWidth="1"/>
    <col min="12" max="16384" width="9.140625" style="1"/>
  </cols>
  <sheetData>
    <row r="1" spans="1:10" ht="67.5" customHeight="1" x14ac:dyDescent="0.25">
      <c r="A1" s="91" t="s">
        <v>59</v>
      </c>
      <c r="B1" s="91" t="s">
        <v>60</v>
      </c>
      <c r="C1" s="91" t="s">
        <v>61</v>
      </c>
      <c r="D1" s="91" t="s">
        <v>62</v>
      </c>
      <c r="E1" s="91" t="s">
        <v>87</v>
      </c>
      <c r="F1" s="91" t="s">
        <v>314</v>
      </c>
      <c r="G1" s="91" t="s">
        <v>85</v>
      </c>
      <c r="H1" s="91" t="s">
        <v>88</v>
      </c>
      <c r="I1" s="91" t="s">
        <v>89</v>
      </c>
      <c r="J1" s="91" t="s">
        <v>0</v>
      </c>
    </row>
    <row r="2" spans="1:10" ht="52.5" customHeight="1" x14ac:dyDescent="0.25">
      <c r="A2" s="118">
        <v>403</v>
      </c>
      <c r="B2" s="96" t="s">
        <v>1</v>
      </c>
      <c r="C2" s="92">
        <v>42353</v>
      </c>
      <c r="D2" s="96" t="s">
        <v>357</v>
      </c>
      <c r="E2" s="96" t="s">
        <v>19</v>
      </c>
      <c r="F2" s="96"/>
      <c r="G2" s="96"/>
      <c r="H2" s="96"/>
      <c r="I2" s="96" t="s">
        <v>357</v>
      </c>
      <c r="J2" s="94" t="s">
        <v>371</v>
      </c>
    </row>
    <row r="3" spans="1:10" ht="36.75" customHeight="1" x14ac:dyDescent="0.25">
      <c r="A3" s="118">
        <v>409</v>
      </c>
      <c r="B3" s="96" t="s">
        <v>96</v>
      </c>
      <c r="C3" s="92">
        <v>42353</v>
      </c>
      <c r="D3" s="96" t="s">
        <v>358</v>
      </c>
      <c r="E3" s="96" t="s">
        <v>15</v>
      </c>
      <c r="F3" s="96">
        <v>1E-3</v>
      </c>
      <c r="G3" s="96" t="s">
        <v>357</v>
      </c>
      <c r="H3" s="96"/>
      <c r="I3" s="96" t="s">
        <v>357</v>
      </c>
      <c r="J3" s="94" t="s">
        <v>359</v>
      </c>
    </row>
    <row r="4" spans="1:10" ht="47.25" customHeight="1" x14ac:dyDescent="0.25">
      <c r="A4" s="118">
        <v>405</v>
      </c>
      <c r="B4" s="96" t="s">
        <v>4</v>
      </c>
      <c r="C4" s="92">
        <v>42353</v>
      </c>
      <c r="D4" s="96" t="s">
        <v>360</v>
      </c>
      <c r="E4" s="96" t="s">
        <v>19</v>
      </c>
      <c r="F4" s="96">
        <v>0</v>
      </c>
      <c r="G4" s="96" t="s">
        <v>3</v>
      </c>
      <c r="H4" s="96"/>
      <c r="I4" s="96" t="s">
        <v>19</v>
      </c>
      <c r="J4" s="94" t="s">
        <v>370</v>
      </c>
    </row>
    <row r="5" spans="1:10" ht="39.75" customHeight="1" x14ac:dyDescent="0.25">
      <c r="A5" s="118">
        <v>407</v>
      </c>
      <c r="B5" s="96" t="s">
        <v>6</v>
      </c>
      <c r="C5" s="92">
        <v>42352</v>
      </c>
      <c r="D5" s="96" t="s">
        <v>361</v>
      </c>
      <c r="E5" s="96" t="s">
        <v>15</v>
      </c>
      <c r="F5" s="96">
        <v>3.0000000000000001E-3</v>
      </c>
      <c r="G5" s="96" t="s">
        <v>357</v>
      </c>
      <c r="H5" s="96"/>
      <c r="I5" s="96" t="s">
        <v>357</v>
      </c>
      <c r="J5" s="94" t="s">
        <v>372</v>
      </c>
    </row>
    <row r="6" spans="1:10" ht="52.5" customHeight="1" x14ac:dyDescent="0.25">
      <c r="A6" s="118">
        <v>406</v>
      </c>
      <c r="B6" s="96" t="s">
        <v>131</v>
      </c>
      <c r="C6" s="92">
        <v>42352</v>
      </c>
      <c r="D6" s="96" t="s">
        <v>362</v>
      </c>
      <c r="E6" s="96" t="s">
        <v>15</v>
      </c>
      <c r="F6" s="96">
        <v>3.0000000000000001E-3</v>
      </c>
      <c r="G6" s="146" t="s">
        <v>5</v>
      </c>
      <c r="H6" s="96"/>
      <c r="I6" s="96" t="s">
        <v>19</v>
      </c>
      <c r="J6" s="94" t="s">
        <v>373</v>
      </c>
    </row>
    <row r="7" spans="1:10" ht="51" customHeight="1" x14ac:dyDescent="0.25">
      <c r="A7" s="118">
        <v>404</v>
      </c>
      <c r="B7" s="96" t="s">
        <v>99</v>
      </c>
      <c r="C7" s="92">
        <v>42352</v>
      </c>
      <c r="D7" s="96" t="s">
        <v>363</v>
      </c>
      <c r="E7" s="96" t="s">
        <v>19</v>
      </c>
      <c r="F7" s="96">
        <v>0</v>
      </c>
      <c r="G7" s="96" t="s">
        <v>3</v>
      </c>
      <c r="H7" s="96"/>
      <c r="I7" s="96" t="s">
        <v>19</v>
      </c>
      <c r="J7" s="94" t="s">
        <v>374</v>
      </c>
    </row>
    <row r="8" spans="1:10" ht="37.5" customHeight="1" x14ac:dyDescent="0.25">
      <c r="A8" s="118">
        <v>398</v>
      </c>
      <c r="B8" s="96" t="s">
        <v>9</v>
      </c>
      <c r="C8" s="92">
        <v>42353</v>
      </c>
      <c r="D8" s="96" t="s">
        <v>364</v>
      </c>
      <c r="E8" s="96" t="s">
        <v>11</v>
      </c>
      <c r="F8" s="96">
        <v>8.4199999999999997E-2</v>
      </c>
      <c r="G8" s="96" t="s">
        <v>5</v>
      </c>
      <c r="H8" s="96"/>
      <c r="I8" s="96" t="s">
        <v>19</v>
      </c>
      <c r="J8" s="94" t="s">
        <v>375</v>
      </c>
    </row>
    <row r="9" spans="1:10" ht="36.75" customHeight="1" x14ac:dyDescent="0.25">
      <c r="A9" s="118">
        <v>408</v>
      </c>
      <c r="B9" s="96" t="s">
        <v>313</v>
      </c>
      <c r="C9" s="92">
        <v>42353</v>
      </c>
      <c r="D9" s="96" t="s">
        <v>365</v>
      </c>
      <c r="E9" s="96" t="s">
        <v>15</v>
      </c>
      <c r="F9" s="96">
        <v>3.0000000000000001E-3</v>
      </c>
      <c r="G9" s="96" t="s">
        <v>357</v>
      </c>
      <c r="H9" s="96"/>
      <c r="I9" s="96" t="s">
        <v>357</v>
      </c>
      <c r="J9" s="94" t="s">
        <v>378</v>
      </c>
    </row>
    <row r="10" spans="1:10" ht="46.5" customHeight="1" x14ac:dyDescent="0.25">
      <c r="A10" s="118">
        <v>399</v>
      </c>
      <c r="B10" s="96" t="s">
        <v>7</v>
      </c>
      <c r="C10" s="92">
        <v>42353</v>
      </c>
      <c r="D10" s="96" t="s">
        <v>366</v>
      </c>
      <c r="E10" s="96" t="s">
        <v>11</v>
      </c>
      <c r="F10" s="96">
        <v>0.1003</v>
      </c>
      <c r="G10" s="96" t="s">
        <v>5</v>
      </c>
      <c r="H10" s="96"/>
      <c r="I10" s="96" t="s">
        <v>19</v>
      </c>
      <c r="J10" s="94" t="s">
        <v>376</v>
      </c>
    </row>
    <row r="11" spans="1:10" ht="44.25" customHeight="1" x14ac:dyDescent="0.25">
      <c r="A11" s="118">
        <v>400</v>
      </c>
      <c r="B11" s="96" t="s">
        <v>10</v>
      </c>
      <c r="C11" s="92">
        <v>42353</v>
      </c>
      <c r="D11" s="96" t="s">
        <v>367</v>
      </c>
      <c r="E11" s="96" t="s">
        <v>11</v>
      </c>
      <c r="F11" s="96">
        <v>8.9599999999999999E-2</v>
      </c>
      <c r="G11" s="96" t="s">
        <v>5</v>
      </c>
      <c r="H11" s="96"/>
      <c r="I11" s="96" t="s">
        <v>19</v>
      </c>
      <c r="J11" s="94" t="s">
        <v>377</v>
      </c>
    </row>
    <row r="12" spans="1:10" ht="36.75" customHeight="1" x14ac:dyDescent="0.25">
      <c r="A12" s="118">
        <v>401</v>
      </c>
      <c r="B12" s="96" t="s">
        <v>8</v>
      </c>
      <c r="C12" s="92">
        <v>42352</v>
      </c>
      <c r="D12" s="96" t="s">
        <v>368</v>
      </c>
      <c r="E12" s="96" t="s">
        <v>11</v>
      </c>
      <c r="F12" s="96">
        <v>9.5600000000000004E-2</v>
      </c>
      <c r="G12" s="96" t="s">
        <v>5</v>
      </c>
      <c r="H12" s="96"/>
      <c r="I12" s="96" t="s">
        <v>19</v>
      </c>
      <c r="J12" s="94" t="s">
        <v>379</v>
      </c>
    </row>
    <row r="13" spans="1:10" s="81" customFormat="1" ht="66.75" customHeight="1" x14ac:dyDescent="0.25">
      <c r="A13" s="118">
        <v>402</v>
      </c>
      <c r="B13" s="96" t="s">
        <v>315</v>
      </c>
      <c r="C13" s="92">
        <v>42352</v>
      </c>
      <c r="D13" s="96" t="s">
        <v>369</v>
      </c>
      <c r="E13" s="96" t="s">
        <v>11</v>
      </c>
      <c r="F13" s="96">
        <v>8.1600000000000006E-2</v>
      </c>
      <c r="G13" s="96" t="s">
        <v>5</v>
      </c>
      <c r="H13" s="96"/>
      <c r="I13" s="96" t="s">
        <v>19</v>
      </c>
      <c r="J13" s="94" t="s">
        <v>380</v>
      </c>
    </row>
    <row r="14" spans="1:10" ht="54" customHeight="1" x14ac:dyDescent="0.25">
      <c r="A14" s="80"/>
      <c r="B14" s="80"/>
      <c r="C14" s="92"/>
      <c r="D14" s="93"/>
      <c r="E14" s="80"/>
      <c r="F14" s="95"/>
      <c r="G14" s="80"/>
      <c r="H14" s="96"/>
      <c r="I14" s="80"/>
      <c r="J14" s="94"/>
    </row>
    <row r="15" spans="1:10" ht="62.25" customHeight="1" x14ac:dyDescent="0.25">
      <c r="A15" s="80"/>
      <c r="B15" s="80"/>
      <c r="C15" s="92"/>
      <c r="D15" s="93"/>
      <c r="E15" s="80"/>
      <c r="F15" s="96"/>
      <c r="G15" s="80"/>
      <c r="H15" s="96"/>
      <c r="I15" s="80"/>
      <c r="J15" s="94"/>
    </row>
    <row r="16" spans="1:10" ht="42.75" customHeight="1" x14ac:dyDescent="0.25">
      <c r="A16" s="80"/>
      <c r="B16" s="80"/>
      <c r="C16" s="92"/>
      <c r="D16" s="93"/>
      <c r="E16" s="80"/>
      <c r="F16" s="95"/>
      <c r="G16" s="80"/>
      <c r="H16" s="95"/>
      <c r="I16" s="80"/>
      <c r="J16" s="94"/>
    </row>
    <row r="17" spans="2:2" ht="51" customHeight="1" x14ac:dyDescent="0.25"/>
    <row r="18" spans="2:2" ht="42.75" customHeight="1" x14ac:dyDescent="0.25">
      <c r="B18" s="70" t="s">
        <v>383</v>
      </c>
    </row>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4&amp;RHYD_DB_15Y0146_20151118.accdb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zoomScale="70" zoomScaleNormal="100" zoomScaleSheetLayoutView="50" zoomScalePageLayoutView="70" workbookViewId="0">
      <selection activeCell="C10" sqref="C10:F10"/>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21" t="s">
        <v>65</v>
      </c>
      <c r="D2" s="121"/>
      <c r="E2" s="121"/>
      <c r="F2" s="121"/>
      <c r="G2" s="9"/>
      <c r="H2" s="16" t="s">
        <v>110</v>
      </c>
      <c r="I2" s="16" t="s">
        <v>111</v>
      </c>
    </row>
    <row r="3" spans="1:10" ht="16.5" customHeight="1" x14ac:dyDescent="0.25">
      <c r="A3" s="2" t="s">
        <v>11</v>
      </c>
      <c r="B3" s="2" t="s">
        <v>12</v>
      </c>
      <c r="C3" s="120" t="s">
        <v>72</v>
      </c>
      <c r="D3" s="120"/>
      <c r="E3" s="120"/>
      <c r="F3" s="120"/>
      <c r="G3" s="9"/>
      <c r="H3" s="4" t="s">
        <v>1</v>
      </c>
      <c r="I3" s="4" t="s">
        <v>112</v>
      </c>
    </row>
    <row r="4" spans="1:10" ht="16.5" customHeight="1" x14ac:dyDescent="0.25">
      <c r="A4" s="2" t="s">
        <v>13</v>
      </c>
      <c r="B4" s="2" t="s">
        <v>14</v>
      </c>
      <c r="C4" s="120" t="s">
        <v>66</v>
      </c>
      <c r="D4" s="120"/>
      <c r="E4" s="120"/>
      <c r="F4" s="120"/>
      <c r="G4" s="9"/>
      <c r="H4" s="4" t="s">
        <v>2</v>
      </c>
      <c r="I4" s="4" t="s">
        <v>90</v>
      </c>
    </row>
    <row r="5" spans="1:10" ht="16.5" customHeight="1" x14ac:dyDescent="0.25">
      <c r="A5" s="2" t="s">
        <v>15</v>
      </c>
      <c r="B5" s="2" t="s">
        <v>16</v>
      </c>
      <c r="C5" s="120" t="s">
        <v>67</v>
      </c>
      <c r="D5" s="120"/>
      <c r="E5" s="120"/>
      <c r="F5" s="120"/>
      <c r="G5" s="9"/>
      <c r="H5" s="4" t="s">
        <v>4</v>
      </c>
      <c r="I5" s="4" t="s">
        <v>91</v>
      </c>
    </row>
    <row r="6" spans="1:10" ht="16.5" customHeight="1" x14ac:dyDescent="0.25">
      <c r="A6" s="2" t="s">
        <v>17</v>
      </c>
      <c r="B6" s="2" t="s">
        <v>18</v>
      </c>
      <c r="C6" s="120" t="s">
        <v>68</v>
      </c>
      <c r="D6" s="120"/>
      <c r="E6" s="120"/>
      <c r="F6" s="120"/>
      <c r="G6" s="11"/>
      <c r="H6" s="4" t="s">
        <v>92</v>
      </c>
      <c r="I6" s="4" t="s">
        <v>93</v>
      </c>
    </row>
    <row r="7" spans="1:10" ht="16.5" customHeight="1" x14ac:dyDescent="0.25">
      <c r="A7" s="2" t="s">
        <v>19</v>
      </c>
      <c r="B7" s="2" t="s">
        <v>20</v>
      </c>
      <c r="C7" s="120" t="s">
        <v>21</v>
      </c>
      <c r="D7" s="120"/>
      <c r="E7" s="120"/>
      <c r="F7" s="120"/>
      <c r="G7" s="11"/>
      <c r="H7" s="4" t="s">
        <v>94</v>
      </c>
      <c r="I7" s="4" t="s">
        <v>95</v>
      </c>
    </row>
    <row r="8" spans="1:10" ht="16.5" customHeight="1" x14ac:dyDescent="0.25">
      <c r="A8" s="2" t="s">
        <v>22</v>
      </c>
      <c r="B8" s="2" t="s">
        <v>23</v>
      </c>
      <c r="C8" s="120" t="s">
        <v>69</v>
      </c>
      <c r="D8" s="120"/>
      <c r="E8" s="120"/>
      <c r="F8" s="120"/>
      <c r="G8" s="11"/>
      <c r="H8" s="4" t="s">
        <v>96</v>
      </c>
      <c r="I8" s="4" t="s">
        <v>97</v>
      </c>
    </row>
    <row r="9" spans="1:10" ht="16.5" customHeight="1" x14ac:dyDescent="0.25">
      <c r="A9" s="2" t="s">
        <v>24</v>
      </c>
      <c r="B9" s="2" t="s">
        <v>25</v>
      </c>
      <c r="C9" s="120" t="s">
        <v>70</v>
      </c>
      <c r="D9" s="120"/>
      <c r="E9" s="120"/>
      <c r="F9" s="120"/>
      <c r="G9" s="11"/>
      <c r="H9" s="4" t="s">
        <v>98</v>
      </c>
      <c r="I9" s="4" t="s">
        <v>113</v>
      </c>
    </row>
    <row r="10" spans="1:10" ht="16.5" customHeight="1" x14ac:dyDescent="0.25">
      <c r="A10" s="2" t="s">
        <v>26</v>
      </c>
      <c r="B10" s="2" t="s">
        <v>27</v>
      </c>
      <c r="C10" s="120" t="s">
        <v>71</v>
      </c>
      <c r="D10" s="120"/>
      <c r="E10" s="120"/>
      <c r="F10" s="120"/>
      <c r="G10" s="11"/>
      <c r="H10" s="4" t="s">
        <v>99</v>
      </c>
      <c r="I10" s="4" t="s">
        <v>100</v>
      </c>
    </row>
    <row r="11" spans="1:10" ht="16.5" customHeight="1" x14ac:dyDescent="0.25">
      <c r="A11" s="2" t="s">
        <v>28</v>
      </c>
      <c r="B11" s="2" t="s">
        <v>29</v>
      </c>
      <c r="C11" s="120" t="s">
        <v>73</v>
      </c>
      <c r="D11" s="120"/>
      <c r="E11" s="120"/>
      <c r="F11" s="120"/>
      <c r="G11" s="11"/>
      <c r="H11" s="4" t="s">
        <v>101</v>
      </c>
      <c r="I11" s="4" t="s">
        <v>102</v>
      </c>
    </row>
    <row r="12" spans="1:10" ht="16.5" customHeight="1" x14ac:dyDescent="0.25">
      <c r="A12" s="2" t="s">
        <v>30</v>
      </c>
      <c r="B12" s="2" t="s">
        <v>31</v>
      </c>
      <c r="C12" s="120" t="s">
        <v>74</v>
      </c>
      <c r="D12" s="120"/>
      <c r="E12" s="120"/>
      <c r="F12" s="120"/>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4" t="s">
        <v>305</v>
      </c>
      <c r="B27" s="74" t="s">
        <v>306</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7:F7"/>
    <mergeCell ref="C2:F2"/>
    <mergeCell ref="C3:F3"/>
    <mergeCell ref="C4:F4"/>
    <mergeCell ref="C5:F5"/>
    <mergeCell ref="C6:F6"/>
    <mergeCell ref="C8:F8"/>
    <mergeCell ref="C9:F9"/>
    <mergeCell ref="C10:F10"/>
    <mergeCell ref="C11:F11"/>
    <mergeCell ref="C12:F12"/>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Attachment 3: Data Tables
</oddHeader>
    <oddFooter>&amp;L&amp;"-,Bold"&amp;14Client: Assessment and Abandoned Mines Branch, Yukon Government
Project: 15Y0146&amp;C
&amp;P of 4&amp;RHYD_DB_15Y0146_20150514.accdb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showWhiteSpace="0" view="pageLayout" zoomScale="70" zoomScaleNormal="70" zoomScaleSheetLayoutView="50" zoomScalePageLayoutView="70" workbookViewId="0">
      <selection activeCell="D10" sqref="D10"/>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0"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2" t="s">
        <v>114</v>
      </c>
      <c r="B1" s="82" t="s">
        <v>117</v>
      </c>
      <c r="C1" s="82" t="s">
        <v>61</v>
      </c>
      <c r="D1" s="83" t="s">
        <v>0</v>
      </c>
    </row>
    <row r="2" spans="1:9" ht="42.75" customHeight="1" x14ac:dyDescent="0.25">
      <c r="A2" s="80" t="s">
        <v>122</v>
      </c>
      <c r="B2" s="80" t="s">
        <v>19</v>
      </c>
      <c r="C2" s="84">
        <v>42353</v>
      </c>
      <c r="D2" s="85" t="s">
        <v>341</v>
      </c>
    </row>
    <row r="3" spans="1:9" ht="42.75" customHeight="1" x14ac:dyDescent="0.25">
      <c r="A3" s="80" t="s">
        <v>129</v>
      </c>
      <c r="B3" s="80" t="s">
        <v>19</v>
      </c>
      <c r="C3" s="84">
        <v>42353</v>
      </c>
      <c r="D3" s="85" t="s">
        <v>342</v>
      </c>
      <c r="F3" s="71"/>
      <c r="G3" s="72"/>
      <c r="H3" s="73"/>
      <c r="I3" s="71"/>
    </row>
    <row r="4" spans="1:9" ht="42.75" customHeight="1" x14ac:dyDescent="0.25">
      <c r="A4" s="80" t="s">
        <v>119</v>
      </c>
      <c r="B4" s="80" t="s">
        <v>19</v>
      </c>
      <c r="C4" s="84">
        <v>42353</v>
      </c>
      <c r="D4" s="85" t="s">
        <v>343</v>
      </c>
      <c r="F4" s="71"/>
      <c r="G4" s="72"/>
      <c r="H4" s="73"/>
      <c r="I4" s="71"/>
    </row>
    <row r="5" spans="1:9" ht="42.75" customHeight="1" x14ac:dyDescent="0.25">
      <c r="A5" s="80" t="s">
        <v>130</v>
      </c>
      <c r="B5" s="80" t="s">
        <v>19</v>
      </c>
      <c r="C5" s="84">
        <v>42353</v>
      </c>
      <c r="D5" s="85" t="s">
        <v>344</v>
      </c>
      <c r="F5" s="71"/>
      <c r="G5" s="72"/>
      <c r="H5" s="73"/>
      <c r="I5" s="71"/>
    </row>
    <row r="6" spans="1:9" ht="42.75" customHeight="1" x14ac:dyDescent="0.25">
      <c r="A6" s="80" t="s">
        <v>121</v>
      </c>
      <c r="B6" s="80" t="s">
        <v>19</v>
      </c>
      <c r="C6" s="84">
        <v>42352</v>
      </c>
      <c r="D6" s="85" t="s">
        <v>345</v>
      </c>
      <c r="F6" s="71"/>
      <c r="G6" s="72"/>
      <c r="H6" s="73"/>
      <c r="I6" s="71"/>
    </row>
    <row r="7" spans="1:9" ht="42.75" customHeight="1" x14ac:dyDescent="0.25">
      <c r="A7" s="80" t="s">
        <v>120</v>
      </c>
      <c r="B7" s="80" t="s">
        <v>118</v>
      </c>
      <c r="C7" s="84">
        <v>42352</v>
      </c>
      <c r="D7" s="85" t="s">
        <v>346</v>
      </c>
      <c r="F7" s="71"/>
      <c r="G7" s="72"/>
      <c r="H7" s="73"/>
      <c r="I7" s="71"/>
    </row>
    <row r="8" spans="1:9" ht="42.75" customHeight="1" x14ac:dyDescent="0.25">
      <c r="A8" s="80" t="s">
        <v>128</v>
      </c>
      <c r="B8" s="80" t="s">
        <v>118</v>
      </c>
      <c r="C8" s="84">
        <v>42353</v>
      </c>
      <c r="D8" s="85" t="s">
        <v>347</v>
      </c>
      <c r="F8" s="71"/>
      <c r="G8" s="72"/>
      <c r="H8" s="73"/>
      <c r="I8" s="71"/>
    </row>
    <row r="9" spans="1:9" ht="42.75" customHeight="1" x14ac:dyDescent="0.25">
      <c r="A9" s="80" t="s">
        <v>115</v>
      </c>
      <c r="B9" s="80" t="s">
        <v>118</v>
      </c>
      <c r="C9" s="84">
        <v>42352</v>
      </c>
      <c r="D9" s="85" t="s">
        <v>348</v>
      </c>
      <c r="F9" s="71"/>
      <c r="G9" s="72"/>
      <c r="H9" s="73"/>
      <c r="I9" s="71"/>
    </row>
    <row r="10" spans="1:9" ht="42.75" customHeight="1" x14ac:dyDescent="0.25">
      <c r="A10" s="80" t="s">
        <v>116</v>
      </c>
      <c r="B10" s="80" t="s">
        <v>118</v>
      </c>
      <c r="C10" s="84">
        <v>42352</v>
      </c>
      <c r="D10" s="85" t="s">
        <v>349</v>
      </c>
      <c r="F10" s="71"/>
      <c r="G10" s="72"/>
      <c r="H10" s="73"/>
      <c r="I10" s="71"/>
    </row>
    <row r="11" spans="1:9" ht="42.75" customHeight="1" x14ac:dyDescent="0.25">
      <c r="A11" s="80" t="s">
        <v>124</v>
      </c>
      <c r="B11" s="80" t="s">
        <v>118</v>
      </c>
      <c r="C11" s="84">
        <v>42353</v>
      </c>
      <c r="D11" s="85" t="s">
        <v>350</v>
      </c>
      <c r="F11" s="71"/>
      <c r="G11" s="72"/>
      <c r="H11" s="73"/>
      <c r="I11" s="71"/>
    </row>
    <row r="12" spans="1:9" ht="42.75" customHeight="1" x14ac:dyDescent="0.25">
      <c r="A12" s="80" t="s">
        <v>126</v>
      </c>
      <c r="B12" s="80" t="s">
        <v>19</v>
      </c>
      <c r="C12" s="84">
        <v>42352</v>
      </c>
      <c r="D12" s="85" t="s">
        <v>351</v>
      </c>
      <c r="F12" s="71"/>
      <c r="G12" s="72"/>
      <c r="H12" s="73"/>
      <c r="I12" s="71"/>
    </row>
    <row r="13" spans="1:9" ht="42.75" customHeight="1" x14ac:dyDescent="0.25">
      <c r="A13" s="80" t="s">
        <v>127</v>
      </c>
      <c r="B13" s="80" t="s">
        <v>118</v>
      </c>
      <c r="C13" s="84">
        <v>42352</v>
      </c>
      <c r="D13" s="85" t="s">
        <v>352</v>
      </c>
      <c r="F13" s="71"/>
      <c r="G13" s="72"/>
      <c r="H13" s="73"/>
      <c r="I13" s="71"/>
    </row>
    <row r="14" spans="1:9" ht="42.75" customHeight="1" x14ac:dyDescent="0.25">
      <c r="A14" s="80" t="s">
        <v>123</v>
      </c>
      <c r="B14" s="80" t="s">
        <v>118</v>
      </c>
      <c r="C14" s="84">
        <v>42353</v>
      </c>
      <c r="D14" s="85" t="s">
        <v>353</v>
      </c>
      <c r="F14" s="71"/>
      <c r="G14" s="72"/>
      <c r="H14" s="73"/>
      <c r="I14" s="71"/>
    </row>
    <row r="15" spans="1:9" ht="42.75" customHeight="1" x14ac:dyDescent="0.25">
      <c r="A15" s="80" t="s">
        <v>125</v>
      </c>
      <c r="B15" s="80" t="s">
        <v>118</v>
      </c>
      <c r="C15" s="84">
        <v>42353</v>
      </c>
      <c r="D15" s="85" t="s">
        <v>354</v>
      </c>
      <c r="F15" s="71"/>
      <c r="G15" s="72"/>
      <c r="H15" s="73"/>
      <c r="I15" s="71"/>
    </row>
    <row r="16" spans="1:9" ht="42.75" customHeight="1" x14ac:dyDescent="0.25">
      <c r="A16" s="122" t="s">
        <v>136</v>
      </c>
      <c r="B16" s="123"/>
      <c r="C16" s="123"/>
      <c r="D16" s="124"/>
    </row>
    <row r="17" spans="1:4" ht="42.75" customHeight="1" x14ac:dyDescent="0.25">
      <c r="A17" s="80" t="s">
        <v>132</v>
      </c>
      <c r="B17" s="80" t="s">
        <v>118</v>
      </c>
      <c r="C17" s="84">
        <v>42353</v>
      </c>
      <c r="D17" s="85" t="s">
        <v>355</v>
      </c>
    </row>
    <row r="18" spans="1:4" ht="42.75" customHeight="1" x14ac:dyDescent="0.25">
      <c r="A18" s="80" t="s">
        <v>133</v>
      </c>
      <c r="B18" s="80" t="s">
        <v>118</v>
      </c>
      <c r="C18" s="84">
        <v>42352</v>
      </c>
      <c r="D18" s="85" t="s">
        <v>356</v>
      </c>
    </row>
    <row r="19" spans="1:4" ht="42.75" customHeight="1" x14ac:dyDescent="0.25">
      <c r="A19" s="80" t="s">
        <v>134</v>
      </c>
      <c r="B19" s="80" t="s">
        <v>118</v>
      </c>
      <c r="C19" s="106">
        <v>42352</v>
      </c>
      <c r="D19" s="85" t="s">
        <v>311</v>
      </c>
    </row>
    <row r="20" spans="1:4" ht="42.75" customHeight="1" x14ac:dyDescent="0.2">
      <c r="A20" s="90"/>
    </row>
    <row r="21" spans="1:4" ht="42.75" customHeight="1" x14ac:dyDescent="0.25">
      <c r="A21" s="70"/>
      <c r="B21" s="70"/>
      <c r="C21" s="70"/>
    </row>
  </sheetData>
  <sheetProtection password="DB3E" sheet="1" objects="1" scenarios="1"/>
  <mergeCells count="1">
    <mergeCell ref="A16:D16"/>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Attachment 3: Data Tables
</oddHeader>
    <oddFooter xml:space="preserve">&amp;L&amp;"-,Bold"&amp;14Client: Assessment and Abandoned Mines Branch, Yukon Government
Project: 15Y0146&amp;C
&amp;P of 4&amp;RQRY_Monthly_Report_WQ_Table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122"/>
  <sheetViews>
    <sheetView tabSelected="1" zoomScale="50" zoomScaleNormal="50" zoomScaleSheetLayoutView="70" zoomScalePageLayoutView="50" workbookViewId="0">
      <pane xSplit="5" ySplit="18" topLeftCell="F107" activePane="bottomRight" state="frozen"/>
      <selection pane="topRight" activeCell="G1" sqref="G1"/>
      <selection pane="bottomLeft" activeCell="A19" sqref="A19"/>
      <selection pane="bottomRight" activeCell="G125" sqref="G125"/>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7" width="33.28515625" style="22" customWidth="1"/>
    <col min="8" max="8" width="33.28515625" style="98" customWidth="1"/>
    <col min="9" max="14" width="33.28515625" style="22" customWidth="1"/>
    <col min="15" max="15" width="33.28515625" style="107" customWidth="1"/>
    <col min="16" max="19" width="33.28515625" style="22" customWidth="1"/>
    <col min="20" max="20" width="26.42578125" style="22" customWidth="1"/>
    <col min="21" max="21" width="22.42578125" style="22" bestFit="1" customWidth="1"/>
    <col min="22" max="31" width="26.42578125" style="22" customWidth="1"/>
    <col min="32" max="32" width="32.42578125" style="22" bestFit="1" customWidth="1"/>
    <col min="33" max="33" width="33" style="22" customWidth="1"/>
    <col min="34" max="16384" width="9.140625" style="22"/>
  </cols>
  <sheetData>
    <row r="1" spans="1:18" x14ac:dyDescent="0.3">
      <c r="A1" s="75" t="s">
        <v>324</v>
      </c>
      <c r="B1" s="21"/>
      <c r="C1" s="21"/>
      <c r="D1" s="21"/>
      <c r="E1" s="21"/>
      <c r="H1" s="22"/>
    </row>
    <row r="2" spans="1:18" x14ac:dyDescent="0.3">
      <c r="A2" s="140" t="s">
        <v>137</v>
      </c>
      <c r="B2" s="140" t="s">
        <v>138</v>
      </c>
      <c r="C2" s="141" t="s">
        <v>139</v>
      </c>
      <c r="D2" s="141" t="s">
        <v>140</v>
      </c>
      <c r="E2" s="23" t="s">
        <v>307</v>
      </c>
      <c r="F2" s="24" t="s">
        <v>123</v>
      </c>
      <c r="G2" s="24" t="s">
        <v>124</v>
      </c>
      <c r="H2" s="24" t="s">
        <v>125</v>
      </c>
      <c r="I2" s="24" t="s">
        <v>127</v>
      </c>
      <c r="J2" s="24" t="s">
        <v>130</v>
      </c>
      <c r="K2" s="24" t="s">
        <v>328</v>
      </c>
      <c r="L2" s="24" t="s">
        <v>141</v>
      </c>
      <c r="M2" s="24" t="s">
        <v>116</v>
      </c>
      <c r="N2" s="24" t="s">
        <v>115</v>
      </c>
      <c r="O2" s="108" t="s">
        <v>120</v>
      </c>
      <c r="P2" s="24" t="s">
        <v>322</v>
      </c>
      <c r="Q2" s="24" t="s">
        <v>143</v>
      </c>
      <c r="R2" s="24" t="s">
        <v>142</v>
      </c>
    </row>
    <row r="3" spans="1:18" x14ac:dyDescent="0.3">
      <c r="A3" s="140"/>
      <c r="B3" s="140"/>
      <c r="C3" s="141"/>
      <c r="D3" s="141"/>
      <c r="E3" s="25"/>
      <c r="F3" s="26"/>
      <c r="G3" s="26"/>
      <c r="H3" s="26"/>
      <c r="I3" s="26"/>
      <c r="J3" s="26"/>
      <c r="K3" s="26"/>
      <c r="L3" s="26" t="s">
        <v>328</v>
      </c>
      <c r="M3" s="26"/>
      <c r="N3" s="26"/>
      <c r="O3" s="109"/>
      <c r="P3" s="26"/>
      <c r="Q3" s="26"/>
      <c r="R3" s="26"/>
    </row>
    <row r="4" spans="1:18" ht="15" customHeight="1" x14ac:dyDescent="0.3">
      <c r="A4" s="140"/>
      <c r="B4" s="140"/>
      <c r="C4" s="141"/>
      <c r="D4" s="141"/>
      <c r="E4" s="25" t="s">
        <v>144</v>
      </c>
      <c r="F4" s="27" t="s">
        <v>325</v>
      </c>
      <c r="G4" s="27" t="s">
        <v>326</v>
      </c>
      <c r="H4" s="27" t="s">
        <v>327</v>
      </c>
      <c r="I4" s="27" t="s">
        <v>329</v>
      </c>
      <c r="J4" s="27" t="s">
        <v>330</v>
      </c>
      <c r="K4" s="27" t="s">
        <v>331</v>
      </c>
      <c r="L4" s="27" t="s">
        <v>145</v>
      </c>
      <c r="M4" s="27" t="s">
        <v>332</v>
      </c>
      <c r="N4" s="27" t="s">
        <v>333</v>
      </c>
      <c r="O4" s="109" t="s">
        <v>334</v>
      </c>
      <c r="P4" s="27" t="s">
        <v>335</v>
      </c>
      <c r="Q4" s="27" t="s">
        <v>336</v>
      </c>
      <c r="R4" s="27"/>
    </row>
    <row r="5" spans="1:18" ht="18.75" customHeight="1" x14ac:dyDescent="0.3">
      <c r="A5" s="140"/>
      <c r="B5" s="140"/>
      <c r="C5" s="141"/>
      <c r="D5" s="141"/>
      <c r="E5" s="76" t="s">
        <v>147</v>
      </c>
      <c r="F5" s="28"/>
      <c r="G5" s="28"/>
      <c r="H5" s="28"/>
      <c r="I5" s="28"/>
      <c r="J5" s="28"/>
      <c r="K5" s="28"/>
      <c r="L5" s="28"/>
      <c r="M5" s="28"/>
      <c r="N5" s="28"/>
      <c r="O5" s="110"/>
      <c r="P5" s="28"/>
      <c r="Q5" s="28"/>
      <c r="R5" s="28"/>
    </row>
    <row r="6" spans="1:18" x14ac:dyDescent="0.3">
      <c r="A6" s="29" t="s">
        <v>148</v>
      </c>
      <c r="B6" s="30" t="s">
        <v>149</v>
      </c>
      <c r="C6" s="30" t="s">
        <v>135</v>
      </c>
      <c r="D6" s="30" t="s">
        <v>135</v>
      </c>
      <c r="E6" s="30" t="s">
        <v>135</v>
      </c>
      <c r="F6" s="31">
        <v>0.1</v>
      </c>
      <c r="G6" s="31">
        <v>0</v>
      </c>
      <c r="H6" s="31">
        <v>0</v>
      </c>
      <c r="I6" s="31">
        <v>0</v>
      </c>
      <c r="J6" s="31">
        <v>0.5</v>
      </c>
      <c r="K6" s="38" t="s">
        <v>135</v>
      </c>
      <c r="L6" s="31" t="s">
        <v>135</v>
      </c>
      <c r="M6" s="86">
        <v>1.4</v>
      </c>
      <c r="N6" s="31">
        <v>0.6</v>
      </c>
      <c r="O6" s="86">
        <v>0.1</v>
      </c>
      <c r="P6" s="38">
        <v>0.3</v>
      </c>
      <c r="Q6" s="38" t="s">
        <v>135</v>
      </c>
      <c r="R6" s="38" t="s">
        <v>135</v>
      </c>
    </row>
    <row r="7" spans="1:18" x14ac:dyDescent="0.3">
      <c r="A7" s="29" t="s">
        <v>150</v>
      </c>
      <c r="B7" s="30" t="s">
        <v>151</v>
      </c>
      <c r="C7" s="30" t="s">
        <v>135</v>
      </c>
      <c r="D7" s="30" t="s">
        <v>135</v>
      </c>
      <c r="E7" s="30" t="s">
        <v>135</v>
      </c>
      <c r="F7" s="32">
        <v>224.7</v>
      </c>
      <c r="G7" s="32">
        <v>226.2</v>
      </c>
      <c r="H7" s="31">
        <v>248.2</v>
      </c>
      <c r="I7" s="31">
        <v>245.4</v>
      </c>
      <c r="J7" s="31">
        <v>1172</v>
      </c>
      <c r="K7" s="38" t="s">
        <v>135</v>
      </c>
      <c r="L7" s="31" t="s">
        <v>135</v>
      </c>
      <c r="M7" s="86">
        <v>1900</v>
      </c>
      <c r="N7" s="31">
        <v>1667</v>
      </c>
      <c r="O7" s="86">
        <v>1612</v>
      </c>
      <c r="P7" s="38">
        <v>345</v>
      </c>
      <c r="Q7" s="38" t="s">
        <v>135</v>
      </c>
      <c r="R7" s="38" t="s">
        <v>135</v>
      </c>
    </row>
    <row r="8" spans="1:18" x14ac:dyDescent="0.3">
      <c r="A8" s="29" t="s">
        <v>152</v>
      </c>
      <c r="B8" s="33" t="s">
        <v>153</v>
      </c>
      <c r="C8" s="30" t="s">
        <v>154</v>
      </c>
      <c r="D8" s="30" t="s">
        <v>155</v>
      </c>
      <c r="E8" s="30" t="s">
        <v>135</v>
      </c>
      <c r="F8" s="32">
        <v>7.36</v>
      </c>
      <c r="G8" s="32">
        <v>7.35</v>
      </c>
      <c r="H8" s="32">
        <v>7.55</v>
      </c>
      <c r="I8" s="32">
        <v>7.11</v>
      </c>
      <c r="J8" s="32">
        <v>7.06</v>
      </c>
      <c r="K8" s="38" t="s">
        <v>135</v>
      </c>
      <c r="L8" s="32" t="s">
        <v>135</v>
      </c>
      <c r="M8" s="86">
        <v>7.57</v>
      </c>
      <c r="N8" s="32">
        <v>7.17</v>
      </c>
      <c r="O8" s="86">
        <v>7.34</v>
      </c>
      <c r="P8" s="38">
        <v>7.58</v>
      </c>
      <c r="Q8" s="38" t="s">
        <v>135</v>
      </c>
      <c r="R8" s="38" t="s">
        <v>135</v>
      </c>
    </row>
    <row r="9" spans="1:18" s="37" customFormat="1" x14ac:dyDescent="0.3">
      <c r="A9" s="34" t="s">
        <v>309</v>
      </c>
      <c r="B9" s="35" t="s">
        <v>158</v>
      </c>
      <c r="C9" s="35" t="s">
        <v>135</v>
      </c>
      <c r="D9" s="35" t="s">
        <v>135</v>
      </c>
      <c r="E9" s="30" t="s">
        <v>135</v>
      </c>
      <c r="F9" s="32">
        <v>10.4</v>
      </c>
      <c r="G9" s="32">
        <v>10.220000000000001</v>
      </c>
      <c r="H9" s="32">
        <v>10.72</v>
      </c>
      <c r="I9" s="32">
        <v>10.47</v>
      </c>
      <c r="J9" s="32">
        <v>2.09</v>
      </c>
      <c r="K9" s="38" t="s">
        <v>135</v>
      </c>
      <c r="L9" s="32" t="s">
        <v>135</v>
      </c>
      <c r="M9" s="86">
        <v>6.07</v>
      </c>
      <c r="N9" s="32">
        <v>7.65</v>
      </c>
      <c r="O9" s="86">
        <v>7.6</v>
      </c>
      <c r="P9" s="38">
        <v>10.27</v>
      </c>
      <c r="Q9" s="38" t="s">
        <v>135</v>
      </c>
      <c r="R9" s="38" t="s">
        <v>135</v>
      </c>
    </row>
    <row r="10" spans="1:18" s="37" customFormat="1" x14ac:dyDescent="0.3">
      <c r="A10" s="34" t="s">
        <v>156</v>
      </c>
      <c r="B10" s="35" t="s">
        <v>157</v>
      </c>
      <c r="C10" s="35" t="s">
        <v>135</v>
      </c>
      <c r="D10" s="35" t="s">
        <v>135</v>
      </c>
      <c r="E10" s="30" t="s">
        <v>135</v>
      </c>
      <c r="F10" s="36">
        <v>0.23</v>
      </c>
      <c r="G10" s="36">
        <v>0.75</v>
      </c>
      <c r="H10" s="36">
        <v>0.48</v>
      </c>
      <c r="I10" s="36">
        <v>0.08</v>
      </c>
      <c r="J10" s="36">
        <v>1.87</v>
      </c>
      <c r="K10" s="38" t="s">
        <v>135</v>
      </c>
      <c r="L10" s="36" t="s">
        <v>135</v>
      </c>
      <c r="M10" s="86">
        <v>3.6</v>
      </c>
      <c r="N10" s="36">
        <v>26.9</v>
      </c>
      <c r="O10" s="86">
        <v>13.91</v>
      </c>
      <c r="P10" s="38">
        <v>0.06</v>
      </c>
      <c r="Q10" s="38" t="s">
        <v>135</v>
      </c>
      <c r="R10" s="38" t="s">
        <v>135</v>
      </c>
    </row>
    <row r="11" spans="1:18" x14ac:dyDescent="0.3">
      <c r="A11" s="29" t="s">
        <v>159</v>
      </c>
      <c r="B11" s="32" t="s">
        <v>160</v>
      </c>
      <c r="C11" s="32">
        <v>15</v>
      </c>
      <c r="D11" s="32" t="s">
        <v>135</v>
      </c>
      <c r="E11" s="32">
        <v>5</v>
      </c>
      <c r="F11" s="38" t="s">
        <v>135</v>
      </c>
      <c r="G11" s="38" t="s">
        <v>135</v>
      </c>
      <c r="H11" s="36" t="s">
        <v>135</v>
      </c>
      <c r="I11" s="38" t="s">
        <v>135</v>
      </c>
      <c r="J11" s="38" t="s">
        <v>135</v>
      </c>
      <c r="K11" s="38" t="s">
        <v>135</v>
      </c>
      <c r="L11" s="36" t="s">
        <v>135</v>
      </c>
      <c r="M11" s="86" t="s">
        <v>135</v>
      </c>
      <c r="N11" s="36" t="s">
        <v>135</v>
      </c>
      <c r="O11" s="86" t="s">
        <v>135</v>
      </c>
      <c r="P11" s="38" t="s">
        <v>178</v>
      </c>
      <c r="Q11" s="38" t="s">
        <v>135</v>
      </c>
      <c r="R11" s="38" t="s">
        <v>135</v>
      </c>
    </row>
    <row r="12" spans="1:18" x14ac:dyDescent="0.3">
      <c r="A12" s="29" t="s">
        <v>161</v>
      </c>
      <c r="B12" s="32" t="s">
        <v>151</v>
      </c>
      <c r="C12" s="32" t="s">
        <v>135</v>
      </c>
      <c r="D12" s="39" t="s">
        <v>135</v>
      </c>
      <c r="E12" s="39">
        <v>2</v>
      </c>
      <c r="F12" s="40">
        <v>229</v>
      </c>
      <c r="G12" s="40">
        <v>230</v>
      </c>
      <c r="H12" s="86">
        <v>255</v>
      </c>
      <c r="I12" s="40">
        <v>250</v>
      </c>
      <c r="J12" s="40">
        <v>1180</v>
      </c>
      <c r="K12" s="40">
        <v>1180</v>
      </c>
      <c r="L12" s="41">
        <f>IFERROR(IF(MAX(J12:K12)&lt;(5*$E12),IF(ABS(J12-K12)&lt;(2*$E12),"&lt;2xDL",IFERROR(ABS(J12-K12)/AVERAGE(J12,K12),"&lt;DL")),IFERROR(ABS(J12-K12)/AVERAGE(J12,K12),"&lt;DL")),"&lt;DL")</f>
        <v>0</v>
      </c>
      <c r="M12" s="40">
        <v>1880</v>
      </c>
      <c r="N12" s="40">
        <v>1630</v>
      </c>
      <c r="O12" s="86">
        <v>1610</v>
      </c>
      <c r="P12" s="40">
        <v>346</v>
      </c>
      <c r="Q12" s="40" t="s">
        <v>162</v>
      </c>
      <c r="R12" s="40" t="s">
        <v>162</v>
      </c>
    </row>
    <row r="13" spans="1:18" x14ac:dyDescent="0.3">
      <c r="A13" s="29" t="s">
        <v>163</v>
      </c>
      <c r="B13" s="32" t="s">
        <v>158</v>
      </c>
      <c r="C13" s="32" t="s">
        <v>135</v>
      </c>
      <c r="D13" s="39" t="s">
        <v>135</v>
      </c>
      <c r="E13" s="39">
        <v>0.5</v>
      </c>
      <c r="F13" s="40">
        <v>117</v>
      </c>
      <c r="G13" s="40">
        <v>118</v>
      </c>
      <c r="H13" s="86">
        <v>127</v>
      </c>
      <c r="I13" s="40">
        <v>125</v>
      </c>
      <c r="J13" s="40">
        <v>699</v>
      </c>
      <c r="K13" s="40">
        <v>693</v>
      </c>
      <c r="L13" s="41">
        <f t="shared" ref="L13:L76" si="0">IFERROR(IF(MAX(J13:K13)&lt;(5*$E13),IF(ABS(J13-K13)&lt;(2*$E13),"&lt;2xDL",IFERROR(ABS(J13-K13)/AVERAGE(J13,K13),"&lt;DL")),IFERROR(ABS(J13-K13)/AVERAGE(J13,K13),"&lt;DL")),"&lt;DL")</f>
        <v>8.6206896551724137E-3</v>
      </c>
      <c r="M13" s="40">
        <v>1120</v>
      </c>
      <c r="N13" s="40">
        <v>898</v>
      </c>
      <c r="O13" s="86">
        <v>898</v>
      </c>
      <c r="P13" s="40">
        <v>184</v>
      </c>
      <c r="Q13" s="40" t="s">
        <v>164</v>
      </c>
      <c r="R13" s="40" t="s">
        <v>164</v>
      </c>
    </row>
    <row r="14" spans="1:18" x14ac:dyDescent="0.3">
      <c r="A14" s="29" t="s">
        <v>165</v>
      </c>
      <c r="B14" s="32" t="s">
        <v>153</v>
      </c>
      <c r="C14" s="32" t="s">
        <v>154</v>
      </c>
      <c r="D14" s="32" t="s">
        <v>155</v>
      </c>
      <c r="E14" s="32">
        <v>0.1</v>
      </c>
      <c r="F14" s="42">
        <v>7.65</v>
      </c>
      <c r="G14" s="42">
        <v>7.66</v>
      </c>
      <c r="H14" s="86">
        <v>7.87</v>
      </c>
      <c r="I14" s="42">
        <v>7.71</v>
      </c>
      <c r="J14" s="42">
        <v>7.41</v>
      </c>
      <c r="K14" s="42">
        <v>7.42</v>
      </c>
      <c r="L14" s="41">
        <f t="shared" si="0"/>
        <v>1.3486176668914074E-3</v>
      </c>
      <c r="M14" s="42">
        <v>7.82</v>
      </c>
      <c r="N14" s="42">
        <v>7.25</v>
      </c>
      <c r="O14" s="86">
        <v>7.7</v>
      </c>
      <c r="P14" s="42">
        <v>7.93</v>
      </c>
      <c r="Q14" s="42">
        <v>6.02</v>
      </c>
      <c r="R14" s="42">
        <v>5.58</v>
      </c>
    </row>
    <row r="15" spans="1:18" x14ac:dyDescent="0.3">
      <c r="A15" s="29" t="s">
        <v>166</v>
      </c>
      <c r="B15" s="32" t="s">
        <v>158</v>
      </c>
      <c r="C15" s="32" t="s">
        <v>135</v>
      </c>
      <c r="D15" s="32">
        <v>50</v>
      </c>
      <c r="E15" s="32">
        <v>3</v>
      </c>
      <c r="F15" s="40" t="s">
        <v>167</v>
      </c>
      <c r="G15" s="40" t="s">
        <v>167</v>
      </c>
      <c r="H15" s="86" t="s">
        <v>167</v>
      </c>
      <c r="I15" s="40" t="s">
        <v>167</v>
      </c>
      <c r="J15" s="40" t="s">
        <v>167</v>
      </c>
      <c r="K15" s="40" t="s">
        <v>167</v>
      </c>
      <c r="L15" s="41" t="str">
        <f t="shared" si="0"/>
        <v>&lt;DL</v>
      </c>
      <c r="M15" s="40" t="s">
        <v>167</v>
      </c>
      <c r="N15" s="40">
        <v>37</v>
      </c>
      <c r="O15" s="86">
        <v>22</v>
      </c>
      <c r="P15" s="40" t="s">
        <v>135</v>
      </c>
      <c r="Q15" s="40" t="s">
        <v>167</v>
      </c>
      <c r="R15" s="40" t="s">
        <v>167</v>
      </c>
    </row>
    <row r="16" spans="1:18" s="43" customFormat="1" x14ac:dyDescent="0.3">
      <c r="A16" s="29" t="s">
        <v>168</v>
      </c>
      <c r="B16" s="32" t="s">
        <v>158</v>
      </c>
      <c r="C16" s="32" t="s">
        <v>135</v>
      </c>
      <c r="D16" s="32" t="s">
        <v>135</v>
      </c>
      <c r="E16" s="32">
        <v>1</v>
      </c>
      <c r="F16" s="40">
        <v>121</v>
      </c>
      <c r="G16" s="40">
        <v>121</v>
      </c>
      <c r="H16" s="86">
        <v>137</v>
      </c>
      <c r="I16" s="40">
        <v>134</v>
      </c>
      <c r="J16" s="40">
        <v>821</v>
      </c>
      <c r="K16" s="40">
        <v>818</v>
      </c>
      <c r="L16" s="41">
        <f t="shared" si="0"/>
        <v>3.6607687614399025E-3</v>
      </c>
      <c r="M16" s="40">
        <v>1560</v>
      </c>
      <c r="N16" s="40">
        <v>1250</v>
      </c>
      <c r="O16" s="86">
        <v>1210</v>
      </c>
      <c r="P16" s="40">
        <v>192</v>
      </c>
      <c r="Q16" s="40" t="s">
        <v>169</v>
      </c>
      <c r="R16" s="40" t="s">
        <v>169</v>
      </c>
    </row>
    <row r="17" spans="1:18" s="43" customFormat="1" x14ac:dyDescent="0.3">
      <c r="A17" s="29" t="s">
        <v>170</v>
      </c>
      <c r="B17" s="32" t="s">
        <v>158</v>
      </c>
      <c r="C17" s="32" t="s">
        <v>135</v>
      </c>
      <c r="D17" s="32" t="s">
        <v>135</v>
      </c>
      <c r="E17" s="32">
        <v>1</v>
      </c>
      <c r="F17" s="40">
        <v>93</v>
      </c>
      <c r="G17" s="40">
        <v>91</v>
      </c>
      <c r="H17" s="86">
        <v>96.2</v>
      </c>
      <c r="I17" s="40">
        <v>93.1</v>
      </c>
      <c r="J17" s="40">
        <v>263</v>
      </c>
      <c r="K17" s="40">
        <v>265</v>
      </c>
      <c r="L17" s="41">
        <f t="shared" si="0"/>
        <v>7.575757575757576E-3</v>
      </c>
      <c r="M17" s="40">
        <v>155</v>
      </c>
      <c r="N17" s="40">
        <v>251</v>
      </c>
      <c r="O17" s="86">
        <v>252</v>
      </c>
      <c r="P17" s="40" t="s">
        <v>135</v>
      </c>
      <c r="Q17" s="40">
        <v>1</v>
      </c>
      <c r="R17" s="40" t="s">
        <v>169</v>
      </c>
    </row>
    <row r="18" spans="1:18" s="43" customFormat="1" x14ac:dyDescent="0.3">
      <c r="A18" s="29" t="s">
        <v>171</v>
      </c>
      <c r="B18" s="32" t="s">
        <v>158</v>
      </c>
      <c r="C18" s="32" t="s">
        <v>135</v>
      </c>
      <c r="D18" s="32" t="s">
        <v>135</v>
      </c>
      <c r="E18" s="32">
        <v>1</v>
      </c>
      <c r="F18" s="40" t="s">
        <v>169</v>
      </c>
      <c r="G18" s="40" t="s">
        <v>169</v>
      </c>
      <c r="H18" s="86" t="s">
        <v>169</v>
      </c>
      <c r="I18" s="40" t="s">
        <v>169</v>
      </c>
      <c r="J18" s="40" t="s">
        <v>169</v>
      </c>
      <c r="K18" s="40" t="s">
        <v>169</v>
      </c>
      <c r="L18" s="41" t="str">
        <f t="shared" si="0"/>
        <v>&lt;DL</v>
      </c>
      <c r="M18" s="40" t="s">
        <v>169</v>
      </c>
      <c r="N18" s="40" t="s">
        <v>169</v>
      </c>
      <c r="O18" s="86" t="s">
        <v>169</v>
      </c>
      <c r="P18" s="40" t="s">
        <v>135</v>
      </c>
      <c r="Q18" s="40" t="s">
        <v>169</v>
      </c>
      <c r="R18" s="40" t="s">
        <v>169</v>
      </c>
    </row>
    <row r="19" spans="1:18" x14ac:dyDescent="0.3">
      <c r="A19" s="29" t="s">
        <v>172</v>
      </c>
      <c r="B19" s="32" t="s">
        <v>158</v>
      </c>
      <c r="C19" s="32" t="s">
        <v>135</v>
      </c>
      <c r="D19" s="32" t="s">
        <v>135</v>
      </c>
      <c r="E19" s="32">
        <v>1</v>
      </c>
      <c r="F19" s="40" t="s">
        <v>169</v>
      </c>
      <c r="G19" s="40" t="s">
        <v>169</v>
      </c>
      <c r="H19" s="86" t="s">
        <v>169</v>
      </c>
      <c r="I19" s="40" t="s">
        <v>169</v>
      </c>
      <c r="J19" s="40" t="s">
        <v>169</v>
      </c>
      <c r="K19" s="40" t="s">
        <v>169</v>
      </c>
      <c r="L19" s="41" t="str">
        <f t="shared" si="0"/>
        <v>&lt;DL</v>
      </c>
      <c r="M19" s="40" t="s">
        <v>169</v>
      </c>
      <c r="N19" s="40" t="s">
        <v>169</v>
      </c>
      <c r="O19" s="86" t="s">
        <v>169</v>
      </c>
      <c r="P19" s="40" t="s">
        <v>135</v>
      </c>
      <c r="Q19" s="40" t="s">
        <v>169</v>
      </c>
      <c r="R19" s="40" t="s">
        <v>169</v>
      </c>
    </row>
    <row r="20" spans="1:18" x14ac:dyDescent="0.3">
      <c r="A20" s="29" t="s">
        <v>173</v>
      </c>
      <c r="B20" s="32" t="s">
        <v>158</v>
      </c>
      <c r="C20" s="32" t="s">
        <v>135</v>
      </c>
      <c r="D20" s="32" t="s">
        <v>135</v>
      </c>
      <c r="E20" s="32">
        <v>1</v>
      </c>
      <c r="F20" s="40">
        <v>93</v>
      </c>
      <c r="G20" s="40">
        <v>91</v>
      </c>
      <c r="H20" s="86">
        <v>96.2</v>
      </c>
      <c r="I20" s="40">
        <v>93.1</v>
      </c>
      <c r="J20" s="40">
        <v>263</v>
      </c>
      <c r="K20" s="40">
        <v>265</v>
      </c>
      <c r="L20" s="41">
        <f t="shared" si="0"/>
        <v>7.575757575757576E-3</v>
      </c>
      <c r="M20" s="40">
        <v>155</v>
      </c>
      <c r="N20" s="40">
        <v>251</v>
      </c>
      <c r="O20" s="86">
        <v>252</v>
      </c>
      <c r="P20" s="40">
        <v>159</v>
      </c>
      <c r="Q20" s="40">
        <v>1</v>
      </c>
      <c r="R20" s="40" t="s">
        <v>169</v>
      </c>
    </row>
    <row r="21" spans="1:18" x14ac:dyDescent="0.3">
      <c r="A21" s="29" t="s">
        <v>174</v>
      </c>
      <c r="B21" s="32" t="s">
        <v>158</v>
      </c>
      <c r="C21" s="32">
        <v>0.75</v>
      </c>
      <c r="D21" s="32" t="s">
        <v>135</v>
      </c>
      <c r="E21" s="32">
        <v>5.0000000000000001E-3</v>
      </c>
      <c r="F21" s="40" t="s">
        <v>175</v>
      </c>
      <c r="G21" s="40" t="s">
        <v>175</v>
      </c>
      <c r="H21" s="86" t="s">
        <v>175</v>
      </c>
      <c r="I21" s="40" t="s">
        <v>175</v>
      </c>
      <c r="J21" s="40">
        <v>1.67E-2</v>
      </c>
      <c r="K21" s="40">
        <v>1.6500000000000001E-2</v>
      </c>
      <c r="L21" s="41" t="str">
        <f t="shared" si="0"/>
        <v>&lt;2xDL</v>
      </c>
      <c r="M21" s="40">
        <v>0.46899999999999997</v>
      </c>
      <c r="N21" s="40">
        <v>4.6100000000000003</v>
      </c>
      <c r="O21" s="40">
        <v>3.93</v>
      </c>
      <c r="P21" s="40" t="s">
        <v>135</v>
      </c>
      <c r="Q21" s="40" t="s">
        <v>175</v>
      </c>
      <c r="R21" s="40" t="s">
        <v>175</v>
      </c>
    </row>
    <row r="22" spans="1:18" x14ac:dyDescent="0.3">
      <c r="A22" s="29" t="s">
        <v>176</v>
      </c>
      <c r="B22" s="32" t="s">
        <v>158</v>
      </c>
      <c r="C22" s="32">
        <v>120</v>
      </c>
      <c r="D22" s="32" t="s">
        <v>135</v>
      </c>
      <c r="E22" s="32">
        <v>0.5</v>
      </c>
      <c r="F22" s="40" t="s">
        <v>164</v>
      </c>
      <c r="G22" s="40" t="s">
        <v>164</v>
      </c>
      <c r="H22" s="86" t="s">
        <v>164</v>
      </c>
      <c r="I22" s="40" t="s">
        <v>164</v>
      </c>
      <c r="J22" s="44" t="s">
        <v>169</v>
      </c>
      <c r="K22" s="44" t="s">
        <v>169</v>
      </c>
      <c r="L22" s="41" t="str">
        <f t="shared" si="0"/>
        <v>&lt;DL</v>
      </c>
      <c r="M22" s="44" t="s">
        <v>177</v>
      </c>
      <c r="N22" s="44" t="s">
        <v>177</v>
      </c>
      <c r="O22" s="99" t="s">
        <v>177</v>
      </c>
      <c r="P22" s="40" t="s">
        <v>164</v>
      </c>
      <c r="Q22" s="40" t="s">
        <v>164</v>
      </c>
      <c r="R22" s="40" t="s">
        <v>164</v>
      </c>
    </row>
    <row r="23" spans="1:18" x14ac:dyDescent="0.3">
      <c r="A23" s="29" t="s">
        <v>179</v>
      </c>
      <c r="B23" s="32" t="s">
        <v>158</v>
      </c>
      <c r="C23" s="32">
        <v>0.12</v>
      </c>
      <c r="D23" s="32" t="s">
        <v>135</v>
      </c>
      <c r="E23" s="32">
        <v>0.02</v>
      </c>
      <c r="F23" s="40">
        <v>4.2999999999999997E-2</v>
      </c>
      <c r="G23" s="40">
        <v>4.4999999999999998E-2</v>
      </c>
      <c r="H23" s="86">
        <v>4.5999999999999999E-2</v>
      </c>
      <c r="I23" s="40">
        <v>4.5999999999999999E-2</v>
      </c>
      <c r="J23" s="40">
        <v>0.17100000000000001</v>
      </c>
      <c r="K23" s="40">
        <v>0.16800000000000001</v>
      </c>
      <c r="L23" s="41">
        <f t="shared" si="0"/>
        <v>1.7699115044247801E-2</v>
      </c>
      <c r="M23" s="40">
        <v>0.23</v>
      </c>
      <c r="N23" s="44" t="s">
        <v>180</v>
      </c>
      <c r="O23" s="99" t="s">
        <v>180</v>
      </c>
      <c r="P23" s="40">
        <v>9.1999999999999998E-2</v>
      </c>
      <c r="Q23" s="40" t="s">
        <v>182</v>
      </c>
      <c r="R23" s="40" t="s">
        <v>182</v>
      </c>
    </row>
    <row r="24" spans="1:18" x14ac:dyDescent="0.3">
      <c r="A24" s="29" t="s">
        <v>183</v>
      </c>
      <c r="B24" s="32" t="s">
        <v>158</v>
      </c>
      <c r="C24" s="32">
        <v>13</v>
      </c>
      <c r="D24" s="32" t="s">
        <v>135</v>
      </c>
      <c r="E24" s="32">
        <v>5.0000000000000001E-3</v>
      </c>
      <c r="F24" s="40">
        <v>0.187</v>
      </c>
      <c r="G24" s="40">
        <v>0.186</v>
      </c>
      <c r="H24" s="86">
        <v>0.17299999999999999</v>
      </c>
      <c r="I24" s="40">
        <v>0.17599999999999999</v>
      </c>
      <c r="J24" s="44" t="s">
        <v>184</v>
      </c>
      <c r="K24" s="44" t="s">
        <v>184</v>
      </c>
      <c r="L24" s="41" t="str">
        <f t="shared" si="0"/>
        <v>&lt;DL</v>
      </c>
      <c r="M24" s="40">
        <v>0.19600000000000001</v>
      </c>
      <c r="N24" s="40">
        <v>0.86699999999999999</v>
      </c>
      <c r="O24" s="86">
        <v>0.48199999999999998</v>
      </c>
      <c r="P24" s="40">
        <v>0.13500000000000001</v>
      </c>
      <c r="Q24" s="40" t="s">
        <v>175</v>
      </c>
      <c r="R24" s="40" t="s">
        <v>175</v>
      </c>
    </row>
    <row r="25" spans="1:18" x14ac:dyDescent="0.3">
      <c r="A25" s="29" t="s">
        <v>185</v>
      </c>
      <c r="B25" s="32" t="s">
        <v>158</v>
      </c>
      <c r="C25" s="32">
        <v>0.06</v>
      </c>
      <c r="D25" s="32" t="s">
        <v>135</v>
      </c>
      <c r="E25" s="32">
        <v>1E-3</v>
      </c>
      <c r="F25" s="40" t="s">
        <v>186</v>
      </c>
      <c r="G25" s="40" t="s">
        <v>186</v>
      </c>
      <c r="H25" s="86" t="s">
        <v>186</v>
      </c>
      <c r="I25" s="40" t="s">
        <v>186</v>
      </c>
      <c r="J25" s="44" t="s">
        <v>187</v>
      </c>
      <c r="K25" s="44" t="s">
        <v>187</v>
      </c>
      <c r="L25" s="41" t="str">
        <f t="shared" si="0"/>
        <v>&lt;DL</v>
      </c>
      <c r="M25" s="44" t="s">
        <v>175</v>
      </c>
      <c r="N25" s="40">
        <v>1.24E-2</v>
      </c>
      <c r="O25" s="86">
        <v>1.0200000000000001E-2</v>
      </c>
      <c r="P25" s="40" t="s">
        <v>186</v>
      </c>
      <c r="Q25" s="40" t="s">
        <v>186</v>
      </c>
      <c r="R25" s="40" t="s">
        <v>186</v>
      </c>
    </row>
    <row r="26" spans="1:18" x14ac:dyDescent="0.3">
      <c r="A26" s="29" t="s">
        <v>188</v>
      </c>
      <c r="B26" s="32" t="s">
        <v>158</v>
      </c>
      <c r="C26" s="32" t="s">
        <v>135</v>
      </c>
      <c r="D26" s="32" t="s">
        <v>135</v>
      </c>
      <c r="E26" s="32">
        <v>0.3</v>
      </c>
      <c r="F26" s="40">
        <v>20.9</v>
      </c>
      <c r="G26" s="40">
        <v>21.1</v>
      </c>
      <c r="H26" s="86">
        <v>30.5</v>
      </c>
      <c r="I26" s="40">
        <v>30.6</v>
      </c>
      <c r="J26" s="40">
        <v>412</v>
      </c>
      <c r="K26" s="40">
        <v>410</v>
      </c>
      <c r="L26" s="41">
        <f>IFERROR(IF(MAX(J26:K26)&lt;(5*$E26),IF(ABS(J26-K26)&lt;(2*$E26),"&lt;2xDL",IFERROR(ABS(J26-K26)/AVERAGE(J26,K26),"&lt;DL")),IFERROR(ABS(J26-K26)/AVERAGE(J26,K26),"&lt;DL")),"&lt;DL")</f>
        <v>4.8661800486618006E-3</v>
      </c>
      <c r="M26" s="40">
        <v>1020</v>
      </c>
      <c r="N26" s="40">
        <v>710</v>
      </c>
      <c r="O26" s="86">
        <v>689</v>
      </c>
      <c r="P26" s="40">
        <v>28.4</v>
      </c>
      <c r="Q26" s="40" t="s">
        <v>189</v>
      </c>
      <c r="R26" s="40" t="s">
        <v>189</v>
      </c>
    </row>
    <row r="27" spans="1:18" x14ac:dyDescent="0.3">
      <c r="A27" s="29" t="s">
        <v>190</v>
      </c>
      <c r="B27" s="32" t="s">
        <v>158</v>
      </c>
      <c r="C27" s="32" t="s">
        <v>135</v>
      </c>
      <c r="D27" s="32">
        <v>0.1</v>
      </c>
      <c r="E27" s="32">
        <v>5.0000000000000001E-3</v>
      </c>
      <c r="F27" s="40" t="s">
        <v>175</v>
      </c>
      <c r="G27" s="40" t="s">
        <v>175</v>
      </c>
      <c r="H27" s="86" t="s">
        <v>175</v>
      </c>
      <c r="I27" s="40" t="s">
        <v>175</v>
      </c>
      <c r="J27" s="40" t="s">
        <v>175</v>
      </c>
      <c r="K27" s="40" t="s">
        <v>175</v>
      </c>
      <c r="L27" s="41" t="str">
        <f t="shared" si="0"/>
        <v>&lt;DL</v>
      </c>
      <c r="M27" s="40" t="s">
        <v>175</v>
      </c>
      <c r="N27" s="40">
        <v>1.52E-2</v>
      </c>
      <c r="O27" s="86">
        <v>1.7999999999999999E-2</v>
      </c>
      <c r="P27" s="40" t="s">
        <v>135</v>
      </c>
      <c r="Q27" s="40" t="s">
        <v>175</v>
      </c>
      <c r="R27" s="40" t="s">
        <v>175</v>
      </c>
    </row>
    <row r="28" spans="1:18" x14ac:dyDescent="0.3">
      <c r="A28" s="29" t="s">
        <v>191</v>
      </c>
      <c r="B28" s="32" t="s">
        <v>158</v>
      </c>
      <c r="C28" s="32" t="s">
        <v>135</v>
      </c>
      <c r="D28" s="32">
        <v>0.3</v>
      </c>
      <c r="E28" s="32">
        <v>5.0000000000000001E-3</v>
      </c>
      <c r="F28" s="40" t="s">
        <v>175</v>
      </c>
      <c r="G28" s="40" t="s">
        <v>175</v>
      </c>
      <c r="H28" s="86" t="s">
        <v>175</v>
      </c>
      <c r="I28" s="40" t="s">
        <v>175</v>
      </c>
      <c r="J28" s="40" t="s">
        <v>175</v>
      </c>
      <c r="K28" s="40" t="s">
        <v>175</v>
      </c>
      <c r="L28" s="41" t="str">
        <f t="shared" si="0"/>
        <v>&lt;DL</v>
      </c>
      <c r="M28" s="40" t="s">
        <v>175</v>
      </c>
      <c r="N28" s="40">
        <v>6.6900000000000001E-2</v>
      </c>
      <c r="O28" s="86">
        <v>4.0399999999999998E-2</v>
      </c>
      <c r="P28" s="40" t="s">
        <v>135</v>
      </c>
      <c r="Q28" s="40" t="s">
        <v>175</v>
      </c>
      <c r="R28" s="40" t="s">
        <v>175</v>
      </c>
    </row>
    <row r="29" spans="1:18" x14ac:dyDescent="0.3">
      <c r="A29" s="29" t="s">
        <v>192</v>
      </c>
      <c r="B29" s="32" t="s">
        <v>158</v>
      </c>
      <c r="C29" s="32" t="s">
        <v>135</v>
      </c>
      <c r="D29" s="39" t="s">
        <v>135</v>
      </c>
      <c r="E29" s="39">
        <v>0.2</v>
      </c>
      <c r="F29" s="77" t="s">
        <v>181</v>
      </c>
      <c r="G29" s="77" t="s">
        <v>181</v>
      </c>
      <c r="H29" s="86" t="s">
        <v>181</v>
      </c>
      <c r="I29" s="40" t="s">
        <v>181</v>
      </c>
      <c r="J29" s="40" t="s">
        <v>181</v>
      </c>
      <c r="K29" s="40" t="s">
        <v>181</v>
      </c>
      <c r="L29" s="41" t="str">
        <f t="shared" si="0"/>
        <v>&lt;DL</v>
      </c>
      <c r="M29" s="40">
        <v>0.97</v>
      </c>
      <c r="N29" s="40">
        <v>1.08</v>
      </c>
      <c r="O29" s="86" t="s">
        <v>181</v>
      </c>
      <c r="P29" s="40" t="s">
        <v>135</v>
      </c>
      <c r="Q29" s="40" t="s">
        <v>181</v>
      </c>
      <c r="R29" s="40" t="s">
        <v>181</v>
      </c>
    </row>
    <row r="30" spans="1:18" x14ac:dyDescent="0.3">
      <c r="A30" s="29" t="s">
        <v>193</v>
      </c>
      <c r="B30" s="32" t="s">
        <v>158</v>
      </c>
      <c r="C30" s="32" t="s">
        <v>135</v>
      </c>
      <c r="D30" s="39" t="s">
        <v>135</v>
      </c>
      <c r="E30" s="39">
        <v>0.5</v>
      </c>
      <c r="F30" s="40" t="s">
        <v>164</v>
      </c>
      <c r="G30" s="40" t="s">
        <v>164</v>
      </c>
      <c r="H30" s="86" t="s">
        <v>164</v>
      </c>
      <c r="I30" s="40" t="s">
        <v>164</v>
      </c>
      <c r="J30" s="40" t="s">
        <v>164</v>
      </c>
      <c r="K30" s="40" t="s">
        <v>164</v>
      </c>
      <c r="L30" s="41" t="str">
        <f t="shared" si="0"/>
        <v>&lt;DL</v>
      </c>
      <c r="M30" s="40" t="s">
        <v>164</v>
      </c>
      <c r="N30" s="40">
        <v>4.3499999999999996</v>
      </c>
      <c r="O30" s="86">
        <v>2.54</v>
      </c>
      <c r="P30" s="40" t="s">
        <v>135</v>
      </c>
      <c r="Q30" s="40" t="s">
        <v>164</v>
      </c>
      <c r="R30" s="40" t="s">
        <v>164</v>
      </c>
    </row>
    <row r="31" spans="1:18" x14ac:dyDescent="0.3">
      <c r="A31" s="29" t="s">
        <v>194</v>
      </c>
      <c r="B31" s="32" t="s">
        <v>158</v>
      </c>
      <c r="C31" s="32">
        <v>0.1</v>
      </c>
      <c r="D31" s="39" t="s">
        <v>135</v>
      </c>
      <c r="E31" s="39">
        <v>3.0000000000000001E-3</v>
      </c>
      <c r="F31" s="40">
        <v>1.09E-2</v>
      </c>
      <c r="G31" s="40">
        <v>9.4999999999999998E-3</v>
      </c>
      <c r="H31" s="86">
        <v>2.0400000000000001E-2</v>
      </c>
      <c r="I31" s="40">
        <v>1.49E-2</v>
      </c>
      <c r="J31" s="40">
        <v>3.8E-3</v>
      </c>
      <c r="K31" s="40">
        <v>3.8E-3</v>
      </c>
      <c r="L31" s="41" t="str">
        <f t="shared" si="0"/>
        <v>&lt;2xDL</v>
      </c>
      <c r="M31" s="40">
        <v>2.2499999999999999E-2</v>
      </c>
      <c r="N31" s="40">
        <v>1.7000000000000001E-2</v>
      </c>
      <c r="O31" s="40">
        <v>9.74E-2</v>
      </c>
      <c r="P31" s="40" t="s">
        <v>184</v>
      </c>
      <c r="Q31" s="40" t="s">
        <v>195</v>
      </c>
      <c r="R31" s="40" t="s">
        <v>195</v>
      </c>
    </row>
    <row r="32" spans="1:18" x14ac:dyDescent="0.3">
      <c r="A32" s="29" t="s">
        <v>196</v>
      </c>
      <c r="B32" s="32" t="s">
        <v>158</v>
      </c>
      <c r="C32" s="32" t="s">
        <v>135</v>
      </c>
      <c r="D32" s="32">
        <v>0.15</v>
      </c>
      <c r="E32" s="32">
        <v>1E-4</v>
      </c>
      <c r="F32" s="40" t="s">
        <v>197</v>
      </c>
      <c r="G32" s="40">
        <v>1.1E-4</v>
      </c>
      <c r="H32" s="86">
        <v>2.7E-4</v>
      </c>
      <c r="I32" s="40">
        <v>3.6000000000000002E-4</v>
      </c>
      <c r="J32" s="40">
        <v>1.0200000000000001E-2</v>
      </c>
      <c r="K32" s="40">
        <v>1.0500000000000001E-2</v>
      </c>
      <c r="L32" s="41">
        <f t="shared" si="0"/>
        <v>2.8985507246376798E-2</v>
      </c>
      <c r="M32" s="40">
        <v>4.3799999999999999E-2</v>
      </c>
      <c r="N32" s="40">
        <v>5.4000000000000001E-4</v>
      </c>
      <c r="O32" s="86">
        <v>3.8000000000000002E-4</v>
      </c>
      <c r="P32" s="40" t="s">
        <v>213</v>
      </c>
      <c r="Q32" s="40" t="s">
        <v>197</v>
      </c>
      <c r="R32" s="40" t="s">
        <v>197</v>
      </c>
    </row>
    <row r="33" spans="1:18" x14ac:dyDescent="0.3">
      <c r="A33" s="29" t="s">
        <v>198</v>
      </c>
      <c r="B33" s="32" t="s">
        <v>158</v>
      </c>
      <c r="C33" s="32">
        <v>5.0000000000000001E-3</v>
      </c>
      <c r="D33" s="39" t="s">
        <v>135</v>
      </c>
      <c r="E33" s="39">
        <v>1E-4</v>
      </c>
      <c r="F33" s="40">
        <v>2.7E-4</v>
      </c>
      <c r="G33" s="40">
        <v>2.9E-4</v>
      </c>
      <c r="H33" s="86">
        <v>1.3799999999999999E-3</v>
      </c>
      <c r="I33" s="40">
        <v>1.25E-3</v>
      </c>
      <c r="J33" s="40">
        <v>4.1200000000000001E-2</v>
      </c>
      <c r="K33" s="40">
        <v>4.19E-2</v>
      </c>
      <c r="L33" s="41">
        <f t="shared" si="0"/>
        <v>1.6847172081829103E-2</v>
      </c>
      <c r="M33" s="40">
        <v>0.14599999999999999</v>
      </c>
      <c r="N33" s="40">
        <v>6.8199999999999997E-2</v>
      </c>
      <c r="O33" s="40">
        <v>4.8399999999999999E-2</v>
      </c>
      <c r="P33" s="40">
        <v>4.0000000000000002E-4</v>
      </c>
      <c r="Q33" s="40" t="s">
        <v>197</v>
      </c>
      <c r="R33" s="40" t="s">
        <v>197</v>
      </c>
    </row>
    <row r="34" spans="1:18" x14ac:dyDescent="0.3">
      <c r="A34" s="29" t="s">
        <v>199</v>
      </c>
      <c r="B34" s="32" t="s">
        <v>158</v>
      </c>
      <c r="C34" s="32" t="s">
        <v>135</v>
      </c>
      <c r="D34" s="31">
        <v>1</v>
      </c>
      <c r="E34" s="32">
        <v>5.0000000000000002E-5</v>
      </c>
      <c r="F34" s="40">
        <v>7.8399999999999997E-2</v>
      </c>
      <c r="G34" s="40">
        <v>8.0699999999999994E-2</v>
      </c>
      <c r="H34" s="86">
        <v>7.5200000000000003E-2</v>
      </c>
      <c r="I34" s="40">
        <v>7.4099999999999999E-2</v>
      </c>
      <c r="J34" s="40">
        <v>1.14E-2</v>
      </c>
      <c r="K34" s="40">
        <v>1.21E-2</v>
      </c>
      <c r="L34" s="41">
        <f t="shared" si="0"/>
        <v>5.9574468085106316E-2</v>
      </c>
      <c r="M34" s="40">
        <v>2.1600000000000001E-2</v>
      </c>
      <c r="N34" s="40">
        <v>6.1800000000000001E-2</v>
      </c>
      <c r="O34" s="86">
        <v>7.3700000000000002E-2</v>
      </c>
      <c r="P34" s="40">
        <v>8.1000000000000003E-2</v>
      </c>
      <c r="Q34" s="40" t="s">
        <v>200</v>
      </c>
      <c r="R34" s="40" t="s">
        <v>200</v>
      </c>
    </row>
    <row r="35" spans="1:18" x14ac:dyDescent="0.3">
      <c r="A35" s="29" t="s">
        <v>201</v>
      </c>
      <c r="B35" s="32" t="s">
        <v>158</v>
      </c>
      <c r="C35" s="32" t="s">
        <v>135</v>
      </c>
      <c r="D35" s="39" t="s">
        <v>135</v>
      </c>
      <c r="E35" s="32">
        <v>2.0000000000000002E-5</v>
      </c>
      <c r="F35" s="40" t="s">
        <v>202</v>
      </c>
      <c r="G35" s="40" t="s">
        <v>202</v>
      </c>
      <c r="H35" s="86" t="s">
        <v>202</v>
      </c>
      <c r="I35" s="40" t="s">
        <v>202</v>
      </c>
      <c r="J35" s="40" t="s">
        <v>202</v>
      </c>
      <c r="K35" s="40" t="s">
        <v>202</v>
      </c>
      <c r="L35" s="41" t="str">
        <f t="shared" si="0"/>
        <v>&lt;DL</v>
      </c>
      <c r="M35" s="44" t="s">
        <v>316</v>
      </c>
      <c r="N35" s="40" t="s">
        <v>202</v>
      </c>
      <c r="O35" s="86" t="s">
        <v>202</v>
      </c>
      <c r="P35" s="40" t="s">
        <v>135</v>
      </c>
      <c r="Q35" s="40" t="s">
        <v>202</v>
      </c>
      <c r="R35" s="40" t="s">
        <v>202</v>
      </c>
    </row>
    <row r="36" spans="1:18" x14ac:dyDescent="0.3">
      <c r="A36" s="29" t="s">
        <v>203</v>
      </c>
      <c r="B36" s="32" t="s">
        <v>158</v>
      </c>
      <c r="C36" s="32" t="s">
        <v>135</v>
      </c>
      <c r="D36" s="39" t="s">
        <v>135</v>
      </c>
      <c r="E36" s="39">
        <v>5.0000000000000002E-5</v>
      </c>
      <c r="F36" s="40" t="s">
        <v>200</v>
      </c>
      <c r="G36" s="40">
        <v>5.5999999999999999E-5</v>
      </c>
      <c r="H36" s="86" t="s">
        <v>200</v>
      </c>
      <c r="I36" s="40" t="s">
        <v>200</v>
      </c>
      <c r="J36" s="40" t="s">
        <v>200</v>
      </c>
      <c r="K36" s="40" t="s">
        <v>200</v>
      </c>
      <c r="L36" s="41" t="str">
        <f t="shared" si="0"/>
        <v>&lt;DL</v>
      </c>
      <c r="M36" s="44" t="s">
        <v>197</v>
      </c>
      <c r="N36" s="40" t="s">
        <v>200</v>
      </c>
      <c r="O36" s="86" t="s">
        <v>200</v>
      </c>
      <c r="P36" s="40" t="s">
        <v>135</v>
      </c>
      <c r="Q36" s="40" t="s">
        <v>200</v>
      </c>
      <c r="R36" s="40" t="s">
        <v>200</v>
      </c>
    </row>
    <row r="37" spans="1:18" x14ac:dyDescent="0.3">
      <c r="A37" s="29" t="s">
        <v>204</v>
      </c>
      <c r="B37" s="32" t="s">
        <v>158</v>
      </c>
      <c r="C37" s="32" t="s">
        <v>135</v>
      </c>
      <c r="D37" s="39" t="s">
        <v>135</v>
      </c>
      <c r="E37" s="39">
        <v>0.01</v>
      </c>
      <c r="F37" s="40" t="s">
        <v>184</v>
      </c>
      <c r="G37" s="40" t="s">
        <v>184</v>
      </c>
      <c r="H37" s="86" t="s">
        <v>184</v>
      </c>
      <c r="I37" s="40" t="s">
        <v>184</v>
      </c>
      <c r="J37" s="40" t="s">
        <v>184</v>
      </c>
      <c r="K37" s="40" t="s">
        <v>184</v>
      </c>
      <c r="L37" s="41" t="str">
        <f t="shared" si="0"/>
        <v>&lt;DL</v>
      </c>
      <c r="M37" s="40">
        <v>0.11</v>
      </c>
      <c r="N37" s="40">
        <v>5.8999999999999997E-2</v>
      </c>
      <c r="O37" s="86">
        <v>0.05</v>
      </c>
      <c r="P37" s="40" t="s">
        <v>180</v>
      </c>
      <c r="Q37" s="40" t="s">
        <v>184</v>
      </c>
      <c r="R37" s="40" t="s">
        <v>184</v>
      </c>
    </row>
    <row r="38" spans="1:18" x14ac:dyDescent="0.3">
      <c r="A38" s="45" t="s">
        <v>297</v>
      </c>
      <c r="B38" s="32" t="s">
        <v>158</v>
      </c>
      <c r="C38" s="32">
        <v>9.0000000000000006E-5</v>
      </c>
      <c r="D38" s="32">
        <v>0.02</v>
      </c>
      <c r="E38" s="32">
        <v>5.0000000000000004E-6</v>
      </c>
      <c r="F38" s="40">
        <v>2.0599999999999999E-5</v>
      </c>
      <c r="G38" s="40">
        <v>2.1999999999999999E-5</v>
      </c>
      <c r="H38" s="40">
        <v>1.7399999999999999E-5</v>
      </c>
      <c r="I38" s="40">
        <v>1.5400000000000002E-5</v>
      </c>
      <c r="J38" s="40">
        <v>2.0999999999999999E-3</v>
      </c>
      <c r="K38" s="40">
        <v>2.0200000000000001E-3</v>
      </c>
      <c r="L38" s="41">
        <f t="shared" si="0"/>
        <v>3.8834951456310565E-2</v>
      </c>
      <c r="M38" s="40">
        <v>1.99E-3</v>
      </c>
      <c r="N38" s="40">
        <v>6.4800000000000003E-4</v>
      </c>
      <c r="O38" s="40">
        <v>2.24E-4</v>
      </c>
      <c r="P38" s="40" t="s">
        <v>211</v>
      </c>
      <c r="Q38" s="40" t="s">
        <v>205</v>
      </c>
      <c r="R38" s="40" t="s">
        <v>205</v>
      </c>
    </row>
    <row r="39" spans="1:18" x14ac:dyDescent="0.3">
      <c r="A39" s="46" t="s">
        <v>206</v>
      </c>
      <c r="B39" s="47" t="s">
        <v>158</v>
      </c>
      <c r="C39" s="47" t="s">
        <v>207</v>
      </c>
      <c r="D39" s="48" t="s">
        <v>135</v>
      </c>
      <c r="E39" s="49" t="s">
        <v>135</v>
      </c>
      <c r="F39" s="50">
        <f t="shared" ref="F39:R39" si="1">IF(F$13&lt;17,0.00004,(IF(F$13&gt;280,0.00037,((10^(0.83*(LOG(F$13))-2.46))/1000))))</f>
        <v>1.805486582251742E-4</v>
      </c>
      <c r="G39" s="50">
        <f t="shared" si="1"/>
        <v>1.8182854607349212E-4</v>
      </c>
      <c r="H39" s="50">
        <f t="shared" si="1"/>
        <v>1.9326672545027254E-4</v>
      </c>
      <c r="I39" s="50">
        <f t="shared" si="1"/>
        <v>1.9073715952620636E-4</v>
      </c>
      <c r="J39" s="50">
        <f t="shared" si="1"/>
        <v>3.6999999999999999E-4</v>
      </c>
      <c r="K39" s="50">
        <f t="shared" si="1"/>
        <v>3.6999999999999999E-4</v>
      </c>
      <c r="L39" s="50" t="s">
        <v>135</v>
      </c>
      <c r="M39" s="50">
        <f t="shared" si="1"/>
        <v>3.6999999999999999E-4</v>
      </c>
      <c r="N39" s="50">
        <f t="shared" si="1"/>
        <v>3.6999999999999999E-4</v>
      </c>
      <c r="O39" s="117">
        <f t="shared" si="1"/>
        <v>3.6999999999999999E-4</v>
      </c>
      <c r="P39" s="50">
        <f t="shared" si="1"/>
        <v>2.6290496814616751E-4</v>
      </c>
      <c r="Q39" s="50">
        <f t="shared" si="1"/>
        <v>3.6999999999999999E-4</v>
      </c>
      <c r="R39" s="50">
        <f t="shared" si="1"/>
        <v>3.6999999999999999E-4</v>
      </c>
    </row>
    <row r="40" spans="1:18" x14ac:dyDescent="0.3">
      <c r="A40" s="29" t="s">
        <v>208</v>
      </c>
      <c r="B40" s="32" t="s">
        <v>158</v>
      </c>
      <c r="C40" s="32" t="s">
        <v>135</v>
      </c>
      <c r="D40" s="39" t="s">
        <v>135</v>
      </c>
      <c r="E40" s="39">
        <v>0.05</v>
      </c>
      <c r="F40" s="40">
        <v>29.6</v>
      </c>
      <c r="G40" s="40">
        <v>30.8</v>
      </c>
      <c r="H40" s="86">
        <v>32.799999999999997</v>
      </c>
      <c r="I40" s="40">
        <v>32.200000000000003</v>
      </c>
      <c r="J40" s="40">
        <v>179</v>
      </c>
      <c r="K40" s="40">
        <v>183</v>
      </c>
      <c r="L40" s="41">
        <f t="shared" si="0"/>
        <v>2.2099447513812154E-2</v>
      </c>
      <c r="M40" s="40">
        <v>346</v>
      </c>
      <c r="N40" s="40">
        <v>259</v>
      </c>
      <c r="O40" s="86">
        <v>249</v>
      </c>
      <c r="P40" s="40">
        <v>42.8</v>
      </c>
      <c r="Q40" s="40" t="s">
        <v>209</v>
      </c>
      <c r="R40" s="40" t="s">
        <v>209</v>
      </c>
    </row>
    <row r="41" spans="1:18" x14ac:dyDescent="0.3">
      <c r="A41" s="29" t="s">
        <v>210</v>
      </c>
      <c r="B41" s="32" t="s">
        <v>158</v>
      </c>
      <c r="C41" s="32">
        <v>8.8999999999999999E-3</v>
      </c>
      <c r="D41" s="32">
        <v>0.04</v>
      </c>
      <c r="E41" s="32">
        <v>1E-4</v>
      </c>
      <c r="F41" s="40">
        <v>1.2999999999999999E-4</v>
      </c>
      <c r="G41" s="40">
        <v>1.3999999999999999E-4</v>
      </c>
      <c r="H41" s="86">
        <v>1.1E-4</v>
      </c>
      <c r="I41" s="40">
        <v>1.2999999999999999E-4</v>
      </c>
      <c r="J41" s="40" t="s">
        <v>197</v>
      </c>
      <c r="K41" s="40">
        <v>1E-4</v>
      </c>
      <c r="L41" s="41" t="str">
        <f t="shared" si="0"/>
        <v>&lt;DL</v>
      </c>
      <c r="M41" s="44" t="s">
        <v>211</v>
      </c>
      <c r="N41" s="40">
        <v>6.4999999999999997E-4</v>
      </c>
      <c r="O41" s="40">
        <v>6.2E-4</v>
      </c>
      <c r="P41" s="40" t="s">
        <v>187</v>
      </c>
      <c r="Q41" s="40" t="s">
        <v>197</v>
      </c>
      <c r="R41" s="40">
        <v>1.2E-4</v>
      </c>
    </row>
    <row r="42" spans="1:18" x14ac:dyDescent="0.3">
      <c r="A42" s="29" t="s">
        <v>212</v>
      </c>
      <c r="B42" s="32" t="s">
        <v>158</v>
      </c>
      <c r="C42" s="32" t="s">
        <v>135</v>
      </c>
      <c r="D42" s="39" t="s">
        <v>135</v>
      </c>
      <c r="E42" s="39">
        <v>1E-4</v>
      </c>
      <c r="F42" s="40" t="s">
        <v>197</v>
      </c>
      <c r="G42" s="40" t="s">
        <v>197</v>
      </c>
      <c r="H42" s="86" t="s">
        <v>197</v>
      </c>
      <c r="I42" s="40" t="s">
        <v>197</v>
      </c>
      <c r="J42" s="40">
        <v>8.5999999999999998E-4</v>
      </c>
      <c r="K42" s="40">
        <v>8.7000000000000001E-4</v>
      </c>
      <c r="L42" s="41">
        <f t="shared" si="0"/>
        <v>1.1560693641618528E-2</v>
      </c>
      <c r="M42" s="40">
        <v>8.3000000000000001E-4</v>
      </c>
      <c r="N42" s="40">
        <v>9.3299999999999998E-3</v>
      </c>
      <c r="O42" s="86">
        <v>6.9300000000000004E-3</v>
      </c>
      <c r="P42" s="40" t="s">
        <v>135</v>
      </c>
      <c r="Q42" s="40" t="s">
        <v>197</v>
      </c>
      <c r="R42" s="40" t="s">
        <v>197</v>
      </c>
    </row>
    <row r="43" spans="1:18" x14ac:dyDescent="0.3">
      <c r="A43" s="45" t="s">
        <v>298</v>
      </c>
      <c r="B43" s="32" t="s">
        <v>158</v>
      </c>
      <c r="C43" s="32">
        <v>2E-3</v>
      </c>
      <c r="D43" s="32">
        <v>0.2</v>
      </c>
      <c r="E43" s="32">
        <v>5.0000000000000001E-4</v>
      </c>
      <c r="F43" s="40">
        <v>9.2000000000000003E-4</v>
      </c>
      <c r="G43" s="40">
        <v>9.7999999999999997E-4</v>
      </c>
      <c r="H43" s="86">
        <v>1.0200000000000001E-3</v>
      </c>
      <c r="I43" s="40">
        <v>1.0300000000000001E-3</v>
      </c>
      <c r="J43" s="40" t="s">
        <v>213</v>
      </c>
      <c r="K43" s="40" t="s">
        <v>213</v>
      </c>
      <c r="L43" s="41" t="str">
        <f t="shared" si="0"/>
        <v>&lt;DL</v>
      </c>
      <c r="M43" s="44">
        <v>3.8100000000000002E-2</v>
      </c>
      <c r="N43" s="87">
        <v>3.8999999999999998E-3</v>
      </c>
      <c r="O43" s="40">
        <v>1.8600000000000001E-3</v>
      </c>
      <c r="P43" s="40" t="s">
        <v>186</v>
      </c>
      <c r="Q43" s="40" t="s">
        <v>213</v>
      </c>
      <c r="R43" s="40" t="s">
        <v>213</v>
      </c>
    </row>
    <row r="44" spans="1:18" x14ac:dyDescent="0.3">
      <c r="A44" s="46" t="s">
        <v>214</v>
      </c>
      <c r="B44" s="47" t="s">
        <v>158</v>
      </c>
      <c r="C44" s="47" t="s">
        <v>207</v>
      </c>
      <c r="D44" s="48" t="s">
        <v>135</v>
      </c>
      <c r="E44" s="49" t="s">
        <v>135</v>
      </c>
      <c r="F44" s="51">
        <f t="shared" ref="F44:R44" si="2">IF(F$13&lt;82,0.002,(IF(F$13&gt;180,0.004,((EXP(0.8545*(LN(F$13))-1.465))*0.2)/1000)))</f>
        <v>2.7042908488764043E-3</v>
      </c>
      <c r="G44" s="51">
        <f t="shared" si="2"/>
        <v>2.7240291766057537E-3</v>
      </c>
      <c r="H44" s="51">
        <f t="shared" si="2"/>
        <v>2.9006067897346137E-3</v>
      </c>
      <c r="I44" s="51">
        <f t="shared" si="2"/>
        <v>2.8615292252888499E-3</v>
      </c>
      <c r="J44" s="51">
        <f t="shared" si="2"/>
        <v>4.0000000000000001E-3</v>
      </c>
      <c r="K44" s="51">
        <f t="shared" si="2"/>
        <v>4.0000000000000001E-3</v>
      </c>
      <c r="L44" s="51" t="s">
        <v>135</v>
      </c>
      <c r="M44" s="51">
        <f t="shared" si="2"/>
        <v>4.0000000000000001E-3</v>
      </c>
      <c r="N44" s="51">
        <f t="shared" si="2"/>
        <v>4.0000000000000001E-3</v>
      </c>
      <c r="O44" s="116">
        <f t="shared" si="2"/>
        <v>4.0000000000000001E-3</v>
      </c>
      <c r="P44" s="51">
        <f t="shared" si="2"/>
        <v>4.0000000000000001E-3</v>
      </c>
      <c r="Q44" s="51">
        <f t="shared" si="2"/>
        <v>4.0000000000000001E-3</v>
      </c>
      <c r="R44" s="51">
        <f t="shared" si="2"/>
        <v>4.0000000000000001E-3</v>
      </c>
    </row>
    <row r="45" spans="1:18" x14ac:dyDescent="0.3">
      <c r="A45" s="29" t="s">
        <v>215</v>
      </c>
      <c r="B45" s="32" t="s">
        <v>158</v>
      </c>
      <c r="C45" s="32">
        <v>0.3</v>
      </c>
      <c r="D45" s="31">
        <v>1</v>
      </c>
      <c r="E45" s="32">
        <v>0.01</v>
      </c>
      <c r="F45" s="40">
        <v>0.02</v>
      </c>
      <c r="G45" s="40">
        <v>2.1000000000000001E-2</v>
      </c>
      <c r="H45" s="86">
        <v>4.1000000000000002E-2</v>
      </c>
      <c r="I45" s="40">
        <v>2.9000000000000001E-2</v>
      </c>
      <c r="J45" s="40">
        <v>0.38100000000000001</v>
      </c>
      <c r="K45" s="40">
        <v>0.378</v>
      </c>
      <c r="L45" s="41">
        <f t="shared" si="0"/>
        <v>7.905138339920955E-3</v>
      </c>
      <c r="M45" s="40">
        <v>0.26500000000000001</v>
      </c>
      <c r="N45" s="40">
        <v>15.4</v>
      </c>
      <c r="O45" s="40">
        <v>6.91</v>
      </c>
      <c r="P45" s="40" t="s">
        <v>308</v>
      </c>
      <c r="Q45" s="40" t="s">
        <v>184</v>
      </c>
      <c r="R45" s="40" t="s">
        <v>184</v>
      </c>
    </row>
    <row r="46" spans="1:18" x14ac:dyDescent="0.3">
      <c r="A46" s="45" t="s">
        <v>299</v>
      </c>
      <c r="B46" s="32" t="s">
        <v>158</v>
      </c>
      <c r="C46" s="32">
        <v>1E-3</v>
      </c>
      <c r="D46" s="32">
        <v>0.1</v>
      </c>
      <c r="E46" s="32">
        <v>5.0000000000000002E-5</v>
      </c>
      <c r="F46" s="40" t="s">
        <v>200</v>
      </c>
      <c r="G46" s="40" t="s">
        <v>200</v>
      </c>
      <c r="H46" s="86">
        <v>6.7000000000000002E-5</v>
      </c>
      <c r="I46" s="40" t="s">
        <v>200</v>
      </c>
      <c r="J46" s="40" t="s">
        <v>200</v>
      </c>
      <c r="K46" s="40" t="s">
        <v>200</v>
      </c>
      <c r="L46" s="41" t="str">
        <f t="shared" si="0"/>
        <v>&lt;DL</v>
      </c>
      <c r="M46" s="44">
        <v>8.9599999999999992E-3</v>
      </c>
      <c r="N46" s="40">
        <v>6.4999999999999994E-5</v>
      </c>
      <c r="O46" s="40">
        <v>1.5799999999999999E-4</v>
      </c>
      <c r="P46" s="40">
        <v>6.7000000000000002E-4</v>
      </c>
      <c r="Q46" s="40" t="s">
        <v>200</v>
      </c>
      <c r="R46" s="40" t="s">
        <v>200</v>
      </c>
    </row>
    <row r="47" spans="1:18" x14ac:dyDescent="0.3">
      <c r="A47" s="46" t="s">
        <v>216</v>
      </c>
      <c r="B47" s="47" t="s">
        <v>158</v>
      </c>
      <c r="C47" s="47" t="s">
        <v>207</v>
      </c>
      <c r="D47" s="48" t="s">
        <v>135</v>
      </c>
      <c r="E47" s="49" t="s">
        <v>135</v>
      </c>
      <c r="F47" s="51">
        <f t="shared" ref="F47:R47" si="3">IF(F$13&lt;61,0.001,(IF(F$13&gt;180,0.007,(EXP(1.273*(LN(F$13))-4.705))/1000)))</f>
        <v>3.8854834607454066E-3</v>
      </c>
      <c r="G47" s="51">
        <f t="shared" si="3"/>
        <v>3.9278080686749621E-3</v>
      </c>
      <c r="H47" s="51">
        <f t="shared" si="3"/>
        <v>4.3130709209503806E-3</v>
      </c>
      <c r="I47" s="51">
        <f t="shared" si="3"/>
        <v>4.2267923156891962E-3</v>
      </c>
      <c r="J47" s="51">
        <f t="shared" si="3"/>
        <v>7.0000000000000001E-3</v>
      </c>
      <c r="K47" s="51">
        <f t="shared" si="3"/>
        <v>7.0000000000000001E-3</v>
      </c>
      <c r="L47" s="51" t="s">
        <v>135</v>
      </c>
      <c r="M47" s="51">
        <f t="shared" si="3"/>
        <v>7.0000000000000001E-3</v>
      </c>
      <c r="N47" s="51">
        <f t="shared" si="3"/>
        <v>7.0000000000000001E-3</v>
      </c>
      <c r="O47" s="116">
        <f t="shared" si="3"/>
        <v>7.0000000000000001E-3</v>
      </c>
      <c r="P47" s="51">
        <f t="shared" si="3"/>
        <v>7.0000000000000001E-3</v>
      </c>
      <c r="Q47" s="51">
        <f t="shared" si="3"/>
        <v>7.0000000000000001E-3</v>
      </c>
      <c r="R47" s="51">
        <f t="shared" si="3"/>
        <v>7.0000000000000001E-3</v>
      </c>
    </row>
    <row r="48" spans="1:18" x14ac:dyDescent="0.3">
      <c r="A48" s="29" t="s">
        <v>217</v>
      </c>
      <c r="B48" s="32" t="s">
        <v>158</v>
      </c>
      <c r="C48" s="32" t="s">
        <v>135</v>
      </c>
      <c r="D48" s="39" t="s">
        <v>135</v>
      </c>
      <c r="E48" s="39">
        <v>1E-3</v>
      </c>
      <c r="F48" s="40" t="s">
        <v>186</v>
      </c>
      <c r="G48" s="40" t="s">
        <v>186</v>
      </c>
      <c r="H48" s="86" t="s">
        <v>186</v>
      </c>
      <c r="I48" s="40" t="s">
        <v>186</v>
      </c>
      <c r="J48" s="40">
        <v>9.1999999999999998E-3</v>
      </c>
      <c r="K48" s="40">
        <v>9.1000000000000004E-3</v>
      </c>
      <c r="L48" s="41">
        <f t="shared" si="0"/>
        <v>1.0928961748633814E-2</v>
      </c>
      <c r="M48" s="40">
        <v>1.2E-2</v>
      </c>
      <c r="N48" s="40" t="s">
        <v>186</v>
      </c>
      <c r="O48" s="86" t="s">
        <v>186</v>
      </c>
      <c r="P48" s="40" t="s">
        <v>135</v>
      </c>
      <c r="Q48" s="40" t="s">
        <v>186</v>
      </c>
      <c r="R48" s="40" t="s">
        <v>186</v>
      </c>
    </row>
    <row r="49" spans="1:18" x14ac:dyDescent="0.3">
      <c r="A49" s="29" t="s">
        <v>218</v>
      </c>
      <c r="B49" s="32" t="s">
        <v>158</v>
      </c>
      <c r="C49" s="32" t="s">
        <v>135</v>
      </c>
      <c r="D49" s="39" t="s">
        <v>135</v>
      </c>
      <c r="E49" s="39">
        <v>0.1</v>
      </c>
      <c r="F49" s="40">
        <v>9.6</v>
      </c>
      <c r="G49" s="40">
        <v>9.9700000000000006</v>
      </c>
      <c r="H49" s="86">
        <v>10.6</v>
      </c>
      <c r="I49" s="40">
        <v>10.6</v>
      </c>
      <c r="J49" s="40">
        <v>60.1</v>
      </c>
      <c r="K49" s="40">
        <v>61.8</v>
      </c>
      <c r="L49" s="41">
        <f t="shared" si="0"/>
        <v>2.7891714520098369E-2</v>
      </c>
      <c r="M49" s="40">
        <v>65.099999999999994</v>
      </c>
      <c r="N49" s="40">
        <v>56.6</v>
      </c>
      <c r="O49" s="86">
        <v>63.4</v>
      </c>
      <c r="P49" s="40">
        <v>18.7</v>
      </c>
      <c r="Q49" s="40" t="s">
        <v>180</v>
      </c>
      <c r="R49" s="40" t="s">
        <v>180</v>
      </c>
    </row>
    <row r="50" spans="1:18" x14ac:dyDescent="0.3">
      <c r="A50" s="29" t="s">
        <v>219</v>
      </c>
      <c r="B50" s="32" t="s">
        <v>158</v>
      </c>
      <c r="C50" s="32" t="s">
        <v>135</v>
      </c>
      <c r="D50" s="32">
        <v>0.5</v>
      </c>
      <c r="E50" s="32">
        <v>1E-4</v>
      </c>
      <c r="F50" s="40">
        <v>6.7799999999999999E-2</v>
      </c>
      <c r="G50" s="40">
        <v>6.9800000000000001E-2</v>
      </c>
      <c r="H50" s="86">
        <v>5.6599999999999998E-2</v>
      </c>
      <c r="I50" s="40">
        <v>2.63E-2</v>
      </c>
      <c r="J50" s="40">
        <v>1.3</v>
      </c>
      <c r="K50" s="40">
        <v>1.36</v>
      </c>
      <c r="L50" s="41">
        <f t="shared" si="0"/>
        <v>4.5112781954887257E-2</v>
      </c>
      <c r="M50" s="40">
        <v>0.89</v>
      </c>
      <c r="N50" s="40">
        <v>6.87</v>
      </c>
      <c r="O50" s="40">
        <v>5.94</v>
      </c>
      <c r="P50" s="40" t="s">
        <v>187</v>
      </c>
      <c r="Q50" s="40" t="s">
        <v>197</v>
      </c>
      <c r="R50" s="40" t="s">
        <v>197</v>
      </c>
    </row>
    <row r="51" spans="1:18" x14ac:dyDescent="0.3">
      <c r="A51" s="29" t="s">
        <v>220</v>
      </c>
      <c r="B51" s="32" t="s">
        <v>158</v>
      </c>
      <c r="C51" s="32">
        <v>2.5999999999999998E-5</v>
      </c>
      <c r="D51" s="32">
        <v>5.0000000000000001E-3</v>
      </c>
      <c r="E51" s="32">
        <v>5.0000000000000004E-6</v>
      </c>
      <c r="F51" s="40" t="s">
        <v>205</v>
      </c>
      <c r="G51" s="40" t="s">
        <v>205</v>
      </c>
      <c r="H51" s="86" t="s">
        <v>205</v>
      </c>
      <c r="I51" s="40" t="s">
        <v>205</v>
      </c>
      <c r="J51" s="40" t="s">
        <v>205</v>
      </c>
      <c r="K51" s="40" t="s">
        <v>205</v>
      </c>
      <c r="L51" s="41" t="str">
        <f t="shared" si="0"/>
        <v>&lt;DL</v>
      </c>
      <c r="M51" s="40">
        <v>1.04E-5</v>
      </c>
      <c r="N51" s="40">
        <v>5.4E-6</v>
      </c>
      <c r="O51" s="86" t="s">
        <v>205</v>
      </c>
      <c r="P51" s="40" t="s">
        <v>211</v>
      </c>
      <c r="Q51" s="40" t="s">
        <v>205</v>
      </c>
      <c r="R51" s="40" t="s">
        <v>205</v>
      </c>
    </row>
    <row r="52" spans="1:18" x14ac:dyDescent="0.3">
      <c r="A52" s="29" t="s">
        <v>221</v>
      </c>
      <c r="B52" s="32" t="s">
        <v>158</v>
      </c>
      <c r="C52" s="32">
        <v>7.3000000000000001E-3</v>
      </c>
      <c r="D52" s="39" t="s">
        <v>135</v>
      </c>
      <c r="E52" s="39">
        <v>5.0000000000000002E-5</v>
      </c>
      <c r="F52" s="40">
        <v>4.0200000000000001E-4</v>
      </c>
      <c r="G52" s="40">
        <v>4.6099999999999998E-4</v>
      </c>
      <c r="H52" s="86">
        <v>3.8999999999999999E-4</v>
      </c>
      <c r="I52" s="40">
        <v>4.0400000000000001E-4</v>
      </c>
      <c r="J52" s="40">
        <v>3.97E-4</v>
      </c>
      <c r="K52" s="40">
        <v>4.0499999999999998E-4</v>
      </c>
      <c r="L52" s="41">
        <f t="shared" si="0"/>
        <v>1.9950124688279246E-2</v>
      </c>
      <c r="M52" s="40">
        <v>1.7899999999999999E-3</v>
      </c>
      <c r="N52" s="40">
        <v>1.0300000000000001E-3</v>
      </c>
      <c r="O52" s="86">
        <v>8.8500000000000004E-4</v>
      </c>
      <c r="P52" s="40" t="s">
        <v>135</v>
      </c>
      <c r="Q52" s="40" t="s">
        <v>200</v>
      </c>
      <c r="R52" s="40" t="s">
        <v>200</v>
      </c>
    </row>
    <row r="53" spans="1:18" x14ac:dyDescent="0.3">
      <c r="A53" s="45" t="s">
        <v>300</v>
      </c>
      <c r="B53" s="32" t="s">
        <v>158</v>
      </c>
      <c r="C53" s="32">
        <v>2.5000000000000001E-2</v>
      </c>
      <c r="D53" s="32">
        <v>0.3</v>
      </c>
      <c r="E53" s="32">
        <v>5.0000000000000001E-4</v>
      </c>
      <c r="F53" s="40" t="s">
        <v>213</v>
      </c>
      <c r="G53" s="40" t="s">
        <v>213</v>
      </c>
      <c r="H53" s="86" t="s">
        <v>213</v>
      </c>
      <c r="I53" s="40" t="s">
        <v>213</v>
      </c>
      <c r="J53" s="40">
        <v>1.7099999999999999E-3</v>
      </c>
      <c r="K53" s="40">
        <v>1.8500000000000001E-3</v>
      </c>
      <c r="L53" s="41" t="str">
        <f t="shared" si="0"/>
        <v>&lt;2xDL</v>
      </c>
      <c r="M53" s="40">
        <v>2.0999999999999999E-3</v>
      </c>
      <c r="N53" s="40">
        <v>4.2900000000000004E-3</v>
      </c>
      <c r="O53" s="40">
        <v>2.96E-3</v>
      </c>
      <c r="P53" s="40" t="s">
        <v>135</v>
      </c>
      <c r="Q53" s="40" t="s">
        <v>213</v>
      </c>
      <c r="R53" s="40" t="s">
        <v>213</v>
      </c>
    </row>
    <row r="54" spans="1:18" x14ac:dyDescent="0.3">
      <c r="A54" s="52" t="s">
        <v>222</v>
      </c>
      <c r="B54" s="47" t="s">
        <v>158</v>
      </c>
      <c r="C54" s="47" t="s">
        <v>207</v>
      </c>
      <c r="D54" s="48" t="s">
        <v>135</v>
      </c>
      <c r="E54" s="49" t="s">
        <v>135</v>
      </c>
      <c r="F54" s="51">
        <f t="shared" ref="F54:R54" si="4">IF(F$13&lt;61,0.025,(IF(F$13&gt;180,0.15,(EXP(0.76*(LN(F$13))+1.06))/1000)))</f>
        <v>0.10768951120756118</v>
      </c>
      <c r="G54" s="51">
        <f t="shared" si="4"/>
        <v>0.10838831788330612</v>
      </c>
      <c r="H54" s="51">
        <f t="shared" si="4"/>
        <v>0.11461540114642699</v>
      </c>
      <c r="I54" s="51">
        <f t="shared" si="4"/>
        <v>0.11324101691177511</v>
      </c>
      <c r="J54" s="51">
        <f t="shared" si="4"/>
        <v>0.15</v>
      </c>
      <c r="K54" s="51">
        <f t="shared" si="4"/>
        <v>0.15</v>
      </c>
      <c r="L54" s="51" t="s">
        <v>135</v>
      </c>
      <c r="M54" s="51">
        <f t="shared" si="4"/>
        <v>0.15</v>
      </c>
      <c r="N54" s="51">
        <f t="shared" si="4"/>
        <v>0.15</v>
      </c>
      <c r="O54" s="116">
        <f t="shared" si="4"/>
        <v>0.15</v>
      </c>
      <c r="P54" s="51">
        <f t="shared" si="4"/>
        <v>0.15</v>
      </c>
      <c r="Q54" s="51">
        <f t="shared" si="4"/>
        <v>0.15</v>
      </c>
      <c r="R54" s="51">
        <f t="shared" si="4"/>
        <v>0.15</v>
      </c>
    </row>
    <row r="55" spans="1:18" x14ac:dyDescent="0.3">
      <c r="A55" s="29" t="s">
        <v>223</v>
      </c>
      <c r="B55" s="32" t="s">
        <v>158</v>
      </c>
      <c r="C55" s="32" t="s">
        <v>135</v>
      </c>
      <c r="D55" s="39" t="s">
        <v>135</v>
      </c>
      <c r="E55" s="39">
        <v>0.05</v>
      </c>
      <c r="F55" s="40" t="s">
        <v>209</v>
      </c>
      <c r="G55" s="40" t="s">
        <v>209</v>
      </c>
      <c r="H55" s="86" t="s">
        <v>209</v>
      </c>
      <c r="I55" s="40" t="s">
        <v>209</v>
      </c>
      <c r="J55" s="40" t="s">
        <v>209</v>
      </c>
      <c r="K55" s="40" t="s">
        <v>209</v>
      </c>
      <c r="L55" s="41" t="str">
        <f t="shared" si="0"/>
        <v>&lt;DL</v>
      </c>
      <c r="M55" s="40" t="s">
        <v>209</v>
      </c>
      <c r="N55" s="40" t="s">
        <v>209</v>
      </c>
      <c r="O55" s="86" t="s">
        <v>209</v>
      </c>
      <c r="P55" s="40" t="s">
        <v>135</v>
      </c>
      <c r="Q55" s="40" t="s">
        <v>209</v>
      </c>
      <c r="R55" s="40" t="s">
        <v>209</v>
      </c>
    </row>
    <row r="56" spans="1:18" x14ac:dyDescent="0.3">
      <c r="A56" s="29" t="s">
        <v>224</v>
      </c>
      <c r="B56" s="32" t="s">
        <v>158</v>
      </c>
      <c r="C56" s="32" t="s">
        <v>135</v>
      </c>
      <c r="D56" s="39" t="s">
        <v>135</v>
      </c>
      <c r="E56" s="39">
        <v>0.1</v>
      </c>
      <c r="F56" s="40">
        <v>0.66</v>
      </c>
      <c r="G56" s="40">
        <v>0.69</v>
      </c>
      <c r="H56" s="86">
        <v>0.76</v>
      </c>
      <c r="I56" s="40">
        <v>0.82</v>
      </c>
      <c r="J56" s="40">
        <v>3.56</v>
      </c>
      <c r="K56" s="40">
        <v>3.65</v>
      </c>
      <c r="L56" s="41">
        <f t="shared" si="0"/>
        <v>2.4965325936199684E-2</v>
      </c>
      <c r="M56" s="40">
        <v>22.5</v>
      </c>
      <c r="N56" s="40">
        <v>6.56</v>
      </c>
      <c r="O56" s="86">
        <v>6.14</v>
      </c>
      <c r="P56" s="40">
        <v>0.89</v>
      </c>
      <c r="Q56" s="40" t="s">
        <v>180</v>
      </c>
      <c r="R56" s="40" t="s">
        <v>180</v>
      </c>
    </row>
    <row r="57" spans="1:18" x14ac:dyDescent="0.3">
      <c r="A57" s="29" t="s">
        <v>225</v>
      </c>
      <c r="B57" s="32" t="s">
        <v>158</v>
      </c>
      <c r="C57" s="32">
        <v>1E-3</v>
      </c>
      <c r="D57" s="39" t="s">
        <v>135</v>
      </c>
      <c r="E57" s="39">
        <v>5.0000000000000002E-5</v>
      </c>
      <c r="F57" s="40" t="s">
        <v>200</v>
      </c>
      <c r="G57" s="40" t="s">
        <v>200</v>
      </c>
      <c r="H57" s="86" t="s">
        <v>200</v>
      </c>
      <c r="I57" s="40" t="s">
        <v>200</v>
      </c>
      <c r="J57" s="40" t="s">
        <v>200</v>
      </c>
      <c r="K57" s="40" t="s">
        <v>200</v>
      </c>
      <c r="L57" s="41" t="str">
        <f t="shared" si="0"/>
        <v>&lt;DL</v>
      </c>
      <c r="M57" s="44" t="s">
        <v>197</v>
      </c>
      <c r="N57" s="40">
        <v>2.7399999999999999E-4</v>
      </c>
      <c r="O57" s="86">
        <v>1.8100000000000001E-4</v>
      </c>
      <c r="P57" s="40" t="s">
        <v>186</v>
      </c>
      <c r="Q57" s="40" t="s">
        <v>200</v>
      </c>
      <c r="R57" s="40" t="s">
        <v>200</v>
      </c>
    </row>
    <row r="58" spans="1:18" x14ac:dyDescent="0.3">
      <c r="A58" s="29" t="s">
        <v>226</v>
      </c>
      <c r="B58" s="32" t="s">
        <v>158</v>
      </c>
      <c r="C58" s="32" t="s">
        <v>135</v>
      </c>
      <c r="D58" s="39" t="s">
        <v>135</v>
      </c>
      <c r="E58" s="39">
        <v>0.05</v>
      </c>
      <c r="F58" s="40">
        <v>5.85</v>
      </c>
      <c r="G58" s="40">
        <v>6.04</v>
      </c>
      <c r="H58" s="86">
        <v>6.08</v>
      </c>
      <c r="I58" s="40">
        <v>6.08</v>
      </c>
      <c r="J58" s="40">
        <v>6.37</v>
      </c>
      <c r="K58" s="40">
        <v>6.58</v>
      </c>
      <c r="L58" s="41">
        <f t="shared" si="0"/>
        <v>3.2432432432432427E-2</v>
      </c>
      <c r="M58" s="40">
        <v>4.18</v>
      </c>
      <c r="N58" s="40">
        <v>7.49</v>
      </c>
      <c r="O58" s="86">
        <v>7.29</v>
      </c>
      <c r="P58" s="40" t="s">
        <v>135</v>
      </c>
      <c r="Q58" s="40" t="s">
        <v>209</v>
      </c>
      <c r="R58" s="40" t="s">
        <v>209</v>
      </c>
    </row>
    <row r="59" spans="1:18" x14ac:dyDescent="0.3">
      <c r="A59" s="29" t="s">
        <v>227</v>
      </c>
      <c r="B59" s="32" t="s">
        <v>158</v>
      </c>
      <c r="C59" s="119">
        <v>2.5000000000000001E-4</v>
      </c>
      <c r="D59" s="32">
        <v>0.1</v>
      </c>
      <c r="E59" s="32">
        <v>1.0000000000000001E-5</v>
      </c>
      <c r="F59" s="40" t="s">
        <v>228</v>
      </c>
      <c r="G59" s="40" t="s">
        <v>228</v>
      </c>
      <c r="H59" s="86" t="s">
        <v>228</v>
      </c>
      <c r="I59" s="40" t="s">
        <v>228</v>
      </c>
      <c r="J59" s="40" t="s">
        <v>228</v>
      </c>
      <c r="K59" s="40" t="s">
        <v>228</v>
      </c>
      <c r="L59" s="41" t="str">
        <f t="shared" si="0"/>
        <v>&lt;DL</v>
      </c>
      <c r="M59" s="44">
        <v>1.9100000000000001E-4</v>
      </c>
      <c r="N59" s="40">
        <v>3.4E-5</v>
      </c>
      <c r="O59" s="86">
        <v>2.0000000000000002E-5</v>
      </c>
      <c r="P59" s="40" t="s">
        <v>135</v>
      </c>
      <c r="Q59" s="40" t="s">
        <v>228</v>
      </c>
      <c r="R59" s="40" t="s">
        <v>228</v>
      </c>
    </row>
    <row r="60" spans="1:18" x14ac:dyDescent="0.3">
      <c r="A60" s="29" t="s">
        <v>229</v>
      </c>
      <c r="B60" s="32" t="s">
        <v>158</v>
      </c>
      <c r="C60" s="32" t="s">
        <v>135</v>
      </c>
      <c r="D60" s="32" t="s">
        <v>135</v>
      </c>
      <c r="E60" s="32">
        <v>0.05</v>
      </c>
      <c r="F60" s="40">
        <v>2.52</v>
      </c>
      <c r="G60" s="40">
        <v>2.57</v>
      </c>
      <c r="H60" s="86">
        <v>2.95</v>
      </c>
      <c r="I60" s="40">
        <v>2.85</v>
      </c>
      <c r="J60" s="40">
        <v>4.5199999999999996</v>
      </c>
      <c r="K60" s="40">
        <v>4.71</v>
      </c>
      <c r="L60" s="41">
        <f t="shared" si="0"/>
        <v>4.1170097508125759E-2</v>
      </c>
      <c r="M60" s="40">
        <v>21.3</v>
      </c>
      <c r="N60" s="40">
        <v>31.7</v>
      </c>
      <c r="O60" s="86">
        <v>29.5</v>
      </c>
      <c r="P60" s="40">
        <v>4.7</v>
      </c>
      <c r="Q60" s="40" t="s">
        <v>209</v>
      </c>
      <c r="R60" s="40" t="s">
        <v>209</v>
      </c>
    </row>
    <row r="61" spans="1:18" x14ac:dyDescent="0.3">
      <c r="A61" s="29" t="s">
        <v>230</v>
      </c>
      <c r="B61" s="32" t="s">
        <v>158</v>
      </c>
      <c r="C61" s="32" t="s">
        <v>135</v>
      </c>
      <c r="D61" s="32" t="s">
        <v>135</v>
      </c>
      <c r="E61" s="32">
        <v>2.0000000000000001E-4</v>
      </c>
      <c r="F61" s="40">
        <v>0.32300000000000001</v>
      </c>
      <c r="G61" s="40">
        <v>0.33500000000000002</v>
      </c>
      <c r="H61" s="86">
        <v>0.3</v>
      </c>
      <c r="I61" s="40">
        <v>0.314</v>
      </c>
      <c r="J61" s="40">
        <v>0.436</v>
      </c>
      <c r="K61" s="40">
        <v>0.44900000000000001</v>
      </c>
      <c r="L61" s="41">
        <f t="shared" si="0"/>
        <v>2.9378531073446353E-2</v>
      </c>
      <c r="M61" s="40">
        <v>0.93300000000000005</v>
      </c>
      <c r="N61" s="40">
        <v>0.78500000000000003</v>
      </c>
      <c r="O61" s="86">
        <v>0.79400000000000004</v>
      </c>
      <c r="P61" s="40" t="s">
        <v>135</v>
      </c>
      <c r="Q61" s="40" t="s">
        <v>211</v>
      </c>
      <c r="R61" s="40" t="s">
        <v>211</v>
      </c>
    </row>
    <row r="62" spans="1:18" x14ac:dyDescent="0.3">
      <c r="A62" s="29" t="s">
        <v>231</v>
      </c>
      <c r="B62" s="32" t="s">
        <v>158</v>
      </c>
      <c r="C62" s="32" t="s">
        <v>135</v>
      </c>
      <c r="D62" s="32" t="s">
        <v>135</v>
      </c>
      <c r="E62" s="32">
        <v>0.5</v>
      </c>
      <c r="F62" s="40">
        <v>7.2</v>
      </c>
      <c r="G62" s="40">
        <v>7.49</v>
      </c>
      <c r="H62" s="86">
        <v>10.5</v>
      </c>
      <c r="I62" s="40">
        <v>10.4</v>
      </c>
      <c r="J62" s="40">
        <v>140</v>
      </c>
      <c r="K62" s="40">
        <v>144</v>
      </c>
      <c r="L62" s="41">
        <f t="shared" si="0"/>
        <v>2.8169014084507043E-2</v>
      </c>
      <c r="M62" s="40">
        <v>340</v>
      </c>
      <c r="N62" s="40">
        <v>238</v>
      </c>
      <c r="O62" s="86">
        <v>232</v>
      </c>
      <c r="P62" s="40" t="s">
        <v>135</v>
      </c>
      <c r="Q62" s="40" t="s">
        <v>164</v>
      </c>
      <c r="R62" s="40" t="s">
        <v>164</v>
      </c>
    </row>
    <row r="63" spans="1:18" x14ac:dyDescent="0.3">
      <c r="A63" s="29" t="s">
        <v>232</v>
      </c>
      <c r="B63" s="32" t="s">
        <v>158</v>
      </c>
      <c r="C63" s="32">
        <v>8.0000000000000004E-4</v>
      </c>
      <c r="D63" s="39" t="s">
        <v>135</v>
      </c>
      <c r="E63" s="39">
        <v>1.0000000000000001E-5</v>
      </c>
      <c r="F63" s="40" t="s">
        <v>228</v>
      </c>
      <c r="G63" s="40" t="s">
        <v>228</v>
      </c>
      <c r="H63" s="86" t="s">
        <v>228</v>
      </c>
      <c r="I63" s="40" t="s">
        <v>228</v>
      </c>
      <c r="J63" s="40">
        <v>9.3999999999999994E-5</v>
      </c>
      <c r="K63" s="40">
        <v>9.5000000000000005E-5</v>
      </c>
      <c r="L63" s="41">
        <f t="shared" si="0"/>
        <v>1.0582010582010696E-2</v>
      </c>
      <c r="M63" s="40">
        <v>2.4499999999999999E-4</v>
      </c>
      <c r="N63" s="40">
        <v>1.0000000000000001E-5</v>
      </c>
      <c r="O63" s="86" t="s">
        <v>228</v>
      </c>
      <c r="P63" s="40" t="s">
        <v>135</v>
      </c>
      <c r="Q63" s="40" t="s">
        <v>228</v>
      </c>
      <c r="R63" s="40" t="s">
        <v>228</v>
      </c>
    </row>
    <row r="64" spans="1:18" x14ac:dyDescent="0.3">
      <c r="A64" s="29" t="s">
        <v>233</v>
      </c>
      <c r="B64" s="32" t="s">
        <v>158</v>
      </c>
      <c r="C64" s="32" t="s">
        <v>135</v>
      </c>
      <c r="D64" s="32" t="s">
        <v>135</v>
      </c>
      <c r="E64" s="32">
        <v>1E-4</v>
      </c>
      <c r="F64" s="40" t="s">
        <v>197</v>
      </c>
      <c r="G64" s="40" t="s">
        <v>197</v>
      </c>
      <c r="H64" s="86" t="s">
        <v>197</v>
      </c>
      <c r="I64" s="40" t="s">
        <v>197</v>
      </c>
      <c r="J64" s="40" t="s">
        <v>197</v>
      </c>
      <c r="K64" s="40" t="s">
        <v>197</v>
      </c>
      <c r="L64" s="41" t="str">
        <f t="shared" si="0"/>
        <v>&lt;DL</v>
      </c>
      <c r="M64" s="44" t="s">
        <v>211</v>
      </c>
      <c r="N64" s="40" t="s">
        <v>197</v>
      </c>
      <c r="O64" s="86" t="s">
        <v>197</v>
      </c>
      <c r="P64" s="40" t="s">
        <v>135</v>
      </c>
      <c r="Q64" s="40" t="s">
        <v>197</v>
      </c>
      <c r="R64" s="40" t="s">
        <v>197</v>
      </c>
    </row>
    <row r="65" spans="1:19" x14ac:dyDescent="0.3">
      <c r="A65" s="29" t="s">
        <v>234</v>
      </c>
      <c r="B65" s="32" t="s">
        <v>158</v>
      </c>
      <c r="C65" s="32" t="s">
        <v>135</v>
      </c>
      <c r="D65" s="32" t="s">
        <v>135</v>
      </c>
      <c r="E65" s="32">
        <v>2.9999999999999997E-4</v>
      </c>
      <c r="F65" s="40" t="s">
        <v>235</v>
      </c>
      <c r="G65" s="40" t="s">
        <v>235</v>
      </c>
      <c r="H65" s="86">
        <v>4.6999999999999999E-4</v>
      </c>
      <c r="I65" s="40" t="s">
        <v>235</v>
      </c>
      <c r="J65" s="40" t="s">
        <v>235</v>
      </c>
      <c r="K65" s="40" t="s">
        <v>235</v>
      </c>
      <c r="L65" s="41" t="str">
        <f t="shared" si="0"/>
        <v>&lt;DL</v>
      </c>
      <c r="M65" s="44" t="s">
        <v>318</v>
      </c>
      <c r="N65" s="44" t="s">
        <v>338</v>
      </c>
      <c r="O65" s="86">
        <v>5.45E-3</v>
      </c>
      <c r="P65" s="40" t="s">
        <v>135</v>
      </c>
      <c r="Q65" s="40" t="s">
        <v>235</v>
      </c>
      <c r="R65" s="40" t="s">
        <v>235</v>
      </c>
      <c r="S65" s="88"/>
    </row>
    <row r="66" spans="1:19" x14ac:dyDescent="0.3">
      <c r="A66" s="29" t="s">
        <v>236</v>
      </c>
      <c r="B66" s="32" t="s">
        <v>158</v>
      </c>
      <c r="C66" s="32">
        <v>1.4999999999999999E-2</v>
      </c>
      <c r="D66" s="32" t="s">
        <v>135</v>
      </c>
      <c r="E66" s="32">
        <v>1.0000000000000001E-5</v>
      </c>
      <c r="F66" s="40">
        <v>7.2099999999999996E-4</v>
      </c>
      <c r="G66" s="40">
        <v>7.4299999999999995E-4</v>
      </c>
      <c r="H66" s="86">
        <v>6.9200000000000002E-4</v>
      </c>
      <c r="I66" s="40">
        <v>7.0600000000000003E-4</v>
      </c>
      <c r="J66" s="40">
        <v>4.4000000000000003E-3</v>
      </c>
      <c r="K66" s="40">
        <v>4.4600000000000004E-3</v>
      </c>
      <c r="L66" s="41">
        <f t="shared" si="0"/>
        <v>1.3544018058690781E-2</v>
      </c>
      <c r="M66" s="40">
        <v>1.64E-3</v>
      </c>
      <c r="N66" s="40">
        <v>1.9300000000000001E-3</v>
      </c>
      <c r="O66" s="86">
        <v>1.57E-3</v>
      </c>
      <c r="P66" s="40">
        <v>1.6900000000000001E-3</v>
      </c>
      <c r="Q66" s="40" t="s">
        <v>228</v>
      </c>
      <c r="R66" s="40" t="s">
        <v>228</v>
      </c>
    </row>
    <row r="67" spans="1:19" x14ac:dyDescent="0.3">
      <c r="A67" s="29" t="s">
        <v>237</v>
      </c>
      <c r="B67" s="32" t="s">
        <v>158</v>
      </c>
      <c r="C67" s="32" t="s">
        <v>135</v>
      </c>
      <c r="D67" s="32" t="s">
        <v>135</v>
      </c>
      <c r="E67" s="32">
        <v>5.0000000000000001E-4</v>
      </c>
      <c r="F67" s="40" t="s">
        <v>213</v>
      </c>
      <c r="G67" s="40" t="s">
        <v>213</v>
      </c>
      <c r="H67" s="86" t="s">
        <v>213</v>
      </c>
      <c r="I67" s="40" t="s">
        <v>213</v>
      </c>
      <c r="J67" s="40" t="s">
        <v>213</v>
      </c>
      <c r="K67" s="40" t="s">
        <v>213</v>
      </c>
      <c r="L67" s="41" t="str">
        <f t="shared" si="0"/>
        <v>&lt;DL</v>
      </c>
      <c r="M67" s="44" t="s">
        <v>186</v>
      </c>
      <c r="N67" s="40">
        <v>2.3900000000000002E-3</v>
      </c>
      <c r="O67" s="86">
        <v>1.66E-3</v>
      </c>
      <c r="P67" s="40" t="s">
        <v>135</v>
      </c>
      <c r="Q67" s="40" t="s">
        <v>213</v>
      </c>
      <c r="R67" s="40" t="s">
        <v>213</v>
      </c>
    </row>
    <row r="68" spans="1:19" x14ac:dyDescent="0.3">
      <c r="A68" s="29" t="s">
        <v>238</v>
      </c>
      <c r="B68" s="32" t="s">
        <v>158</v>
      </c>
      <c r="C68" s="32">
        <v>0.03</v>
      </c>
      <c r="D68" s="32">
        <v>0.3</v>
      </c>
      <c r="E68" s="32">
        <v>3.0000000000000001E-3</v>
      </c>
      <c r="F68" s="40" t="s">
        <v>195</v>
      </c>
      <c r="G68" s="40" t="s">
        <v>195</v>
      </c>
      <c r="H68" s="86" t="s">
        <v>195</v>
      </c>
      <c r="I68" s="40" t="s">
        <v>195</v>
      </c>
      <c r="J68" s="40">
        <v>0.78</v>
      </c>
      <c r="K68" s="40">
        <v>0.82</v>
      </c>
      <c r="L68" s="41">
        <f t="shared" si="0"/>
        <v>4.9999999999999906E-2</v>
      </c>
      <c r="M68" s="40">
        <v>0.217</v>
      </c>
      <c r="N68" s="40">
        <v>0.112</v>
      </c>
      <c r="O68" s="40">
        <v>4.2999999999999997E-2</v>
      </c>
      <c r="P68" s="40" t="s">
        <v>209</v>
      </c>
      <c r="Q68" s="40" t="s">
        <v>195</v>
      </c>
      <c r="R68" s="40" t="s">
        <v>195</v>
      </c>
    </row>
    <row r="69" spans="1:19" x14ac:dyDescent="0.3">
      <c r="A69" s="29" t="s">
        <v>239</v>
      </c>
      <c r="B69" s="32" t="s">
        <v>158</v>
      </c>
      <c r="C69" s="32">
        <v>0.1</v>
      </c>
      <c r="D69" s="39" t="s">
        <v>135</v>
      </c>
      <c r="E69" s="39">
        <v>1E-3</v>
      </c>
      <c r="F69" s="40">
        <v>6.0000000000000001E-3</v>
      </c>
      <c r="G69" s="40">
        <v>5.7999999999999996E-3</v>
      </c>
      <c r="H69" s="86">
        <v>5.1000000000000004E-3</v>
      </c>
      <c r="I69" s="40">
        <v>5.4999999999999997E-3</v>
      </c>
      <c r="J69" s="40" t="s">
        <v>186</v>
      </c>
      <c r="K69" s="40" t="s">
        <v>186</v>
      </c>
      <c r="L69" s="41" t="str">
        <f t="shared" si="0"/>
        <v>&lt;DL</v>
      </c>
      <c r="M69" s="40">
        <v>4.4999999999999997E-3</v>
      </c>
      <c r="N69" s="40">
        <v>1.1299999999999999E-2</v>
      </c>
      <c r="O69" s="86">
        <v>8.3999999999999995E-3</v>
      </c>
      <c r="P69" s="40" t="s">
        <v>135</v>
      </c>
      <c r="Q69" s="40" t="s">
        <v>186</v>
      </c>
      <c r="R69" s="40" t="s">
        <v>135</v>
      </c>
    </row>
    <row r="70" spans="1:19" x14ac:dyDescent="0.3">
      <c r="A70" s="29" t="s">
        <v>240</v>
      </c>
      <c r="B70" s="32" t="s">
        <v>158</v>
      </c>
      <c r="C70" s="32" t="s">
        <v>135</v>
      </c>
      <c r="D70" s="39" t="s">
        <v>135</v>
      </c>
      <c r="E70" s="39">
        <v>1E-4</v>
      </c>
      <c r="F70" s="40" t="s">
        <v>197</v>
      </c>
      <c r="G70" s="40" t="s">
        <v>197</v>
      </c>
      <c r="H70" s="86">
        <v>2.7999999999999998E-4</v>
      </c>
      <c r="I70" s="40">
        <v>3.3E-4</v>
      </c>
      <c r="J70" s="40">
        <v>1.0200000000000001E-2</v>
      </c>
      <c r="K70" s="40">
        <v>1.0200000000000001E-2</v>
      </c>
      <c r="L70" s="41">
        <f t="shared" si="0"/>
        <v>0</v>
      </c>
      <c r="M70" s="40">
        <v>4.1599999999999998E-2</v>
      </c>
      <c r="N70" s="40">
        <v>5.1000000000000004E-4</v>
      </c>
      <c r="O70" s="86">
        <v>3.4000000000000002E-4</v>
      </c>
      <c r="P70" s="40" t="s">
        <v>135</v>
      </c>
      <c r="Q70" s="40" t="s">
        <v>197</v>
      </c>
      <c r="R70" s="40" t="s">
        <v>135</v>
      </c>
    </row>
    <row r="71" spans="1:19" x14ac:dyDescent="0.3">
      <c r="A71" s="29" t="s">
        <v>241</v>
      </c>
      <c r="B71" s="32" t="s">
        <v>158</v>
      </c>
      <c r="C71" s="32">
        <v>5.0000000000000001E-3</v>
      </c>
      <c r="D71" s="32">
        <v>0.15</v>
      </c>
      <c r="E71" s="32">
        <v>1E-4</v>
      </c>
      <c r="F71" s="40">
        <v>2.2000000000000001E-4</v>
      </c>
      <c r="G71" s="40">
        <v>2.4000000000000001E-4</v>
      </c>
      <c r="H71" s="86">
        <v>1.2999999999999999E-3</v>
      </c>
      <c r="I71" s="40">
        <v>1.15E-3</v>
      </c>
      <c r="J71" s="40">
        <v>1.9400000000000001E-2</v>
      </c>
      <c r="K71" s="40">
        <v>1.95E-2</v>
      </c>
      <c r="L71" s="41">
        <f t="shared" si="0"/>
        <v>5.1413881748071663E-3</v>
      </c>
      <c r="M71" s="40">
        <v>0.107</v>
      </c>
      <c r="N71" s="40">
        <v>4.53E-2</v>
      </c>
      <c r="O71" s="40">
        <v>3.6200000000000003E-2</v>
      </c>
      <c r="P71" s="40" t="s">
        <v>135</v>
      </c>
      <c r="Q71" s="40" t="s">
        <v>197</v>
      </c>
      <c r="R71" s="40" t="s">
        <v>135</v>
      </c>
    </row>
    <row r="72" spans="1:19" x14ac:dyDescent="0.3">
      <c r="A72" s="29" t="s">
        <v>242</v>
      </c>
      <c r="B72" s="32" t="s">
        <v>158</v>
      </c>
      <c r="C72" s="32" t="s">
        <v>135</v>
      </c>
      <c r="D72" s="39" t="s">
        <v>135</v>
      </c>
      <c r="E72" s="39">
        <v>5.0000000000000002E-5</v>
      </c>
      <c r="F72" s="40">
        <v>7.9600000000000004E-2</v>
      </c>
      <c r="G72" s="40">
        <v>7.9600000000000004E-2</v>
      </c>
      <c r="H72" s="86">
        <v>7.5800000000000006E-2</v>
      </c>
      <c r="I72" s="40">
        <v>7.3800000000000004E-2</v>
      </c>
      <c r="J72" s="40">
        <v>1.15E-2</v>
      </c>
      <c r="K72" s="40">
        <v>1.1299999999999999E-2</v>
      </c>
      <c r="L72" s="41">
        <f t="shared" si="0"/>
        <v>1.7543859649122851E-2</v>
      </c>
      <c r="M72" s="40">
        <v>2.0400000000000001E-2</v>
      </c>
      <c r="N72" s="40">
        <v>5.8900000000000001E-2</v>
      </c>
      <c r="O72" s="86">
        <v>6.9699999999999998E-2</v>
      </c>
      <c r="P72" s="40" t="s">
        <v>135</v>
      </c>
      <c r="Q72" s="40" t="s">
        <v>200</v>
      </c>
      <c r="R72" s="40" t="s">
        <v>135</v>
      </c>
    </row>
    <row r="73" spans="1:19" x14ac:dyDescent="0.3">
      <c r="A73" s="29" t="s">
        <v>243</v>
      </c>
      <c r="B73" s="32" t="s">
        <v>158</v>
      </c>
      <c r="C73" s="32" t="s">
        <v>135</v>
      </c>
      <c r="D73" s="32" t="s">
        <v>135</v>
      </c>
      <c r="E73" s="32">
        <v>2.0000000000000002E-5</v>
      </c>
      <c r="F73" s="40" t="s">
        <v>202</v>
      </c>
      <c r="G73" s="40" t="s">
        <v>202</v>
      </c>
      <c r="H73" s="86" t="s">
        <v>202</v>
      </c>
      <c r="I73" s="40" t="s">
        <v>202</v>
      </c>
      <c r="J73" s="40" t="s">
        <v>202</v>
      </c>
      <c r="K73" s="40" t="s">
        <v>202</v>
      </c>
      <c r="L73" s="41" t="str">
        <f t="shared" si="0"/>
        <v>&lt;DL</v>
      </c>
      <c r="M73" s="44" t="s">
        <v>316</v>
      </c>
      <c r="N73" s="40" t="s">
        <v>202</v>
      </c>
      <c r="O73" s="86" t="s">
        <v>202</v>
      </c>
      <c r="P73" s="40" t="s">
        <v>135</v>
      </c>
      <c r="Q73" s="40" t="s">
        <v>202</v>
      </c>
      <c r="R73" s="40" t="s">
        <v>135</v>
      </c>
    </row>
    <row r="74" spans="1:19" x14ac:dyDescent="0.3">
      <c r="A74" s="29" t="s">
        <v>244</v>
      </c>
      <c r="B74" s="32" t="s">
        <v>158</v>
      </c>
      <c r="C74" s="32" t="s">
        <v>135</v>
      </c>
      <c r="D74" s="32" t="s">
        <v>135</v>
      </c>
      <c r="E74" s="32">
        <v>5.0000000000000002E-5</v>
      </c>
      <c r="F74" s="40" t="s">
        <v>200</v>
      </c>
      <c r="G74" s="40" t="s">
        <v>200</v>
      </c>
      <c r="H74" s="86" t="s">
        <v>200</v>
      </c>
      <c r="I74" s="40" t="s">
        <v>200</v>
      </c>
      <c r="J74" s="40" t="s">
        <v>200</v>
      </c>
      <c r="K74" s="40" t="s">
        <v>200</v>
      </c>
      <c r="L74" s="41" t="str">
        <f t="shared" si="0"/>
        <v>&lt;DL</v>
      </c>
      <c r="M74" s="44" t="s">
        <v>197</v>
      </c>
      <c r="N74" s="40" t="s">
        <v>200</v>
      </c>
      <c r="O74" s="86" t="s">
        <v>200</v>
      </c>
      <c r="P74" s="40" t="s">
        <v>135</v>
      </c>
      <c r="Q74" s="40" t="s">
        <v>200</v>
      </c>
      <c r="R74" s="40" t="s">
        <v>135</v>
      </c>
    </row>
    <row r="75" spans="1:19" x14ac:dyDescent="0.3">
      <c r="A75" s="29" t="s">
        <v>245</v>
      </c>
      <c r="B75" s="32" t="s">
        <v>158</v>
      </c>
      <c r="C75" s="32" t="s">
        <v>135</v>
      </c>
      <c r="D75" s="32" t="s">
        <v>135</v>
      </c>
      <c r="E75" s="32">
        <v>0.01</v>
      </c>
      <c r="F75" s="40" t="s">
        <v>184</v>
      </c>
      <c r="G75" s="40" t="s">
        <v>184</v>
      </c>
      <c r="H75" s="86" t="s">
        <v>184</v>
      </c>
      <c r="I75" s="40" t="s">
        <v>184</v>
      </c>
      <c r="J75" s="40" t="s">
        <v>184</v>
      </c>
      <c r="K75" s="40" t="s">
        <v>184</v>
      </c>
      <c r="L75" s="41" t="str">
        <f t="shared" si="0"/>
        <v>&lt;DL</v>
      </c>
      <c r="M75" s="40">
        <v>0.10100000000000001</v>
      </c>
      <c r="N75" s="40">
        <v>5.3999999999999999E-2</v>
      </c>
      <c r="O75" s="86">
        <v>4.4999999999999998E-2</v>
      </c>
      <c r="P75" s="40" t="s">
        <v>135</v>
      </c>
      <c r="Q75" s="40" t="s">
        <v>184</v>
      </c>
      <c r="R75" s="40" t="s">
        <v>135</v>
      </c>
    </row>
    <row r="76" spans="1:19" x14ac:dyDescent="0.3">
      <c r="A76" s="45" t="s">
        <v>301</v>
      </c>
      <c r="B76" s="32" t="s">
        <v>158</v>
      </c>
      <c r="C76" s="32">
        <v>9.0000000000000006E-5</v>
      </c>
      <c r="D76" s="39" t="s">
        <v>135</v>
      </c>
      <c r="E76" s="39">
        <v>5.0000000000000004E-6</v>
      </c>
      <c r="F76" s="40">
        <v>1.9899999999999999E-5</v>
      </c>
      <c r="G76" s="40">
        <v>2.23E-5</v>
      </c>
      <c r="H76" s="86">
        <v>1.9599999999999999E-5</v>
      </c>
      <c r="I76" s="40">
        <v>9.7000000000000003E-6</v>
      </c>
      <c r="J76" s="40">
        <v>7.8100000000000001E-4</v>
      </c>
      <c r="K76" s="40">
        <v>7.9299999999999998E-4</v>
      </c>
      <c r="L76" s="41">
        <f t="shared" si="0"/>
        <v>1.5247776365946592E-2</v>
      </c>
      <c r="M76" s="40">
        <v>1.7799999999999999E-3</v>
      </c>
      <c r="N76" s="40">
        <v>4.8799999999999999E-4</v>
      </c>
      <c r="O76" s="40">
        <v>1.5799999999999999E-4</v>
      </c>
      <c r="P76" s="40" t="s">
        <v>135</v>
      </c>
      <c r="Q76" s="40" t="s">
        <v>205</v>
      </c>
      <c r="R76" s="40" t="s">
        <v>135</v>
      </c>
    </row>
    <row r="77" spans="1:19" x14ac:dyDescent="0.3">
      <c r="A77" s="46" t="s">
        <v>246</v>
      </c>
      <c r="B77" s="47" t="s">
        <v>158</v>
      </c>
      <c r="C77" s="47" t="s">
        <v>207</v>
      </c>
      <c r="D77" s="48" t="s">
        <v>135</v>
      </c>
      <c r="E77" s="49" t="s">
        <v>135</v>
      </c>
      <c r="F77" s="50">
        <f t="shared" ref="F77:Q77" si="5">IF(F$13&lt;17,0.00004,(IF(F$13&gt;280,0.00037,((10^(0.83*(LOG(F$13))-2.46))/1000))))</f>
        <v>1.805486582251742E-4</v>
      </c>
      <c r="G77" s="50">
        <f t="shared" si="5"/>
        <v>1.8182854607349212E-4</v>
      </c>
      <c r="H77" s="50">
        <f t="shared" si="5"/>
        <v>1.9326672545027254E-4</v>
      </c>
      <c r="I77" s="50">
        <f t="shared" si="5"/>
        <v>1.9073715952620636E-4</v>
      </c>
      <c r="J77" s="50">
        <f t="shared" si="5"/>
        <v>3.6999999999999999E-4</v>
      </c>
      <c r="K77" s="50">
        <f t="shared" si="5"/>
        <v>3.6999999999999999E-4</v>
      </c>
      <c r="L77" s="50" t="s">
        <v>135</v>
      </c>
      <c r="M77" s="50">
        <f t="shared" si="5"/>
        <v>3.6999999999999999E-4</v>
      </c>
      <c r="N77" s="50">
        <f t="shared" si="5"/>
        <v>3.6999999999999999E-4</v>
      </c>
      <c r="O77" s="117">
        <f t="shared" si="5"/>
        <v>3.6999999999999999E-4</v>
      </c>
      <c r="P77" s="50">
        <f t="shared" si="5"/>
        <v>2.6290496814616751E-4</v>
      </c>
      <c r="Q77" s="50">
        <f t="shared" si="5"/>
        <v>3.6999999999999999E-4</v>
      </c>
      <c r="R77" s="40" t="s">
        <v>135</v>
      </c>
    </row>
    <row r="78" spans="1:19" x14ac:dyDescent="0.3">
      <c r="A78" s="29" t="s">
        <v>247</v>
      </c>
      <c r="B78" s="32" t="s">
        <v>158</v>
      </c>
      <c r="C78" s="32" t="s">
        <v>135</v>
      </c>
      <c r="D78" s="32" t="s">
        <v>135</v>
      </c>
      <c r="E78" s="32">
        <v>0.05</v>
      </c>
      <c r="F78" s="40">
        <v>30.7</v>
      </c>
      <c r="G78" s="40">
        <v>30.9</v>
      </c>
      <c r="H78" s="86">
        <v>33.200000000000003</v>
      </c>
      <c r="I78" s="40">
        <v>32.700000000000003</v>
      </c>
      <c r="J78" s="40">
        <v>181</v>
      </c>
      <c r="K78" s="40">
        <v>179</v>
      </c>
      <c r="L78" s="41">
        <f t="shared" ref="L78:L106" si="6">IFERROR(IF(MAX(J78:K78)&lt;(5*$E78),IF(ABS(J78-K78)&lt;(2*$E78),"&lt;2xDL",IFERROR(ABS(J78-K78)/AVERAGE(J78,K78),"&lt;DL")),IFERROR(ABS(J78-K78)/AVERAGE(J78,K78),"&lt;DL")),"&lt;DL")</f>
        <v>1.1111111111111112E-2</v>
      </c>
      <c r="M78" s="40">
        <v>344</v>
      </c>
      <c r="N78" s="40">
        <v>265</v>
      </c>
      <c r="O78" s="86">
        <v>255</v>
      </c>
      <c r="P78" s="40" t="s">
        <v>135</v>
      </c>
      <c r="Q78" s="40" t="s">
        <v>209</v>
      </c>
      <c r="R78" s="40" t="s">
        <v>135</v>
      </c>
    </row>
    <row r="79" spans="1:19" x14ac:dyDescent="0.3">
      <c r="A79" s="29" t="s">
        <v>248</v>
      </c>
      <c r="B79" s="32" t="s">
        <v>158</v>
      </c>
      <c r="C79" s="32">
        <v>8.8999999999999999E-3</v>
      </c>
      <c r="D79" s="39" t="s">
        <v>135</v>
      </c>
      <c r="E79" s="39">
        <v>1E-4</v>
      </c>
      <c r="F79" s="40" t="s">
        <v>197</v>
      </c>
      <c r="G79" s="40" t="s">
        <v>197</v>
      </c>
      <c r="H79" s="86" t="s">
        <v>197</v>
      </c>
      <c r="I79" s="40" t="s">
        <v>197</v>
      </c>
      <c r="J79" s="40" t="s">
        <v>197</v>
      </c>
      <c r="K79" s="40" t="s">
        <v>197</v>
      </c>
      <c r="L79" s="41" t="str">
        <f t="shared" si="6"/>
        <v>&lt;DL</v>
      </c>
      <c r="M79" s="44" t="s">
        <v>211</v>
      </c>
      <c r="N79" s="40">
        <v>4.6999999999999999E-4</v>
      </c>
      <c r="O79" s="40">
        <v>3.1E-4</v>
      </c>
      <c r="P79" s="40" t="s">
        <v>135</v>
      </c>
      <c r="Q79" s="40" t="s">
        <v>197</v>
      </c>
      <c r="R79" s="40" t="s">
        <v>135</v>
      </c>
    </row>
    <row r="80" spans="1:19" x14ac:dyDescent="0.3">
      <c r="A80" s="29" t="s">
        <v>249</v>
      </c>
      <c r="B80" s="32" t="s">
        <v>158</v>
      </c>
      <c r="C80" s="32" t="s">
        <v>135</v>
      </c>
      <c r="D80" s="32" t="s">
        <v>135</v>
      </c>
      <c r="E80" s="32">
        <v>1E-4</v>
      </c>
      <c r="F80" s="40" t="s">
        <v>197</v>
      </c>
      <c r="G80" s="40" t="s">
        <v>197</v>
      </c>
      <c r="H80" s="86" t="s">
        <v>197</v>
      </c>
      <c r="I80" s="40" t="s">
        <v>197</v>
      </c>
      <c r="J80" s="40">
        <v>8.3000000000000001E-4</v>
      </c>
      <c r="K80" s="40">
        <v>8.3000000000000001E-4</v>
      </c>
      <c r="L80" s="41">
        <f t="shared" si="6"/>
        <v>0</v>
      </c>
      <c r="M80" s="40">
        <v>7.6000000000000004E-4</v>
      </c>
      <c r="N80" s="40">
        <v>9.2800000000000001E-3</v>
      </c>
      <c r="O80" s="86">
        <v>6.5300000000000002E-3</v>
      </c>
      <c r="P80" s="40" t="s">
        <v>135</v>
      </c>
      <c r="Q80" s="40" t="s">
        <v>197</v>
      </c>
      <c r="R80" s="40" t="s">
        <v>135</v>
      </c>
    </row>
    <row r="81" spans="1:18" x14ac:dyDescent="0.3">
      <c r="A81" s="45" t="s">
        <v>302</v>
      </c>
      <c r="B81" s="32" t="s">
        <v>158</v>
      </c>
      <c r="C81" s="32">
        <v>2E-3</v>
      </c>
      <c r="D81" s="39" t="s">
        <v>135</v>
      </c>
      <c r="E81" s="39">
        <v>2.0000000000000001E-4</v>
      </c>
      <c r="F81" s="40">
        <v>8.8000000000000003E-4</v>
      </c>
      <c r="G81" s="40">
        <v>8.3000000000000001E-4</v>
      </c>
      <c r="H81" s="86">
        <v>9.3999999999999997E-4</v>
      </c>
      <c r="I81" s="40">
        <v>9.3000000000000005E-4</v>
      </c>
      <c r="J81" s="40" t="s">
        <v>211</v>
      </c>
      <c r="K81" s="40" t="s">
        <v>211</v>
      </c>
      <c r="L81" s="41" t="str">
        <f t="shared" si="6"/>
        <v>&lt;DL</v>
      </c>
      <c r="M81" s="44">
        <v>3.3599999999999998E-2</v>
      </c>
      <c r="N81" s="40">
        <v>2.3400000000000001E-3</v>
      </c>
      <c r="O81" s="86">
        <v>1.17E-3</v>
      </c>
      <c r="P81" s="40" t="s">
        <v>135</v>
      </c>
      <c r="Q81" s="40" t="s">
        <v>211</v>
      </c>
      <c r="R81" s="40" t="s">
        <v>135</v>
      </c>
    </row>
    <row r="82" spans="1:18" x14ac:dyDescent="0.3">
      <c r="A82" s="46" t="s">
        <v>250</v>
      </c>
      <c r="B82" s="47" t="s">
        <v>158</v>
      </c>
      <c r="C82" s="48" t="s">
        <v>135</v>
      </c>
      <c r="D82" s="47" t="s">
        <v>207</v>
      </c>
      <c r="E82" s="49" t="s">
        <v>135</v>
      </c>
      <c r="F82" s="51">
        <f t="shared" ref="F82:Q82" si="7">IF(F$13&lt;82,0.002,(IF(F$13&gt;180,0.004,((EXP(0.8545*(LN(F$13))-1.465))*0.2)/1000)))</f>
        <v>2.7042908488764043E-3</v>
      </c>
      <c r="G82" s="51">
        <f t="shared" si="7"/>
        <v>2.7240291766057537E-3</v>
      </c>
      <c r="H82" s="51">
        <f t="shared" si="7"/>
        <v>2.9006067897346137E-3</v>
      </c>
      <c r="I82" s="51">
        <f t="shared" si="7"/>
        <v>2.8615292252888499E-3</v>
      </c>
      <c r="J82" s="51">
        <f t="shared" si="7"/>
        <v>4.0000000000000001E-3</v>
      </c>
      <c r="K82" s="51">
        <f t="shared" si="7"/>
        <v>4.0000000000000001E-3</v>
      </c>
      <c r="L82" s="51" t="s">
        <v>135</v>
      </c>
      <c r="M82" s="51">
        <f t="shared" si="7"/>
        <v>4.0000000000000001E-3</v>
      </c>
      <c r="N82" s="51">
        <f t="shared" si="7"/>
        <v>4.0000000000000001E-3</v>
      </c>
      <c r="O82" s="116">
        <f t="shared" si="7"/>
        <v>4.0000000000000001E-3</v>
      </c>
      <c r="P82" s="51">
        <f t="shared" si="7"/>
        <v>4.0000000000000001E-3</v>
      </c>
      <c r="Q82" s="51">
        <f t="shared" si="7"/>
        <v>4.0000000000000001E-3</v>
      </c>
      <c r="R82" s="40" t="s">
        <v>135</v>
      </c>
    </row>
    <row r="83" spans="1:18" x14ac:dyDescent="0.3">
      <c r="A83" s="29" t="s">
        <v>251</v>
      </c>
      <c r="B83" s="32" t="s">
        <v>158</v>
      </c>
      <c r="C83" s="32">
        <v>0.3</v>
      </c>
      <c r="D83" s="39" t="s">
        <v>135</v>
      </c>
      <c r="E83" s="39">
        <v>0.01</v>
      </c>
      <c r="F83" s="40">
        <v>1.0999999999999999E-2</v>
      </c>
      <c r="G83" s="40" t="s">
        <v>184</v>
      </c>
      <c r="H83" s="86">
        <v>1.7999999999999999E-2</v>
      </c>
      <c r="I83" s="40">
        <v>1.2999999999999999E-2</v>
      </c>
      <c r="J83" s="40">
        <v>0.23</v>
      </c>
      <c r="K83" s="40">
        <v>0.23200000000000001</v>
      </c>
      <c r="L83" s="41">
        <f t="shared" si="6"/>
        <v>8.6580086580086649E-3</v>
      </c>
      <c r="M83" s="40">
        <v>4.8000000000000001E-2</v>
      </c>
      <c r="N83" s="40">
        <v>13.7</v>
      </c>
      <c r="O83" s="40">
        <v>5.1100000000000003</v>
      </c>
      <c r="P83" s="40" t="s">
        <v>135</v>
      </c>
      <c r="Q83" s="40" t="s">
        <v>184</v>
      </c>
      <c r="R83" s="40" t="s">
        <v>135</v>
      </c>
    </row>
    <row r="84" spans="1:18" x14ac:dyDescent="0.3">
      <c r="A84" s="45" t="s">
        <v>303</v>
      </c>
      <c r="B84" s="32" t="s">
        <v>158</v>
      </c>
      <c r="C84" s="32">
        <v>1E-3</v>
      </c>
      <c r="D84" s="39" t="s">
        <v>135</v>
      </c>
      <c r="E84" s="39">
        <v>5.0000000000000002E-5</v>
      </c>
      <c r="F84" s="40" t="s">
        <v>200</v>
      </c>
      <c r="G84" s="40" t="s">
        <v>200</v>
      </c>
      <c r="H84" s="86" t="s">
        <v>200</v>
      </c>
      <c r="I84" s="40" t="s">
        <v>200</v>
      </c>
      <c r="J84" s="40" t="s">
        <v>200</v>
      </c>
      <c r="K84" s="40" t="s">
        <v>200</v>
      </c>
      <c r="L84" s="41" t="str">
        <f t="shared" si="6"/>
        <v>&lt;DL</v>
      </c>
      <c r="M84" s="40">
        <v>1.67E-3</v>
      </c>
      <c r="N84" s="40" t="s">
        <v>200</v>
      </c>
      <c r="O84" s="86" t="s">
        <v>200</v>
      </c>
      <c r="P84" s="40" t="s">
        <v>135</v>
      </c>
      <c r="Q84" s="40" t="s">
        <v>200</v>
      </c>
      <c r="R84" s="40" t="s">
        <v>135</v>
      </c>
    </row>
    <row r="85" spans="1:18" x14ac:dyDescent="0.3">
      <c r="A85" s="46" t="s">
        <v>252</v>
      </c>
      <c r="B85" s="47" t="s">
        <v>158</v>
      </c>
      <c r="C85" s="39" t="s">
        <v>135</v>
      </c>
      <c r="D85" s="39" t="s">
        <v>135</v>
      </c>
      <c r="E85" s="49" t="s">
        <v>135</v>
      </c>
      <c r="F85" s="51">
        <f t="shared" ref="F85:Q85" si="8">IF(F$13&lt;61,0.001,(IF(F$13&gt;180,0.007,(EXP(1.273*(LN(F$13))-4.705))/1000)))</f>
        <v>3.8854834607454066E-3</v>
      </c>
      <c r="G85" s="51">
        <f t="shared" si="8"/>
        <v>3.9278080686749621E-3</v>
      </c>
      <c r="H85" s="51">
        <f t="shared" si="8"/>
        <v>4.3130709209503806E-3</v>
      </c>
      <c r="I85" s="51">
        <f t="shared" si="8"/>
        <v>4.2267923156891962E-3</v>
      </c>
      <c r="J85" s="51">
        <f t="shared" si="8"/>
        <v>7.0000000000000001E-3</v>
      </c>
      <c r="K85" s="51">
        <f t="shared" si="8"/>
        <v>7.0000000000000001E-3</v>
      </c>
      <c r="L85" s="51" t="s">
        <v>135</v>
      </c>
      <c r="M85" s="51">
        <f t="shared" si="8"/>
        <v>7.0000000000000001E-3</v>
      </c>
      <c r="N85" s="51">
        <f t="shared" si="8"/>
        <v>7.0000000000000001E-3</v>
      </c>
      <c r="O85" s="116">
        <f t="shared" si="8"/>
        <v>7.0000000000000001E-3</v>
      </c>
      <c r="P85" s="51">
        <f t="shared" si="8"/>
        <v>7.0000000000000001E-3</v>
      </c>
      <c r="Q85" s="51">
        <f t="shared" si="8"/>
        <v>7.0000000000000001E-3</v>
      </c>
      <c r="R85" s="40" t="s">
        <v>135</v>
      </c>
    </row>
    <row r="86" spans="1:18" x14ac:dyDescent="0.3">
      <c r="A86" s="29" t="s">
        <v>253</v>
      </c>
      <c r="B86" s="32" t="s">
        <v>158</v>
      </c>
      <c r="C86" s="32" t="s">
        <v>135</v>
      </c>
      <c r="D86" s="32" t="s">
        <v>135</v>
      </c>
      <c r="E86" s="32">
        <v>1E-3</v>
      </c>
      <c r="F86" s="40" t="s">
        <v>186</v>
      </c>
      <c r="G86" s="40" t="s">
        <v>186</v>
      </c>
      <c r="H86" s="86" t="s">
        <v>186</v>
      </c>
      <c r="I86" s="40" t="s">
        <v>186</v>
      </c>
      <c r="J86" s="40">
        <v>9.1000000000000004E-3</v>
      </c>
      <c r="K86" s="40">
        <v>9.1000000000000004E-3</v>
      </c>
      <c r="L86" s="41">
        <f t="shared" si="6"/>
        <v>0</v>
      </c>
      <c r="M86" s="40">
        <v>1.0699999999999999E-2</v>
      </c>
      <c r="N86" s="40" t="s">
        <v>186</v>
      </c>
      <c r="O86" s="86" t="s">
        <v>186</v>
      </c>
      <c r="P86" s="40" t="s">
        <v>135</v>
      </c>
      <c r="Q86" s="40" t="s">
        <v>186</v>
      </c>
      <c r="R86" s="40" t="s">
        <v>135</v>
      </c>
    </row>
    <row r="87" spans="1:18" x14ac:dyDescent="0.3">
      <c r="A87" s="29" t="s">
        <v>254</v>
      </c>
      <c r="B87" s="32" t="s">
        <v>158</v>
      </c>
      <c r="C87" s="32" t="s">
        <v>135</v>
      </c>
      <c r="D87" s="32" t="s">
        <v>135</v>
      </c>
      <c r="E87" s="32">
        <v>0.1</v>
      </c>
      <c r="F87" s="40">
        <v>9.8000000000000007</v>
      </c>
      <c r="G87" s="40">
        <v>9.84</v>
      </c>
      <c r="H87" s="86">
        <v>10.6</v>
      </c>
      <c r="I87" s="40">
        <v>10.6</v>
      </c>
      <c r="J87" s="40">
        <v>59.9</v>
      </c>
      <c r="K87" s="40">
        <v>59.7</v>
      </c>
      <c r="L87" s="41">
        <f t="shared" si="6"/>
        <v>3.3444816053510994E-3</v>
      </c>
      <c r="M87" s="40">
        <v>64.3</v>
      </c>
      <c r="N87" s="40">
        <v>57.3</v>
      </c>
      <c r="O87" s="86">
        <v>63.6</v>
      </c>
      <c r="P87" s="40" t="s">
        <v>135</v>
      </c>
      <c r="Q87" s="40" t="s">
        <v>180</v>
      </c>
      <c r="R87" s="40" t="s">
        <v>135</v>
      </c>
    </row>
    <row r="88" spans="1:18" x14ac:dyDescent="0.3">
      <c r="A88" s="29" t="s">
        <v>255</v>
      </c>
      <c r="B88" s="32" t="s">
        <v>158</v>
      </c>
      <c r="C88" s="32" t="s">
        <v>135</v>
      </c>
      <c r="D88" s="39" t="s">
        <v>135</v>
      </c>
      <c r="E88" s="39">
        <v>1E-4</v>
      </c>
      <c r="F88" s="40">
        <v>6.6299999999999998E-2</v>
      </c>
      <c r="G88" s="40">
        <v>6.7400000000000002E-2</v>
      </c>
      <c r="H88" s="86">
        <v>5.2299999999999999E-2</v>
      </c>
      <c r="I88" s="40">
        <v>2.4500000000000001E-2</v>
      </c>
      <c r="J88" s="40">
        <v>1.28</v>
      </c>
      <c r="K88" s="40">
        <v>1.28</v>
      </c>
      <c r="L88" s="41">
        <f t="shared" si="6"/>
        <v>0</v>
      </c>
      <c r="M88" s="40">
        <v>0.85399999999999998</v>
      </c>
      <c r="N88" s="40">
        <v>6.86</v>
      </c>
      <c r="O88" s="86">
        <v>5.79</v>
      </c>
      <c r="P88" s="40" t="s">
        <v>135</v>
      </c>
      <c r="Q88" s="40" t="s">
        <v>197</v>
      </c>
      <c r="R88" s="40" t="s">
        <v>135</v>
      </c>
    </row>
    <row r="89" spans="1:18" x14ac:dyDescent="0.3">
      <c r="A89" s="29" t="s">
        <v>256</v>
      </c>
      <c r="B89" s="32" t="s">
        <v>158</v>
      </c>
      <c r="C89" s="32">
        <v>2.5999999999999998E-5</v>
      </c>
      <c r="D89" s="39" t="s">
        <v>135</v>
      </c>
      <c r="E89" s="39">
        <v>5.0000000000000004E-6</v>
      </c>
      <c r="F89" s="40" t="s">
        <v>205</v>
      </c>
      <c r="G89" s="40" t="s">
        <v>205</v>
      </c>
      <c r="H89" s="86" t="s">
        <v>205</v>
      </c>
      <c r="I89" s="40" t="s">
        <v>205</v>
      </c>
      <c r="J89" s="40" t="s">
        <v>205</v>
      </c>
      <c r="K89" s="40" t="s">
        <v>205</v>
      </c>
      <c r="L89" s="41" t="str">
        <f t="shared" si="6"/>
        <v>&lt;DL</v>
      </c>
      <c r="M89" s="40" t="s">
        <v>205</v>
      </c>
      <c r="N89" s="40" t="s">
        <v>205</v>
      </c>
      <c r="O89" s="86" t="s">
        <v>205</v>
      </c>
      <c r="P89" s="40" t="s">
        <v>135</v>
      </c>
      <c r="Q89" s="40" t="s">
        <v>205</v>
      </c>
      <c r="R89" s="40" t="s">
        <v>135</v>
      </c>
    </row>
    <row r="90" spans="1:18" x14ac:dyDescent="0.3">
      <c r="A90" s="29" t="s">
        <v>257</v>
      </c>
      <c r="B90" s="32" t="s">
        <v>158</v>
      </c>
      <c r="C90" s="32">
        <v>7.3000000000000001E-3</v>
      </c>
      <c r="D90" s="32" t="s">
        <v>135</v>
      </c>
      <c r="E90" s="32">
        <v>5.0000000000000002E-5</v>
      </c>
      <c r="F90" s="40">
        <v>4.0099999999999999E-4</v>
      </c>
      <c r="G90" s="40">
        <v>3.9599999999999998E-4</v>
      </c>
      <c r="H90" s="86">
        <v>3.8200000000000002E-4</v>
      </c>
      <c r="I90" s="40">
        <v>3.77E-4</v>
      </c>
      <c r="J90" s="40">
        <v>3.5599999999999998E-4</v>
      </c>
      <c r="K90" s="40">
        <v>3.4900000000000003E-4</v>
      </c>
      <c r="L90" s="41">
        <f t="shared" si="6"/>
        <v>1.9858156028368663E-2</v>
      </c>
      <c r="M90" s="40">
        <v>1.6900000000000001E-3</v>
      </c>
      <c r="N90" s="40">
        <v>9.6299999999999999E-4</v>
      </c>
      <c r="O90" s="86">
        <v>8.1499999999999997E-4</v>
      </c>
      <c r="P90" s="40" t="s">
        <v>135</v>
      </c>
      <c r="Q90" s="40" t="s">
        <v>200</v>
      </c>
      <c r="R90" s="40" t="s">
        <v>135</v>
      </c>
    </row>
    <row r="91" spans="1:18" x14ac:dyDescent="0.3">
      <c r="A91" s="45" t="s">
        <v>304</v>
      </c>
      <c r="B91" s="32" t="s">
        <v>158</v>
      </c>
      <c r="C91" s="32">
        <v>2.5000000000000001E-2</v>
      </c>
      <c r="D91" s="39" t="s">
        <v>135</v>
      </c>
      <c r="E91" s="39">
        <v>5.0000000000000001E-4</v>
      </c>
      <c r="F91" s="40" t="s">
        <v>213</v>
      </c>
      <c r="G91" s="40" t="s">
        <v>213</v>
      </c>
      <c r="H91" s="86" t="s">
        <v>213</v>
      </c>
      <c r="I91" s="40" t="s">
        <v>213</v>
      </c>
      <c r="J91" s="40">
        <v>1.5900000000000001E-3</v>
      </c>
      <c r="K91" s="40">
        <v>1.6299999999999999E-3</v>
      </c>
      <c r="L91" s="41" t="str">
        <f t="shared" si="6"/>
        <v>&lt;2xDL</v>
      </c>
      <c r="M91" s="40">
        <v>1.9E-3</v>
      </c>
      <c r="N91" s="40">
        <v>4.1399999999999996E-3</v>
      </c>
      <c r="O91" s="40">
        <v>2.7599999999999999E-3</v>
      </c>
      <c r="P91" s="40" t="s">
        <v>135</v>
      </c>
      <c r="Q91" s="40" t="s">
        <v>213</v>
      </c>
      <c r="R91" s="40" t="s">
        <v>135</v>
      </c>
    </row>
    <row r="92" spans="1:18" x14ac:dyDescent="0.3">
      <c r="A92" s="52" t="s">
        <v>258</v>
      </c>
      <c r="B92" s="47" t="s">
        <v>158</v>
      </c>
      <c r="C92" s="39" t="s">
        <v>135</v>
      </c>
      <c r="D92" s="39" t="s">
        <v>135</v>
      </c>
      <c r="E92" s="49" t="s">
        <v>135</v>
      </c>
      <c r="F92" s="51">
        <f t="shared" ref="F92:Q92" si="9">IF(F$13&lt;61,0.025,(IF(F$13&gt;180,0.15,(EXP(0.76*(LN(F$13))+1.06))/1000)))</f>
        <v>0.10768951120756118</v>
      </c>
      <c r="G92" s="51">
        <f t="shared" si="9"/>
        <v>0.10838831788330612</v>
      </c>
      <c r="H92" s="51">
        <f t="shared" si="9"/>
        <v>0.11461540114642699</v>
      </c>
      <c r="I92" s="51">
        <f t="shared" si="9"/>
        <v>0.11324101691177511</v>
      </c>
      <c r="J92" s="51">
        <f t="shared" si="9"/>
        <v>0.15</v>
      </c>
      <c r="K92" s="51">
        <f t="shared" si="9"/>
        <v>0.15</v>
      </c>
      <c r="L92" s="51" t="s">
        <v>135</v>
      </c>
      <c r="M92" s="51">
        <f t="shared" si="9"/>
        <v>0.15</v>
      </c>
      <c r="N92" s="51">
        <f t="shared" si="9"/>
        <v>0.15</v>
      </c>
      <c r="O92" s="116">
        <f t="shared" si="9"/>
        <v>0.15</v>
      </c>
      <c r="P92" s="51">
        <f t="shared" si="9"/>
        <v>0.15</v>
      </c>
      <c r="Q92" s="51">
        <f t="shared" si="9"/>
        <v>0.15</v>
      </c>
      <c r="R92" s="40" t="s">
        <v>135</v>
      </c>
    </row>
    <row r="93" spans="1:18" x14ac:dyDescent="0.3">
      <c r="A93" s="29" t="s">
        <v>259</v>
      </c>
      <c r="B93" s="32" t="s">
        <v>158</v>
      </c>
      <c r="C93" s="32" t="s">
        <v>135</v>
      </c>
      <c r="D93" s="32" t="s">
        <v>135</v>
      </c>
      <c r="E93" s="32">
        <v>0.05</v>
      </c>
      <c r="F93" s="40" t="s">
        <v>209</v>
      </c>
      <c r="G93" s="40" t="s">
        <v>209</v>
      </c>
      <c r="H93" s="86" t="s">
        <v>209</v>
      </c>
      <c r="I93" s="40" t="s">
        <v>209</v>
      </c>
      <c r="J93" s="40" t="s">
        <v>209</v>
      </c>
      <c r="K93" s="40" t="s">
        <v>209</v>
      </c>
      <c r="L93" s="41" t="str">
        <f t="shared" si="6"/>
        <v>&lt;DL</v>
      </c>
      <c r="M93" s="40" t="s">
        <v>209</v>
      </c>
      <c r="N93" s="40" t="s">
        <v>209</v>
      </c>
      <c r="O93" s="86" t="s">
        <v>209</v>
      </c>
      <c r="P93" s="40" t="s">
        <v>135</v>
      </c>
      <c r="Q93" s="40" t="s">
        <v>209</v>
      </c>
      <c r="R93" s="40" t="s">
        <v>135</v>
      </c>
    </row>
    <row r="94" spans="1:18" x14ac:dyDescent="0.3">
      <c r="A94" s="29" t="s">
        <v>260</v>
      </c>
      <c r="B94" s="32" t="s">
        <v>158</v>
      </c>
      <c r="C94" s="32" t="s">
        <v>135</v>
      </c>
      <c r="D94" s="32" t="s">
        <v>135</v>
      </c>
      <c r="E94" s="32">
        <v>0.1</v>
      </c>
      <c r="F94" s="40">
        <v>0.66</v>
      </c>
      <c r="G94" s="40">
        <v>0.65</v>
      </c>
      <c r="H94" s="86">
        <v>0.74</v>
      </c>
      <c r="I94" s="40">
        <v>0.79</v>
      </c>
      <c r="J94" s="40">
        <v>3.46</v>
      </c>
      <c r="K94" s="40">
        <v>3.47</v>
      </c>
      <c r="L94" s="41">
        <f t="shared" si="6"/>
        <v>2.8860028860029528E-3</v>
      </c>
      <c r="M94" s="40">
        <v>22.1</v>
      </c>
      <c r="N94" s="40">
        <v>6.59</v>
      </c>
      <c r="O94" s="86">
        <v>6.1</v>
      </c>
      <c r="P94" s="40" t="s">
        <v>135</v>
      </c>
      <c r="Q94" s="40" t="s">
        <v>180</v>
      </c>
      <c r="R94" s="40" t="s">
        <v>135</v>
      </c>
    </row>
    <row r="95" spans="1:18" x14ac:dyDescent="0.3">
      <c r="A95" s="29" t="s">
        <v>261</v>
      </c>
      <c r="B95" s="32" t="s">
        <v>158</v>
      </c>
      <c r="C95" s="32">
        <v>1E-3</v>
      </c>
      <c r="D95" s="32" t="s">
        <v>135</v>
      </c>
      <c r="E95" s="32">
        <v>5.0000000000000002E-5</v>
      </c>
      <c r="F95" s="40" t="s">
        <v>200</v>
      </c>
      <c r="G95" s="40" t="s">
        <v>200</v>
      </c>
      <c r="H95" s="86" t="s">
        <v>200</v>
      </c>
      <c r="I95" s="40" t="s">
        <v>200</v>
      </c>
      <c r="J95" s="40" t="s">
        <v>200</v>
      </c>
      <c r="K95" s="40" t="s">
        <v>200</v>
      </c>
      <c r="L95" s="41" t="str">
        <f t="shared" si="6"/>
        <v>&lt;DL</v>
      </c>
      <c r="M95" s="44" t="s">
        <v>197</v>
      </c>
      <c r="N95" s="40">
        <v>2.31E-4</v>
      </c>
      <c r="O95" s="86">
        <v>1.8000000000000001E-4</v>
      </c>
      <c r="P95" s="40" t="s">
        <v>135</v>
      </c>
      <c r="Q95" s="40" t="s">
        <v>200</v>
      </c>
      <c r="R95" s="40" t="s">
        <v>135</v>
      </c>
    </row>
    <row r="96" spans="1:18" x14ac:dyDescent="0.3">
      <c r="A96" s="29" t="s">
        <v>262</v>
      </c>
      <c r="B96" s="32" t="s">
        <v>158</v>
      </c>
      <c r="C96" s="32" t="s">
        <v>135</v>
      </c>
      <c r="D96" s="39" t="s">
        <v>135</v>
      </c>
      <c r="E96" s="39">
        <v>0.05</v>
      </c>
      <c r="F96" s="40">
        <v>6.02</v>
      </c>
      <c r="G96" s="40">
        <v>6.01</v>
      </c>
      <c r="H96" s="86">
        <v>6.09</v>
      </c>
      <c r="I96" s="40">
        <v>6.1</v>
      </c>
      <c r="J96" s="40">
        <v>6.35</v>
      </c>
      <c r="K96" s="40">
        <v>6.33</v>
      </c>
      <c r="L96" s="41">
        <f t="shared" si="6"/>
        <v>3.1545741324920462E-3</v>
      </c>
      <c r="M96" s="40">
        <v>4.03</v>
      </c>
      <c r="N96" s="40">
        <v>7.48</v>
      </c>
      <c r="O96" s="86">
        <v>7.21</v>
      </c>
      <c r="P96" s="40" t="s">
        <v>135</v>
      </c>
      <c r="Q96" s="40" t="s">
        <v>209</v>
      </c>
      <c r="R96" s="40" t="s">
        <v>135</v>
      </c>
    </row>
    <row r="97" spans="1:96" x14ac:dyDescent="0.3">
      <c r="A97" s="29" t="s">
        <v>263</v>
      </c>
      <c r="B97" s="32" t="s">
        <v>158</v>
      </c>
      <c r="C97" s="119">
        <v>2.5000000000000001E-4</v>
      </c>
      <c r="D97" s="39" t="s">
        <v>135</v>
      </c>
      <c r="E97" s="39">
        <v>1.0000000000000001E-5</v>
      </c>
      <c r="F97" s="40" t="s">
        <v>228</v>
      </c>
      <c r="G97" s="40" t="s">
        <v>228</v>
      </c>
      <c r="H97" s="86" t="s">
        <v>228</v>
      </c>
      <c r="I97" s="40" t="s">
        <v>228</v>
      </c>
      <c r="J97" s="40" t="s">
        <v>228</v>
      </c>
      <c r="K97" s="40" t="s">
        <v>228</v>
      </c>
      <c r="L97" s="41" t="str">
        <f t="shared" si="6"/>
        <v>&lt;DL</v>
      </c>
      <c r="M97" s="40">
        <v>5.3000000000000001E-5</v>
      </c>
      <c r="N97" s="40">
        <v>1.0000000000000001E-5</v>
      </c>
      <c r="O97" s="86" t="s">
        <v>228</v>
      </c>
      <c r="P97" s="40" t="s">
        <v>135</v>
      </c>
      <c r="Q97" s="40" t="s">
        <v>228</v>
      </c>
      <c r="R97" s="40" t="s">
        <v>135</v>
      </c>
    </row>
    <row r="98" spans="1:96" x14ac:dyDescent="0.3">
      <c r="A98" s="29" t="s">
        <v>264</v>
      </c>
      <c r="B98" s="32" t="s">
        <v>158</v>
      </c>
      <c r="C98" s="32" t="s">
        <v>135</v>
      </c>
      <c r="D98" s="32" t="s">
        <v>135</v>
      </c>
      <c r="E98" s="32">
        <v>0.05</v>
      </c>
      <c r="F98" s="40">
        <v>2.58</v>
      </c>
      <c r="G98" s="40">
        <v>2.5499999999999998</v>
      </c>
      <c r="H98" s="86">
        <v>2.95</v>
      </c>
      <c r="I98" s="40">
        <v>2.86</v>
      </c>
      <c r="J98" s="40">
        <v>4.5599999999999996</v>
      </c>
      <c r="K98" s="40">
        <v>4.5</v>
      </c>
      <c r="L98" s="41">
        <f t="shared" si="6"/>
        <v>1.3245033112582696E-2</v>
      </c>
      <c r="M98" s="40">
        <v>20.6</v>
      </c>
      <c r="N98" s="40">
        <v>31.9</v>
      </c>
      <c r="O98" s="86">
        <v>28.7</v>
      </c>
      <c r="P98" s="40" t="s">
        <v>135</v>
      </c>
      <c r="Q98" s="40" t="s">
        <v>209</v>
      </c>
      <c r="R98" s="40" t="s">
        <v>135</v>
      </c>
    </row>
    <row r="99" spans="1:96" x14ac:dyDescent="0.3">
      <c r="A99" s="29" t="s">
        <v>265</v>
      </c>
      <c r="B99" s="32" t="s">
        <v>158</v>
      </c>
      <c r="C99" s="32" t="s">
        <v>135</v>
      </c>
      <c r="D99" s="32" t="s">
        <v>135</v>
      </c>
      <c r="E99" s="32">
        <v>2.0000000000000001E-4</v>
      </c>
      <c r="F99" s="40">
        <v>0.31900000000000001</v>
      </c>
      <c r="G99" s="40">
        <v>0.32500000000000001</v>
      </c>
      <c r="H99" s="86">
        <v>0.32200000000000001</v>
      </c>
      <c r="I99" s="40">
        <v>0.30599999999999999</v>
      </c>
      <c r="J99" s="40">
        <v>0.42299999999999999</v>
      </c>
      <c r="K99" s="40">
        <v>0.42499999999999999</v>
      </c>
      <c r="L99" s="41">
        <f t="shared" si="6"/>
        <v>4.7169811320754759E-3</v>
      </c>
      <c r="M99" s="40">
        <v>0.89900000000000002</v>
      </c>
      <c r="N99" s="40">
        <v>0.77700000000000002</v>
      </c>
      <c r="O99" s="86">
        <v>0.78300000000000003</v>
      </c>
      <c r="P99" s="40" t="s">
        <v>135</v>
      </c>
      <c r="Q99" s="40" t="s">
        <v>211</v>
      </c>
      <c r="R99" s="40" t="s">
        <v>135</v>
      </c>
    </row>
    <row r="100" spans="1:96" x14ac:dyDescent="0.3">
      <c r="A100" s="29" t="s">
        <v>266</v>
      </c>
      <c r="B100" s="32" t="s">
        <v>158</v>
      </c>
      <c r="C100" s="32" t="s">
        <v>135</v>
      </c>
      <c r="D100" s="32" t="s">
        <v>135</v>
      </c>
      <c r="E100" s="32">
        <v>0.5</v>
      </c>
      <c r="F100" s="40">
        <v>7.2</v>
      </c>
      <c r="G100" s="40">
        <v>7.31</v>
      </c>
      <c r="H100" s="86">
        <v>10.3</v>
      </c>
      <c r="I100" s="40">
        <v>10.4</v>
      </c>
      <c r="J100" s="40">
        <v>138</v>
      </c>
      <c r="K100" s="40">
        <v>137</v>
      </c>
      <c r="L100" s="41">
        <f t="shared" si="6"/>
        <v>7.2727272727272727E-3</v>
      </c>
      <c r="M100" s="40">
        <v>328</v>
      </c>
      <c r="N100" s="40">
        <v>231</v>
      </c>
      <c r="O100" s="86">
        <v>228</v>
      </c>
      <c r="P100" s="40" t="s">
        <v>135</v>
      </c>
      <c r="Q100" s="40" t="s">
        <v>164</v>
      </c>
      <c r="R100" s="40" t="s">
        <v>135</v>
      </c>
    </row>
    <row r="101" spans="1:96" x14ac:dyDescent="0.3">
      <c r="A101" s="29" t="s">
        <v>267</v>
      </c>
      <c r="B101" s="32" t="s">
        <v>158</v>
      </c>
      <c r="C101" s="32">
        <v>8.0000000000000004E-4</v>
      </c>
      <c r="D101" s="32" t="s">
        <v>135</v>
      </c>
      <c r="E101" s="32">
        <v>1.0000000000000001E-5</v>
      </c>
      <c r="F101" s="40" t="s">
        <v>228</v>
      </c>
      <c r="G101" s="40" t="s">
        <v>228</v>
      </c>
      <c r="H101" s="86" t="s">
        <v>228</v>
      </c>
      <c r="I101" s="40" t="s">
        <v>228</v>
      </c>
      <c r="J101" s="40">
        <v>8.7000000000000001E-5</v>
      </c>
      <c r="K101" s="40">
        <v>8.7999999999999998E-5</v>
      </c>
      <c r="L101" s="41">
        <f t="shared" si="6"/>
        <v>1.1428571428571397E-2</v>
      </c>
      <c r="M101" s="40">
        <v>2.3800000000000001E-4</v>
      </c>
      <c r="N101" s="40" t="s">
        <v>228</v>
      </c>
      <c r="O101" s="86" t="s">
        <v>228</v>
      </c>
      <c r="P101" s="40" t="s">
        <v>135</v>
      </c>
      <c r="Q101" s="40" t="s">
        <v>228</v>
      </c>
      <c r="R101" s="40" t="s">
        <v>135</v>
      </c>
    </row>
    <row r="102" spans="1:96" x14ac:dyDescent="0.3">
      <c r="A102" s="29" t="s">
        <v>268</v>
      </c>
      <c r="B102" s="32" t="s">
        <v>158</v>
      </c>
      <c r="C102" s="32" t="s">
        <v>135</v>
      </c>
      <c r="D102" s="32" t="s">
        <v>135</v>
      </c>
      <c r="E102" s="32">
        <v>1E-4</v>
      </c>
      <c r="F102" s="40" t="s">
        <v>197</v>
      </c>
      <c r="G102" s="40" t="s">
        <v>197</v>
      </c>
      <c r="H102" s="86" t="s">
        <v>197</v>
      </c>
      <c r="I102" s="40" t="s">
        <v>197</v>
      </c>
      <c r="J102" s="40" t="s">
        <v>197</v>
      </c>
      <c r="K102" s="40" t="s">
        <v>197</v>
      </c>
      <c r="L102" s="41" t="str">
        <f t="shared" si="6"/>
        <v>&lt;DL</v>
      </c>
      <c r="M102" s="44" t="s">
        <v>211</v>
      </c>
      <c r="N102" s="40" t="s">
        <v>197</v>
      </c>
      <c r="O102" s="86" t="s">
        <v>197</v>
      </c>
      <c r="P102" s="40" t="s">
        <v>135</v>
      </c>
      <c r="Q102" s="40" t="s">
        <v>197</v>
      </c>
      <c r="R102" s="40" t="s">
        <v>135</v>
      </c>
    </row>
    <row r="103" spans="1:96" x14ac:dyDescent="0.3">
      <c r="A103" s="29" t="s">
        <v>269</v>
      </c>
      <c r="B103" s="32" t="s">
        <v>158</v>
      </c>
      <c r="C103" s="32" t="s">
        <v>135</v>
      </c>
      <c r="D103" s="32" t="s">
        <v>135</v>
      </c>
      <c r="E103" s="32">
        <v>2.9999999999999997E-4</v>
      </c>
      <c r="F103" s="40" t="s">
        <v>235</v>
      </c>
      <c r="G103" s="40" t="s">
        <v>235</v>
      </c>
      <c r="H103" s="86" t="s">
        <v>235</v>
      </c>
      <c r="I103" s="40" t="s">
        <v>235</v>
      </c>
      <c r="J103" s="40" t="s">
        <v>235</v>
      </c>
      <c r="K103" s="40" t="s">
        <v>235</v>
      </c>
      <c r="L103" s="41" t="str">
        <f t="shared" si="6"/>
        <v>&lt;DL</v>
      </c>
      <c r="M103" s="44" t="s">
        <v>318</v>
      </c>
      <c r="N103" s="40">
        <v>9.5E-4</v>
      </c>
      <c r="O103" s="99" t="s">
        <v>312</v>
      </c>
      <c r="P103" s="40" t="s">
        <v>135</v>
      </c>
      <c r="Q103" s="40" t="s">
        <v>235</v>
      </c>
      <c r="R103" s="40" t="s">
        <v>135</v>
      </c>
    </row>
    <row r="104" spans="1:96" x14ac:dyDescent="0.3">
      <c r="A104" s="29" t="s">
        <v>270</v>
      </c>
      <c r="B104" s="32" t="s">
        <v>158</v>
      </c>
      <c r="C104" s="32">
        <v>1.4999999999999999E-2</v>
      </c>
      <c r="D104" s="32" t="s">
        <v>135</v>
      </c>
      <c r="E104" s="32">
        <v>1.0000000000000001E-5</v>
      </c>
      <c r="F104" s="40">
        <v>6.8000000000000005E-4</v>
      </c>
      <c r="G104" s="40">
        <v>6.9700000000000003E-4</v>
      </c>
      <c r="H104" s="86">
        <v>7.1299999999999998E-4</v>
      </c>
      <c r="I104" s="40">
        <v>6.7299999999999999E-4</v>
      </c>
      <c r="J104" s="40">
        <v>4.1999999999999997E-3</v>
      </c>
      <c r="K104" s="40">
        <v>4.1999999999999997E-3</v>
      </c>
      <c r="L104" s="41">
        <f t="shared" si="6"/>
        <v>0</v>
      </c>
      <c r="M104" s="40">
        <v>1.5299999999999999E-3</v>
      </c>
      <c r="N104" s="40">
        <v>1.9E-3</v>
      </c>
      <c r="O104" s="86">
        <v>1.5E-3</v>
      </c>
      <c r="P104" s="40" t="s">
        <v>135</v>
      </c>
      <c r="Q104" s="40" t="s">
        <v>228</v>
      </c>
      <c r="R104" s="40" t="s">
        <v>135</v>
      </c>
    </row>
    <row r="105" spans="1:96" x14ac:dyDescent="0.3">
      <c r="A105" s="29" t="s">
        <v>271</v>
      </c>
      <c r="B105" s="32" t="s">
        <v>158</v>
      </c>
      <c r="C105" s="32" t="s">
        <v>135</v>
      </c>
      <c r="D105" s="32" t="s">
        <v>135</v>
      </c>
      <c r="E105" s="32">
        <v>5.0000000000000001E-4</v>
      </c>
      <c r="F105" s="53" t="s">
        <v>213</v>
      </c>
      <c r="G105" s="53" t="s">
        <v>213</v>
      </c>
      <c r="H105" s="86" t="s">
        <v>213</v>
      </c>
      <c r="I105" s="53" t="s">
        <v>213</v>
      </c>
      <c r="J105" s="53" t="s">
        <v>213</v>
      </c>
      <c r="K105" s="53" t="s">
        <v>213</v>
      </c>
      <c r="L105" s="41" t="str">
        <f t="shared" si="6"/>
        <v>&lt;DL</v>
      </c>
      <c r="M105" s="104" t="s">
        <v>186</v>
      </c>
      <c r="N105" s="53">
        <v>1.56E-3</v>
      </c>
      <c r="O105" s="86">
        <v>8.8999999999999995E-4</v>
      </c>
      <c r="P105" s="53" t="s">
        <v>135</v>
      </c>
      <c r="Q105" s="53" t="s">
        <v>213</v>
      </c>
      <c r="R105" s="53" t="s">
        <v>135</v>
      </c>
    </row>
    <row r="106" spans="1:96" x14ac:dyDescent="0.3">
      <c r="A106" s="54" t="s">
        <v>272</v>
      </c>
      <c r="B106" s="55" t="s">
        <v>158</v>
      </c>
      <c r="C106" s="32">
        <v>0.03</v>
      </c>
      <c r="D106" s="56" t="s">
        <v>135</v>
      </c>
      <c r="E106" s="56">
        <v>1E-3</v>
      </c>
      <c r="F106" s="57">
        <v>1.6000000000000001E-3</v>
      </c>
      <c r="G106" s="57" t="s">
        <v>186</v>
      </c>
      <c r="H106" s="86">
        <v>1.9E-3</v>
      </c>
      <c r="I106" s="57">
        <v>1.2999999999999999E-3</v>
      </c>
      <c r="J106" s="57">
        <v>0.77</v>
      </c>
      <c r="K106" s="57">
        <v>0.76700000000000002</v>
      </c>
      <c r="L106" s="41">
        <f t="shared" si="6"/>
        <v>3.9037085230969456E-3</v>
      </c>
      <c r="M106" s="100">
        <v>0.20499999999999999</v>
      </c>
      <c r="N106" s="57">
        <v>0.109</v>
      </c>
      <c r="O106" s="57">
        <v>4.0099999999999997E-2</v>
      </c>
      <c r="P106" s="57" t="s">
        <v>135</v>
      </c>
      <c r="Q106" s="57" t="s">
        <v>186</v>
      </c>
      <c r="R106" s="57" t="s">
        <v>135</v>
      </c>
    </row>
    <row r="107" spans="1:96" x14ac:dyDescent="0.3">
      <c r="A107" s="67"/>
      <c r="B107" s="68"/>
      <c r="C107" s="68"/>
      <c r="D107" s="69"/>
      <c r="E107" s="69"/>
      <c r="F107" s="79"/>
      <c r="G107" s="79"/>
      <c r="H107" s="79"/>
      <c r="I107" s="79"/>
      <c r="J107" s="79"/>
      <c r="K107" s="79"/>
      <c r="L107" s="78"/>
      <c r="M107" s="79"/>
      <c r="N107" s="79"/>
      <c r="O107" s="97"/>
      <c r="P107" s="79"/>
      <c r="Q107" s="79"/>
      <c r="R107" s="79"/>
    </row>
    <row r="108" spans="1:96" x14ac:dyDescent="0.3">
      <c r="A108" s="67"/>
      <c r="B108" s="68"/>
      <c r="C108" s="68"/>
      <c r="D108" s="69"/>
      <c r="E108" s="69"/>
      <c r="F108" s="98"/>
      <c r="G108" s="98"/>
      <c r="H108" s="114"/>
      <c r="I108" s="113"/>
      <c r="J108" s="113"/>
      <c r="K108" s="105" t="s">
        <v>321</v>
      </c>
      <c r="L108" s="115">
        <f>AVERAGE(L12:L106)</f>
        <v>1.5191122986097374E-2</v>
      </c>
      <c r="M108" s="101"/>
      <c r="N108" s="105" t="s">
        <v>321</v>
      </c>
      <c r="O108" s="111"/>
    </row>
    <row r="109" spans="1:96" ht="15" customHeight="1" x14ac:dyDescent="0.3">
      <c r="A109" s="142" t="s">
        <v>382</v>
      </c>
      <c r="B109" s="142"/>
      <c r="C109" s="142"/>
      <c r="D109" s="142"/>
      <c r="E109" s="142"/>
      <c r="F109" s="98"/>
      <c r="G109" s="98"/>
      <c r="H109" s="114"/>
      <c r="I109" s="113"/>
      <c r="J109" s="113"/>
      <c r="K109" s="105" t="s">
        <v>320</v>
      </c>
      <c r="L109" s="115">
        <f>AVERAGE(L69:L106)</f>
        <v>6.711177898961313E-3</v>
      </c>
      <c r="M109" s="101"/>
      <c r="N109" s="105" t="s">
        <v>320</v>
      </c>
      <c r="O109" s="111"/>
      <c r="S109" s="22" t="s">
        <v>146</v>
      </c>
      <c r="Y109" s="58"/>
      <c r="Z109" s="58"/>
      <c r="AA109" s="58"/>
      <c r="AB109" s="58"/>
      <c r="AC109" s="58"/>
      <c r="AD109" s="58"/>
      <c r="AE109" s="58"/>
      <c r="AF109" s="58"/>
      <c r="AG109" s="58"/>
    </row>
    <row r="110" spans="1:96" ht="21" customHeight="1" x14ac:dyDescent="0.3">
      <c r="A110" s="142"/>
      <c r="B110" s="142"/>
      <c r="C110" s="142"/>
      <c r="D110" s="142"/>
      <c r="E110" s="142"/>
      <c r="F110" s="98"/>
      <c r="G110" s="89" t="s">
        <v>273</v>
      </c>
      <c r="H110" s="114"/>
      <c r="I110" s="113"/>
      <c r="J110" s="113"/>
      <c r="K110" s="105" t="s">
        <v>319</v>
      </c>
      <c r="L110" s="115">
        <f>AVERAGE(L31:L68)</f>
        <v>2.7364862681699253E-2</v>
      </c>
      <c r="M110" s="101"/>
      <c r="N110" s="105" t="s">
        <v>319</v>
      </c>
      <c r="O110" s="111"/>
    </row>
    <row r="111" spans="1:96" s="63" customFormat="1" ht="19.5" customHeight="1" x14ac:dyDescent="0.3">
      <c r="A111" s="59" t="s">
        <v>274</v>
      </c>
      <c r="B111" s="60"/>
      <c r="C111" s="61"/>
      <c r="D111" s="61"/>
      <c r="E111" s="62"/>
      <c r="F111" s="89"/>
      <c r="G111" s="22" t="s">
        <v>339</v>
      </c>
      <c r="H111" s="22"/>
      <c r="I111" s="103"/>
      <c r="J111" s="22"/>
      <c r="K111" s="102"/>
      <c r="L111" s="102"/>
      <c r="M111" s="22"/>
      <c r="N111" s="103"/>
      <c r="O111" s="112"/>
      <c r="P111" s="98"/>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row>
    <row r="112" spans="1:96" s="63" customFormat="1" ht="15" customHeight="1" x14ac:dyDescent="0.3">
      <c r="A112" s="143" t="s">
        <v>275</v>
      </c>
      <c r="B112" s="144"/>
      <c r="C112" s="144"/>
      <c r="D112" s="144"/>
      <c r="E112" s="145"/>
      <c r="F112" s="22"/>
      <c r="G112" s="22" t="s">
        <v>310</v>
      </c>
      <c r="H112" s="22"/>
      <c r="I112" s="22"/>
      <c r="J112" s="22"/>
      <c r="K112" s="22"/>
      <c r="L112" s="22"/>
      <c r="M112" s="22"/>
      <c r="N112" s="22"/>
      <c r="O112" s="107"/>
      <c r="P112" s="98"/>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row>
    <row r="113" spans="1:96" s="63" customFormat="1" x14ac:dyDescent="0.3">
      <c r="A113" s="125" t="s">
        <v>276</v>
      </c>
      <c r="B113" s="126"/>
      <c r="C113" s="126"/>
      <c r="D113" s="126"/>
      <c r="E113" s="127"/>
      <c r="F113" s="22"/>
      <c r="G113" s="22" t="s">
        <v>381</v>
      </c>
      <c r="H113" s="22"/>
      <c r="I113" s="22"/>
      <c r="J113" s="22"/>
      <c r="K113" s="22"/>
      <c r="L113" s="22"/>
      <c r="M113" s="22"/>
      <c r="N113" s="22"/>
      <c r="O113" s="107"/>
      <c r="P113" s="98"/>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row>
    <row r="114" spans="1:96" s="63" customFormat="1" ht="15" customHeight="1" x14ac:dyDescent="0.3">
      <c r="A114" s="128" t="s">
        <v>277</v>
      </c>
      <c r="B114" s="129"/>
      <c r="C114" s="129"/>
      <c r="D114" s="129"/>
      <c r="E114" s="130"/>
      <c r="F114" s="22"/>
      <c r="G114" s="22" t="s">
        <v>317</v>
      </c>
      <c r="H114" s="22"/>
      <c r="I114" s="22"/>
      <c r="J114" s="22"/>
      <c r="K114" s="22"/>
      <c r="L114" s="22"/>
      <c r="M114" s="22"/>
      <c r="N114" s="22"/>
      <c r="O114" s="107"/>
      <c r="P114" s="98"/>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row>
    <row r="115" spans="1:96" s="63" customFormat="1" x14ac:dyDescent="0.3">
      <c r="A115" s="131" t="s">
        <v>278</v>
      </c>
      <c r="B115" s="132"/>
      <c r="C115" s="132"/>
      <c r="D115" s="132"/>
      <c r="E115" s="133"/>
      <c r="F115" s="22"/>
      <c r="G115" s="22" t="s">
        <v>340</v>
      </c>
      <c r="H115" s="22"/>
      <c r="I115" s="22"/>
      <c r="J115" s="22"/>
      <c r="K115" s="22"/>
      <c r="L115" s="22"/>
      <c r="M115" s="22"/>
      <c r="N115" s="22"/>
      <c r="O115" s="107"/>
      <c r="P115" s="98"/>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row>
    <row r="116" spans="1:96" s="63" customFormat="1" x14ac:dyDescent="0.3">
      <c r="A116" s="64" t="s">
        <v>279</v>
      </c>
      <c r="B116" s="65"/>
      <c r="C116" s="65"/>
      <c r="D116" s="65"/>
      <c r="E116" s="66"/>
      <c r="F116" s="22"/>
      <c r="G116" s="22" t="s">
        <v>337</v>
      </c>
      <c r="H116" s="22"/>
      <c r="I116" s="22"/>
      <c r="J116" s="22"/>
      <c r="K116" s="22"/>
      <c r="L116" s="22"/>
      <c r="M116" s="22"/>
      <c r="N116" s="22"/>
      <c r="O116" s="107"/>
      <c r="P116" s="98"/>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row>
    <row r="117" spans="1:96" s="63" customFormat="1" x14ac:dyDescent="0.3">
      <c r="A117" s="134" t="s">
        <v>323</v>
      </c>
      <c r="B117" s="135"/>
      <c r="C117" s="135"/>
      <c r="D117" s="135"/>
      <c r="E117" s="136"/>
      <c r="F117" s="22"/>
      <c r="G117" s="22"/>
      <c r="H117" s="22"/>
      <c r="I117" s="22"/>
      <c r="J117" s="22"/>
      <c r="K117" s="22"/>
      <c r="L117" s="22"/>
      <c r="M117" s="22"/>
      <c r="N117" s="22"/>
      <c r="O117" s="107"/>
      <c r="P117" s="98"/>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row>
    <row r="118" spans="1:96" s="63" customFormat="1" x14ac:dyDescent="0.3">
      <c r="A118" s="137"/>
      <c r="B118" s="138"/>
      <c r="C118" s="138"/>
      <c r="D118" s="138"/>
      <c r="E118" s="139"/>
      <c r="F118" s="22"/>
      <c r="G118" s="22"/>
      <c r="H118" s="22"/>
      <c r="I118" s="22"/>
      <c r="J118" s="22"/>
      <c r="K118" s="22"/>
      <c r="L118" s="98"/>
      <c r="M118" s="22"/>
      <c r="N118" s="22"/>
      <c r="O118" s="107"/>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row>
    <row r="119" spans="1:96" x14ac:dyDescent="0.3">
      <c r="A119" s="67"/>
      <c r="B119" s="68"/>
      <c r="C119" s="68"/>
      <c r="D119" s="69"/>
      <c r="E119" s="69"/>
    </row>
    <row r="120" spans="1:96" x14ac:dyDescent="0.3">
      <c r="A120" s="67"/>
      <c r="B120" s="68"/>
      <c r="C120" s="68"/>
      <c r="D120" s="69"/>
      <c r="E120" s="69"/>
    </row>
    <row r="122" spans="1:96"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I38:K38 P38:R38 M38:N38 F82:Q82">
    <cfRule type="cellIs" priority="1037" stopIfTrue="1" operator="greaterThan">
      <formula>""""""</formula>
    </cfRule>
    <cfRule type="cellIs" priority="1182" stopIfTrue="1" operator="equal">
      <formula>$D$36</formula>
    </cfRule>
  </conditionalFormatting>
  <conditionalFormatting sqref="I46:K46 P46:R46 M46:N46 F47:R47 F85:Q85">
    <cfRule type="cellIs" priority="1040" stopIfTrue="1" operator="equal">
      <formula>$D$49</formula>
    </cfRule>
    <cfRule type="cellIs" priority="1041" stopIfTrue="1" operator="greaterThan">
      <formula>""""""</formula>
    </cfRule>
  </conditionalFormatting>
  <conditionalFormatting sqref="I15:K15 P15:R15 M15:N15">
    <cfRule type="cellIs" priority="1382" stopIfTrue="1" operator="greaterThan">
      <formula>""""""</formula>
    </cfRule>
    <cfRule type="cellIs" priority="1383" stopIfTrue="1" operator="equal">
      <formula>$C$15</formula>
    </cfRule>
    <cfRule type="cellIs" dxfId="217" priority="1384" operator="greaterThan">
      <formula>$D$15</formula>
    </cfRule>
  </conditionalFormatting>
  <conditionalFormatting sqref="I14:K14 P14:R14 M14:N14">
    <cfRule type="cellIs" dxfId="216" priority="1379" stopIfTrue="1" operator="notBetween">
      <formula>6</formula>
      <formula>9</formula>
    </cfRule>
    <cfRule type="cellIs" dxfId="215" priority="1380" operator="notBetween">
      <formula>6.5</formula>
      <formula>8.5</formula>
    </cfRule>
    <cfRule type="cellIs" dxfId="214" priority="1381" operator="notBetween">
      <formula>6</formula>
      <formula>8.5</formula>
    </cfRule>
  </conditionalFormatting>
  <conditionalFormatting sqref="I28:K28 P28:R28 M28:N28">
    <cfRule type="cellIs" priority="1373" stopIfTrue="1" operator="equal">
      <formula>$C$27</formula>
    </cfRule>
    <cfRule type="cellIs" priority="1374" stopIfTrue="1" operator="greaterThan">
      <formula>""""""</formula>
    </cfRule>
    <cfRule type="cellIs" dxfId="213" priority="1375" operator="greaterThan">
      <formula>$D$28</formula>
    </cfRule>
  </conditionalFormatting>
  <conditionalFormatting sqref="I45:K45 P45:R45 M45:N45">
    <cfRule type="cellIs" priority="1364" stopIfTrue="1" operator="equal">
      <formula>$D$48</formula>
    </cfRule>
    <cfRule type="cellIs" priority="1441" stopIfTrue="1" operator="greaterThan">
      <formula>""""""</formula>
    </cfRule>
    <cfRule type="cellIs" dxfId="212" priority="1442" operator="greaterThan">
      <formula>$D$45</formula>
    </cfRule>
    <cfRule type="cellIs" dxfId="211" priority="1443" operator="greaterThan">
      <formula>$C$45</formula>
    </cfRule>
  </conditionalFormatting>
  <conditionalFormatting sqref="I88:K88 P88:R88 M88:N88">
    <cfRule type="cellIs" priority="1356" stopIfTrue="1" operator="greaterThan">
      <formula>""""""</formula>
    </cfRule>
    <cfRule type="cellIs" priority="1357" stopIfTrue="1" operator="equal">
      <formula>$C$88</formula>
    </cfRule>
    <cfRule type="cellIs" dxfId="210" priority="1358" operator="greaterThan">
      <formula>$D$88</formula>
    </cfRule>
  </conditionalFormatting>
  <conditionalFormatting sqref="I21:K21 P21:R21 M21:N21">
    <cfRule type="cellIs" priority="1359" stopIfTrue="1" operator="greaterThan">
      <formula>""""""</formula>
    </cfRule>
    <cfRule type="cellIs" priority="1360" stopIfTrue="1" operator="equal">
      <formula>$D$21</formula>
    </cfRule>
    <cfRule type="cellIs" dxfId="209" priority="1361" operator="greaterThan">
      <formula>$C$21</formula>
    </cfRule>
  </conditionalFormatting>
  <conditionalFormatting sqref="I23:K23 P23:R23 M23:N23">
    <cfRule type="cellIs" priority="1376" stopIfTrue="1" operator="equal">
      <formula>$D$23</formula>
    </cfRule>
    <cfRule type="cellIs" priority="1377" stopIfTrue="1" operator="greaterThan">
      <formula>""""""</formula>
    </cfRule>
    <cfRule type="cellIs" dxfId="208" priority="1378" operator="greaterThan">
      <formula>$C$23</formula>
    </cfRule>
  </conditionalFormatting>
  <conditionalFormatting sqref="I24:K24 P24:R24 M24:N24">
    <cfRule type="cellIs" priority="1456" stopIfTrue="1" operator="equal">
      <formula>$D$24</formula>
    </cfRule>
    <cfRule type="cellIs" priority="1457" stopIfTrue="1" operator="greaterThan">
      <formula>""""""</formula>
    </cfRule>
    <cfRule type="cellIs" dxfId="207" priority="1458" operator="greaterThan">
      <formula>$C$24</formula>
    </cfRule>
  </conditionalFormatting>
  <conditionalFormatting sqref="I25:K25 P25:R25 M25:N25">
    <cfRule type="cellIs" priority="1450" stopIfTrue="1" operator="equal">
      <formula>$C$27</formula>
    </cfRule>
    <cfRule type="cellIs" priority="1451" stopIfTrue="1" operator="greaterThan">
      <formula>""""""</formula>
    </cfRule>
    <cfRule type="cellIs" dxfId="206" priority="1452" operator="greaterThan">
      <formula>$D$27</formula>
    </cfRule>
    <cfRule type="cellIs" priority="1453" stopIfTrue="1" operator="equal">
      <formula>$D$25</formula>
    </cfRule>
    <cfRule type="cellIs" priority="1454" stopIfTrue="1" operator="greaterThan">
      <formula>""""""</formula>
    </cfRule>
    <cfRule type="cellIs" dxfId="205" priority="1455" operator="greaterThan">
      <formula>$C$25</formula>
    </cfRule>
  </conditionalFormatting>
  <conditionalFormatting sqref="I31:K31 P31:R31 M31:N31">
    <cfRule type="cellIs" priority="1447" stopIfTrue="1" operator="equal">
      <formula>$D$31</formula>
    </cfRule>
    <cfRule type="cellIs" priority="1448" stopIfTrue="1" operator="greaterThan">
      <formula>""""""</formula>
    </cfRule>
    <cfRule type="cellIs" dxfId="204" priority="1449" operator="greaterThan">
      <formula>$C$31</formula>
    </cfRule>
  </conditionalFormatting>
  <conditionalFormatting sqref="I32:K32 P32:R32 M32:N32">
    <cfRule type="cellIs" priority="1463" stopIfTrue="1" operator="greaterThan">
      <formula>""""""</formula>
    </cfRule>
    <cfRule type="cellIs" priority="1464" stopIfTrue="1" operator="equal">
      <formula>$C$32</formula>
    </cfRule>
    <cfRule type="cellIs" dxfId="203" priority="1465" operator="greaterThan">
      <formula>$D$32</formula>
    </cfRule>
  </conditionalFormatting>
  <conditionalFormatting sqref="I33:K33 P33:R33 M33:N33">
    <cfRule type="cellIs" priority="1388" stopIfTrue="1" operator="equal">
      <formula>$D$31</formula>
    </cfRule>
    <cfRule type="cellIs" priority="1444" stopIfTrue="1" operator="greaterThan">
      <formula>""""""</formula>
    </cfRule>
    <cfRule type="cellIs" dxfId="202" priority="1445" operator="greaterThan">
      <formula>$D$33</formula>
    </cfRule>
    <cfRule type="cellIs" dxfId="201" priority="1446" operator="greaterThan">
      <formula>$C$33</formula>
    </cfRule>
  </conditionalFormatting>
  <conditionalFormatting sqref="I34:K34 P34:R34 M34:N34">
    <cfRule type="cellIs" priority="1370" stopIfTrue="1" operator="greaterThan">
      <formula>""""""</formula>
    </cfRule>
    <cfRule type="cellIs" priority="1371" stopIfTrue="1" operator="equal">
      <formula>$C$34</formula>
    </cfRule>
    <cfRule type="cellIs" dxfId="200" priority="1372" operator="greaterThan">
      <formula>$D$34</formula>
    </cfRule>
  </conditionalFormatting>
  <conditionalFormatting sqref="I41:K41 P41:R41 M41:N41">
    <cfRule type="cellIs" priority="1366" stopIfTrue="1" operator="equal">
      <formula>$D$36</formula>
    </cfRule>
    <cfRule type="cellIs" priority="1367" stopIfTrue="1" operator="greaterThan">
      <formula>""""""</formula>
    </cfRule>
    <cfRule type="cellIs" dxfId="199" priority="1368" operator="greaterThan">
      <formula>$D$41</formula>
    </cfRule>
    <cfRule type="cellIs" dxfId="198" priority="1369" operator="greaterThan">
      <formula>$C$41</formula>
    </cfRule>
  </conditionalFormatting>
  <conditionalFormatting sqref="I50:K50 P50:R50 M50:N50">
    <cfRule type="cellIs" priority="1461" stopIfTrue="1" operator="greaterThan">
      <formula>""""""</formula>
    </cfRule>
    <cfRule type="cellIs" dxfId="197" priority="1462" operator="greaterThan">
      <formula>$D$50</formula>
    </cfRule>
  </conditionalFormatting>
  <conditionalFormatting sqref="I51:K51 P51:R51 M51:N51">
    <cfRule type="cellIs" priority="1437" stopIfTrue="1" operator="equal">
      <formula>$D$36</formula>
    </cfRule>
    <cfRule type="cellIs" priority="1438" stopIfTrue="1" operator="greaterThan">
      <formula>""""""</formula>
    </cfRule>
    <cfRule type="cellIs" dxfId="196" priority="1439" operator="greaterThan">
      <formula>$D$51</formula>
    </cfRule>
    <cfRule type="cellIs" dxfId="195" priority="1440" operator="greaterThan">
      <formula>$C$51</formula>
    </cfRule>
  </conditionalFormatting>
  <conditionalFormatting sqref="I52:K52 P52:R52 M52:N52">
    <cfRule type="cellIs" priority="1434" stopIfTrue="1" operator="equal">
      <formula>$D$36</formula>
    </cfRule>
    <cfRule type="cellIs" priority="1435" stopIfTrue="1" operator="greaterThan">
      <formula>""""""</formula>
    </cfRule>
    <cfRule type="cellIs" dxfId="194" priority="1436" operator="greaterThan">
      <formula>$C$52</formula>
    </cfRule>
  </conditionalFormatting>
  <conditionalFormatting sqref="I57:K57 P57:R57 M57:N57">
    <cfRule type="cellIs" priority="1429" stopIfTrue="1" operator="equal">
      <formula>$D$57</formula>
    </cfRule>
    <cfRule type="cellIs" priority="1430" stopIfTrue="1" operator="greaterThan">
      <formula>""""""</formula>
    </cfRule>
    <cfRule type="cellIs" dxfId="193" priority="1431" operator="greaterThan">
      <formula>$C$57</formula>
    </cfRule>
  </conditionalFormatting>
  <conditionalFormatting sqref="I59:K59 P59:R59 M59:N59">
    <cfRule type="cellIs" priority="1425" stopIfTrue="1" operator="equal">
      <formula>$D$57</formula>
    </cfRule>
    <cfRule type="cellIs" priority="1426" stopIfTrue="1" operator="greaterThan">
      <formula>""""""</formula>
    </cfRule>
    <cfRule type="cellIs" dxfId="192" priority="1427" operator="greaterThan">
      <formula>$D$59</formula>
    </cfRule>
    <cfRule type="cellIs" dxfId="191" priority="1428" operator="greaterThan">
      <formula>$C$59</formula>
    </cfRule>
  </conditionalFormatting>
  <conditionalFormatting sqref="I63:K63 P63:R63 M63:N63">
    <cfRule type="cellIs" priority="1422" stopIfTrue="1" operator="equal">
      <formula>$D$63</formula>
    </cfRule>
    <cfRule type="cellIs" priority="1423" stopIfTrue="1" operator="greaterThan">
      <formula>""""""</formula>
    </cfRule>
    <cfRule type="cellIs" dxfId="190" priority="1424" operator="greaterThan">
      <formula>$C$63</formula>
    </cfRule>
  </conditionalFormatting>
  <conditionalFormatting sqref="I69:K69 P69:R69 M69:N69">
    <cfRule type="cellIs" priority="1418" stopIfTrue="1" operator="equal">
      <formula>$D$69</formula>
    </cfRule>
    <cfRule type="cellIs" priority="1419" stopIfTrue="1" operator="greaterThan">
      <formula>""""""</formula>
    </cfRule>
    <cfRule type="cellIs" dxfId="189" priority="1420" operator="greaterThan">
      <formula>$C$69</formula>
    </cfRule>
  </conditionalFormatting>
  <conditionalFormatting sqref="I71:K71 P71:R71 M71:N71">
    <cfRule type="cellIs" priority="1386" stopIfTrue="1" operator="equal">
      <formula>$D$69</formula>
    </cfRule>
    <cfRule type="cellIs" priority="1415" stopIfTrue="1" operator="greaterThan">
      <formula>""""""</formula>
    </cfRule>
    <cfRule type="cellIs" dxfId="188" priority="1416" operator="greaterThan">
      <formula>$D$71</formula>
    </cfRule>
    <cfRule type="cellIs" dxfId="187" priority="1417" operator="greaterThan">
      <formula>$C$71</formula>
    </cfRule>
  </conditionalFormatting>
  <conditionalFormatting sqref="I91:K91 I76:K76 I81:K81 P81:R81 P91:R91 P76:R76 M81:N81 M76:N76 M91:N91">
    <cfRule type="cellIs" priority="1033" stopIfTrue="1" operator="equal">
      <formula>$D$63</formula>
    </cfRule>
    <cfRule type="cellIs" priority="1263" stopIfTrue="1" operator="greaterThan">
      <formula>""""""</formula>
    </cfRule>
  </conditionalFormatting>
  <conditionalFormatting sqref="I79:K79 P79:R79 M79:N79">
    <cfRule type="cellIs" priority="1410" stopIfTrue="1" operator="equal">
      <formula>$D$63</formula>
    </cfRule>
    <cfRule type="cellIs" priority="1411" stopIfTrue="1" operator="greaterThan">
      <formula>""""""</formula>
    </cfRule>
    <cfRule type="cellIs" dxfId="186" priority="1412" operator="greaterThan">
      <formula>$C$79</formula>
    </cfRule>
  </conditionalFormatting>
  <conditionalFormatting sqref="I83:K83 P83:R83 M83:N83">
    <cfRule type="cellIs" priority="1385" stopIfTrue="1" operator="equal">
      <formula>$D$69</formula>
    </cfRule>
    <cfRule type="cellIs" priority="1405" stopIfTrue="1" operator="greaterThan">
      <formula>""""""</formula>
    </cfRule>
    <cfRule type="cellIs" dxfId="185" priority="1406" operator="greaterThan">
      <formula>$D$83</formula>
    </cfRule>
    <cfRule type="cellIs" dxfId="184" priority="1407" operator="greaterThan">
      <formula>$C$83</formula>
    </cfRule>
  </conditionalFormatting>
  <conditionalFormatting sqref="I84:K84 P84:R84 M84:N84">
    <cfRule type="cellIs" priority="1199" stopIfTrue="1" operator="greaterThan">
      <formula>""""""</formula>
    </cfRule>
    <cfRule type="cellIs" priority="1200" stopIfTrue="1" operator="equal">
      <formula>$D$63</formula>
    </cfRule>
  </conditionalFormatting>
  <conditionalFormatting sqref="I90:K90 P90:R90 M90:N90">
    <cfRule type="cellIs" priority="1400" stopIfTrue="1" operator="equal">
      <formula>$D$69</formula>
    </cfRule>
    <cfRule type="cellIs" priority="1401" stopIfTrue="1" operator="greaterThan">
      <formula>""""""</formula>
    </cfRule>
    <cfRule type="cellIs" dxfId="183" priority="1402" operator="greaterThan">
      <formula>$C$90</formula>
    </cfRule>
  </conditionalFormatting>
  <conditionalFormatting sqref="I95:K95 P95:R95 M95:N95">
    <cfRule type="cellIs" priority="1395" stopIfTrue="1" operator="equal">
      <formula>$D$69</formula>
    </cfRule>
    <cfRule type="cellIs" priority="1396" stopIfTrue="1" operator="greaterThan">
      <formula>""""""</formula>
    </cfRule>
    <cfRule type="cellIs" dxfId="182" priority="1397" operator="greaterThan">
      <formula>$C$95</formula>
    </cfRule>
  </conditionalFormatting>
  <conditionalFormatting sqref="I97:K97 P97:R97 M97:N97">
    <cfRule type="cellIs" priority="1392" stopIfTrue="1" operator="equal">
      <formula>$D$69</formula>
    </cfRule>
    <cfRule type="cellIs" priority="1393" stopIfTrue="1" operator="greaterThan">
      <formula>""""""</formula>
    </cfRule>
    <cfRule type="cellIs" dxfId="181" priority="1394" operator="greaterThan">
      <formula>$C$97</formula>
    </cfRule>
  </conditionalFormatting>
  <conditionalFormatting sqref="I101:K101 P101:R101 M101:N101">
    <cfRule type="cellIs" priority="1389" stopIfTrue="1" operator="equal">
      <formula>$D$101</formula>
    </cfRule>
    <cfRule type="cellIs" priority="1390" stopIfTrue="1" operator="greaterThan">
      <formula>""""""</formula>
    </cfRule>
    <cfRule type="cellIs" dxfId="180" priority="1391" operator="greaterThan">
      <formula>$C$101</formula>
    </cfRule>
  </conditionalFormatting>
  <conditionalFormatting sqref="H107 I106:K107 P106:R107 M106:N106 M107:O107">
    <cfRule type="cellIs" priority="1353" stopIfTrue="1" operator="equal">
      <formula>$D$105</formula>
    </cfRule>
    <cfRule type="cellIs" priority="1354" stopIfTrue="1" operator="greaterThan">
      <formula>""""""</formula>
    </cfRule>
    <cfRule type="cellIs" dxfId="179" priority="1355" operator="greaterThan">
      <formula>$C$106</formula>
    </cfRule>
  </conditionalFormatting>
  <conditionalFormatting sqref="I89:K89 P89:R89 M89:N89">
    <cfRule type="cellIs" priority="1350" stopIfTrue="1" operator="equal">
      <formula>$D$63</formula>
    </cfRule>
    <cfRule type="cellIs" priority="1351" stopIfTrue="1" operator="greaterThan">
      <formula>""""""</formula>
    </cfRule>
    <cfRule type="cellIs" dxfId="178" priority="1352" operator="greaterThan">
      <formula>$C$89</formula>
    </cfRule>
  </conditionalFormatting>
  <conditionalFormatting sqref="I91:K91 P91:R91 M91:N91">
    <cfRule type="cellIs" dxfId="177" priority="1399" operator="greaterThan">
      <formula>I$92</formula>
    </cfRule>
  </conditionalFormatting>
  <conditionalFormatting sqref="P43">
    <cfRule type="cellIs" dxfId="176" priority="1338" operator="greaterThan">
      <formula>P$44</formula>
    </cfRule>
  </conditionalFormatting>
  <conditionalFormatting sqref="I43:K43">
    <cfRule type="cellIs" priority="999" stopIfTrue="1" operator="greaterThan">
      <formula>""""""</formula>
    </cfRule>
    <cfRule type="cellIs" dxfId="175" priority="1330" operator="greaterThan">
      <formula>I$44</formula>
    </cfRule>
  </conditionalFormatting>
  <conditionalFormatting sqref="M43">
    <cfRule type="cellIs" priority="84" stopIfTrue="1" operator="greaterThan">
      <formula>""""""</formula>
    </cfRule>
    <cfRule type="cellIs" dxfId="174" priority="1329" operator="greaterThan">
      <formula>M$44</formula>
    </cfRule>
  </conditionalFormatting>
  <conditionalFormatting sqref="R43">
    <cfRule type="cellIs" priority="1024" stopIfTrue="1" operator="greaterThan">
      <formula>""""""</formula>
    </cfRule>
    <cfRule type="cellIs" dxfId="173" priority="1323" operator="greaterThan">
      <formula>R$44</formula>
    </cfRule>
  </conditionalFormatting>
  <conditionalFormatting sqref="N76 P76">
    <cfRule type="cellIs" dxfId="172" priority="1308" operator="greaterThan">
      <formula>N$77</formula>
    </cfRule>
  </conditionalFormatting>
  <conditionalFormatting sqref="I76:K76">
    <cfRule type="cellIs" dxfId="171" priority="1300" operator="greaterThan">
      <formula>I$77</formula>
    </cfRule>
  </conditionalFormatting>
  <conditionalFormatting sqref="M76">
    <cfRule type="cellIs" dxfId="170" priority="1299" operator="greaterThan">
      <formula>M$77</formula>
    </cfRule>
  </conditionalFormatting>
  <conditionalFormatting sqref="Q76">
    <cfRule type="cellIs" dxfId="169" priority="1294" operator="greaterThan">
      <formula>Q$77</formula>
    </cfRule>
  </conditionalFormatting>
  <conditionalFormatting sqref="R76">
    <cfRule type="cellIs" dxfId="168" priority="1293" operator="greaterThan">
      <formula>R$77</formula>
    </cfRule>
  </conditionalFormatting>
  <conditionalFormatting sqref="N81 P81">
    <cfRule type="cellIs" dxfId="167" priority="1278" operator="greaterThan">
      <formula>N$82</formula>
    </cfRule>
  </conditionalFormatting>
  <conditionalFormatting sqref="I81:K81">
    <cfRule type="cellIs" dxfId="166" priority="1298" operator="greaterThan">
      <formula>I$82</formula>
    </cfRule>
  </conditionalFormatting>
  <conditionalFormatting sqref="M81">
    <cfRule type="cellIs" dxfId="165" priority="1269" operator="greaterThan">
      <formula>M$82</formula>
    </cfRule>
  </conditionalFormatting>
  <conditionalFormatting sqref="Q81">
    <cfRule type="cellIs" dxfId="164" priority="1264" operator="greaterThan">
      <formula>Q$82</formula>
    </cfRule>
  </conditionalFormatting>
  <conditionalFormatting sqref="R81">
    <cfRule type="cellIs" dxfId="163" priority="1270" operator="greaterThan">
      <formula>R$82</formula>
    </cfRule>
  </conditionalFormatting>
  <conditionalFormatting sqref="N84 P84">
    <cfRule type="cellIs" dxfId="162" priority="1403" operator="greaterThan">
      <formula>N$85</formula>
    </cfRule>
  </conditionalFormatting>
  <conditionalFormatting sqref="Q84">
    <cfRule type="cellIs" dxfId="161" priority="1229" operator="greaterThan">
      <formula>Q$85</formula>
    </cfRule>
  </conditionalFormatting>
  <conditionalFormatting sqref="I84:K84">
    <cfRule type="cellIs" dxfId="160" priority="1242" operator="greaterThan">
      <formula>I$85</formula>
    </cfRule>
  </conditionalFormatting>
  <conditionalFormatting sqref="I84:K84">
    <cfRule type="cellIs" dxfId="159" priority="1241" operator="greaterThan">
      <formula>I$85</formula>
    </cfRule>
  </conditionalFormatting>
  <conditionalFormatting sqref="M84">
    <cfRule type="cellIs" dxfId="158" priority="1240" operator="greaterThan">
      <formula>M$85</formula>
    </cfRule>
  </conditionalFormatting>
  <conditionalFormatting sqref="M84">
    <cfRule type="cellIs" dxfId="157" priority="1239" operator="greaterThan">
      <formula>M$85</formula>
    </cfRule>
  </conditionalFormatting>
  <conditionalFormatting sqref="Q84">
    <cfRule type="cellIs" dxfId="156" priority="1230" operator="greaterThan">
      <formula>Q$85</formula>
    </cfRule>
  </conditionalFormatting>
  <conditionalFormatting sqref="R84">
    <cfRule type="cellIs" dxfId="155" priority="1228" operator="greaterThan">
      <formula>R$85</formula>
    </cfRule>
  </conditionalFormatting>
  <conditionalFormatting sqref="R84">
    <cfRule type="cellIs" dxfId="154" priority="1227" operator="greaterThan">
      <formula>R$85</formula>
    </cfRule>
  </conditionalFormatting>
  <conditionalFormatting sqref="N38 P38">
    <cfRule type="cellIs" dxfId="153" priority="1198" operator="greaterThan">
      <formula>N$39</formula>
    </cfRule>
  </conditionalFormatting>
  <conditionalFormatting sqref="I38:K38">
    <cfRule type="cellIs" dxfId="152" priority="1190" operator="greaterThan">
      <formula>I$39</formula>
    </cfRule>
  </conditionalFormatting>
  <conditionalFormatting sqref="M38">
    <cfRule type="cellIs" dxfId="151" priority="1189" operator="greaterThan">
      <formula>M$39</formula>
    </cfRule>
  </conditionalFormatting>
  <conditionalFormatting sqref="Q38">
    <cfRule type="cellIs" dxfId="150" priority="1184" operator="greaterThan">
      <formula>Q$39</formula>
    </cfRule>
  </conditionalFormatting>
  <conditionalFormatting sqref="R38">
    <cfRule type="cellIs" dxfId="149" priority="1183" operator="greaterThan">
      <formula>R$39</formula>
    </cfRule>
  </conditionalFormatting>
  <conditionalFormatting sqref="N46 P46">
    <cfRule type="cellIs" dxfId="148" priority="1168" operator="greaterThan">
      <formula>N$47</formula>
    </cfRule>
  </conditionalFormatting>
  <conditionalFormatting sqref="I46:K46">
    <cfRule type="cellIs" dxfId="147" priority="1153" operator="greaterThan">
      <formula>I$47</formula>
    </cfRule>
  </conditionalFormatting>
  <conditionalFormatting sqref="I46:K46">
    <cfRule type="cellIs" dxfId="146" priority="1152" operator="greaterThan">
      <formula>I$47</formula>
    </cfRule>
  </conditionalFormatting>
  <conditionalFormatting sqref="M46">
    <cfRule type="cellIs" dxfId="145" priority="1151" operator="greaterThan">
      <formula>M$47</formula>
    </cfRule>
  </conditionalFormatting>
  <conditionalFormatting sqref="M46">
    <cfRule type="cellIs" dxfId="144" priority="1150" operator="greaterThan">
      <formula>M$47</formula>
    </cfRule>
  </conditionalFormatting>
  <conditionalFormatting sqref="Q46">
    <cfRule type="cellIs" dxfId="143" priority="1141" operator="greaterThan">
      <formula>Q$47</formula>
    </cfRule>
  </conditionalFormatting>
  <conditionalFormatting sqref="Q46">
    <cfRule type="cellIs" dxfId="142" priority="1140" operator="greaterThan">
      <formula>Q$47</formula>
    </cfRule>
  </conditionalFormatting>
  <conditionalFormatting sqref="R46">
    <cfRule type="cellIs" dxfId="141" priority="1139" operator="greaterThan">
      <formula>R$47</formula>
    </cfRule>
  </conditionalFormatting>
  <conditionalFormatting sqref="R46">
    <cfRule type="cellIs" dxfId="140" priority="1138" operator="greaterThan">
      <formula>R$47</formula>
    </cfRule>
  </conditionalFormatting>
  <conditionalFormatting sqref="N53 P53">
    <cfRule type="cellIs" dxfId="139" priority="1122" operator="greaterThan">
      <formula>N$54</formula>
    </cfRule>
  </conditionalFormatting>
  <conditionalFormatting sqref="N53 P53">
    <cfRule type="cellIs" priority="1111" stopIfTrue="1" operator="equal">
      <formula>$D$36</formula>
    </cfRule>
    <cfRule type="cellIs" priority="1112" stopIfTrue="1" operator="greaterThan">
      <formula>""""""</formula>
    </cfRule>
  </conditionalFormatting>
  <conditionalFormatting sqref="I53:K53">
    <cfRule type="cellIs" priority="1102" stopIfTrue="1" operator="equal">
      <formula>$D$36</formula>
    </cfRule>
    <cfRule type="cellIs" priority="1103" stopIfTrue="1" operator="greaterThan">
      <formula>""""""</formula>
    </cfRule>
  </conditionalFormatting>
  <conditionalFormatting sqref="I53:K53">
    <cfRule type="cellIs" dxfId="138" priority="1104" operator="greaterThan">
      <formula>I$54</formula>
    </cfRule>
  </conditionalFormatting>
  <conditionalFormatting sqref="M53">
    <cfRule type="cellIs" priority="1100" stopIfTrue="1" operator="equal">
      <formula>$D$36</formula>
    </cfRule>
    <cfRule type="cellIs" priority="1101" stopIfTrue="1" operator="greaterThan">
      <formula>""""""</formula>
    </cfRule>
  </conditionalFormatting>
  <conditionalFormatting sqref="M53">
    <cfRule type="cellIs" dxfId="137" priority="1099" operator="greaterThan">
      <formula>M$54</formula>
    </cfRule>
  </conditionalFormatting>
  <conditionalFormatting sqref="Q53">
    <cfRule type="cellIs" priority="1084" stopIfTrue="1" operator="greaterThan">
      <formula>""""""</formula>
    </cfRule>
    <cfRule type="cellIs" priority="1085" stopIfTrue="1" operator="equal">
      <formula>$D$36</formula>
    </cfRule>
  </conditionalFormatting>
  <conditionalFormatting sqref="Q53">
    <cfRule type="cellIs" dxfId="136" priority="1086" operator="greaterThan">
      <formula>Q$54</formula>
    </cfRule>
  </conditionalFormatting>
  <conditionalFormatting sqref="R53">
    <cfRule type="cellIs" priority="1081" stopIfTrue="1" operator="greaterThan">
      <formula>""""""</formula>
    </cfRule>
    <cfRule type="cellIs" priority="1082" stopIfTrue="1" operator="equal">
      <formula>$D$36</formula>
    </cfRule>
  </conditionalFormatting>
  <conditionalFormatting sqref="R53">
    <cfRule type="cellIs" dxfId="135" priority="1083" operator="greaterThan">
      <formula>R$54</formula>
    </cfRule>
  </conditionalFormatting>
  <conditionalFormatting sqref="I81:K81">
    <cfRule type="cellIs" dxfId="134" priority="1271" operator="greaterThan">
      <formula>I$82</formula>
    </cfRule>
  </conditionalFormatting>
  <conditionalFormatting sqref="Q43">
    <cfRule type="cellIs" priority="1022" stopIfTrue="1" operator="greaterThan">
      <formula>""""""</formula>
    </cfRule>
    <cfRule type="cellIs" dxfId="133" priority="1023" operator="greaterThan">
      <formula>Q$44</formula>
    </cfRule>
  </conditionalFormatting>
  <conditionalFormatting sqref="I68:K68 P68:R68 M68:N68">
    <cfRule type="cellIs" priority="1489" stopIfTrue="1" operator="greaterThan">
      <formula>""""""</formula>
    </cfRule>
    <cfRule type="cellIs" priority="1490" stopIfTrue="1" operator="equal">
      <formula>$D$69</formula>
    </cfRule>
    <cfRule type="cellIs" dxfId="132" priority="1491" operator="greaterThan">
      <formula>$D$68</formula>
    </cfRule>
    <cfRule type="cellIs" dxfId="131" priority="1492" operator="greaterThan">
      <formula>$C$68</formula>
    </cfRule>
  </conditionalFormatting>
  <conditionalFormatting sqref="F38 F53">
    <cfRule type="cellIs" priority="599" stopIfTrue="1" operator="greaterThan">
      <formula>""""""</formula>
    </cfRule>
    <cfRule type="cellIs" priority="605" stopIfTrue="1" operator="equal">
      <formula>$D$36</formula>
    </cfRule>
  </conditionalFormatting>
  <conditionalFormatting sqref="F46">
    <cfRule type="cellIs" priority="600" stopIfTrue="1" operator="equal">
      <formula>$D$49</formula>
    </cfRule>
    <cfRule type="cellIs" priority="601" stopIfTrue="1" operator="greaterThan">
      <formula>""""""</formula>
    </cfRule>
  </conditionalFormatting>
  <conditionalFormatting sqref="F15">
    <cfRule type="cellIs" priority="642" stopIfTrue="1" operator="greaterThan">
      <formula>""""""</formula>
    </cfRule>
    <cfRule type="cellIs" priority="643" stopIfTrue="1" operator="equal">
      <formula>$C$15</formula>
    </cfRule>
    <cfRule type="cellIs" dxfId="130" priority="644" operator="greaterThan">
      <formula>$D$15</formula>
    </cfRule>
  </conditionalFormatting>
  <conditionalFormatting sqref="F14">
    <cfRule type="cellIs" dxfId="129" priority="639" stopIfTrue="1" operator="notBetween">
      <formula>6</formula>
      <formula>9</formula>
    </cfRule>
    <cfRule type="cellIs" dxfId="128" priority="640" operator="notBetween">
      <formula>6.5</formula>
      <formula>8.5</formula>
    </cfRule>
    <cfRule type="cellIs" dxfId="127" priority="641" operator="notBetween">
      <formula>6</formula>
      <formula>8.5</formula>
    </cfRule>
  </conditionalFormatting>
  <conditionalFormatting sqref="F28">
    <cfRule type="cellIs" priority="633" stopIfTrue="1" operator="equal">
      <formula>$C$27</formula>
    </cfRule>
    <cfRule type="cellIs" priority="634" stopIfTrue="1" operator="greaterThan">
      <formula>""""""</formula>
    </cfRule>
    <cfRule type="cellIs" dxfId="126" priority="635" operator="greaterThan">
      <formula>$D$28</formula>
    </cfRule>
  </conditionalFormatting>
  <conditionalFormatting sqref="F45">
    <cfRule type="cellIs" priority="625" stopIfTrue="1" operator="equal">
      <formula>$D$48</formula>
    </cfRule>
    <cfRule type="cellIs" priority="691" stopIfTrue="1" operator="greaterThan">
      <formula>""""""</formula>
    </cfRule>
    <cfRule type="cellIs" dxfId="125" priority="692" operator="greaterThan">
      <formula>$D$45</formula>
    </cfRule>
    <cfRule type="cellIs" dxfId="124" priority="693" operator="greaterThan">
      <formula>$C$45</formula>
    </cfRule>
  </conditionalFormatting>
  <conditionalFormatting sqref="F88">
    <cfRule type="cellIs" priority="619" stopIfTrue="1" operator="greaterThan">
      <formula>""""""</formula>
    </cfRule>
    <cfRule type="cellIs" priority="620" stopIfTrue="1" operator="equal">
      <formula>$C$88</formula>
    </cfRule>
    <cfRule type="cellIs" dxfId="123" priority="621" operator="greaterThan">
      <formula>$D$88</formula>
    </cfRule>
  </conditionalFormatting>
  <conditionalFormatting sqref="F21">
    <cfRule type="cellIs" priority="622" stopIfTrue="1" operator="greaterThan">
      <formula>""""""</formula>
    </cfRule>
    <cfRule type="cellIs" priority="623" stopIfTrue="1" operator="equal">
      <formula>$D$21</formula>
    </cfRule>
    <cfRule type="cellIs" dxfId="122" priority="624" operator="greaterThan">
      <formula>$C$21</formula>
    </cfRule>
  </conditionalFormatting>
  <conditionalFormatting sqref="F23">
    <cfRule type="cellIs" priority="636" stopIfTrue="1" operator="equal">
      <formula>$D$23</formula>
    </cfRule>
    <cfRule type="cellIs" priority="637" stopIfTrue="1" operator="greaterThan">
      <formula>""""""</formula>
    </cfRule>
    <cfRule type="cellIs" dxfId="121" priority="638" operator="greaterThan">
      <formula>$C$23</formula>
    </cfRule>
  </conditionalFormatting>
  <conditionalFormatting sqref="F24">
    <cfRule type="cellIs" priority="706" stopIfTrue="1" operator="equal">
      <formula>$D$24</formula>
    </cfRule>
    <cfRule type="cellIs" priority="707" stopIfTrue="1" operator="greaterThan">
      <formula>""""""</formula>
    </cfRule>
    <cfRule type="cellIs" dxfId="120" priority="708" operator="greaterThan">
      <formula>$C$24</formula>
    </cfRule>
  </conditionalFormatting>
  <conditionalFormatting sqref="F25">
    <cfRule type="cellIs" priority="700" stopIfTrue="1" operator="equal">
      <formula>$C$27</formula>
    </cfRule>
    <cfRule type="cellIs" priority="701" stopIfTrue="1" operator="greaterThan">
      <formula>""""""</formula>
    </cfRule>
    <cfRule type="cellIs" dxfId="119" priority="702" operator="greaterThan">
      <formula>$D$27</formula>
    </cfRule>
    <cfRule type="cellIs" priority="703" stopIfTrue="1" operator="equal">
      <formula>$D$25</formula>
    </cfRule>
    <cfRule type="cellIs" priority="704" stopIfTrue="1" operator="greaterThan">
      <formula>""""""</formula>
    </cfRule>
    <cfRule type="cellIs" dxfId="118" priority="705" operator="greaterThan">
      <formula>$C$25</formula>
    </cfRule>
  </conditionalFormatting>
  <conditionalFormatting sqref="F31">
    <cfRule type="cellIs" priority="697" stopIfTrue="1" operator="equal">
      <formula>$D$31</formula>
    </cfRule>
    <cfRule type="cellIs" priority="698" stopIfTrue="1" operator="greaterThan">
      <formula>""""""</formula>
    </cfRule>
    <cfRule type="cellIs" dxfId="117" priority="699" operator="greaterThan">
      <formula>$C$31</formula>
    </cfRule>
  </conditionalFormatting>
  <conditionalFormatting sqref="F32">
    <cfRule type="cellIs" priority="711" stopIfTrue="1" operator="greaterThan">
      <formula>""""""</formula>
    </cfRule>
    <cfRule type="cellIs" priority="712" stopIfTrue="1" operator="equal">
      <formula>$C$32</formula>
    </cfRule>
    <cfRule type="cellIs" dxfId="116" priority="713" operator="greaterThan">
      <formula>$D$32</formula>
    </cfRule>
  </conditionalFormatting>
  <conditionalFormatting sqref="F33">
    <cfRule type="cellIs" priority="647" stopIfTrue="1" operator="equal">
      <formula>$D$31</formula>
    </cfRule>
    <cfRule type="cellIs" priority="694" stopIfTrue="1" operator="greaterThan">
      <formula>""""""</formula>
    </cfRule>
    <cfRule type="cellIs" dxfId="115" priority="695" operator="greaterThan">
      <formula>$D$33</formula>
    </cfRule>
    <cfRule type="cellIs" dxfId="114" priority="696" operator="greaterThan">
      <formula>$C$33</formula>
    </cfRule>
  </conditionalFormatting>
  <conditionalFormatting sqref="F34">
    <cfRule type="cellIs" priority="630" stopIfTrue="1" operator="greaterThan">
      <formula>""""""</formula>
    </cfRule>
    <cfRule type="cellIs" priority="631" stopIfTrue="1" operator="equal">
      <formula>$C$34</formula>
    </cfRule>
    <cfRule type="cellIs" dxfId="113" priority="632" operator="greaterThan">
      <formula>$D$34</formula>
    </cfRule>
  </conditionalFormatting>
  <conditionalFormatting sqref="F41">
    <cfRule type="cellIs" priority="626" stopIfTrue="1" operator="equal">
      <formula>$D$36</formula>
    </cfRule>
    <cfRule type="cellIs" priority="627" stopIfTrue="1" operator="greaterThan">
      <formula>""""""</formula>
    </cfRule>
    <cfRule type="cellIs" dxfId="112" priority="628" operator="greaterThan">
      <formula>$D$41</formula>
    </cfRule>
    <cfRule type="cellIs" dxfId="111" priority="629" operator="greaterThan">
      <formula>$C$41</formula>
    </cfRule>
  </conditionalFormatting>
  <conditionalFormatting sqref="F50">
    <cfRule type="cellIs" priority="709" stopIfTrue="1" operator="greaterThan">
      <formula>""""""</formula>
    </cfRule>
    <cfRule type="cellIs" dxfId="110" priority="710" operator="greaterThan">
      <formula>$D$50</formula>
    </cfRule>
  </conditionalFormatting>
  <conditionalFormatting sqref="F51">
    <cfRule type="cellIs" priority="687" stopIfTrue="1" operator="equal">
      <formula>$D$36</formula>
    </cfRule>
    <cfRule type="cellIs" priority="688" stopIfTrue="1" operator="greaterThan">
      <formula>""""""</formula>
    </cfRule>
    <cfRule type="cellIs" dxfId="109" priority="689" operator="greaterThan">
      <formula>$D$51</formula>
    </cfRule>
    <cfRule type="cellIs" dxfId="108" priority="690" operator="greaterThan">
      <formula>$C$51</formula>
    </cfRule>
  </conditionalFormatting>
  <conditionalFormatting sqref="F52">
    <cfRule type="cellIs" priority="684" stopIfTrue="1" operator="equal">
      <formula>$D$36</formula>
    </cfRule>
    <cfRule type="cellIs" priority="685" stopIfTrue="1" operator="greaterThan">
      <formula>""""""</formula>
    </cfRule>
    <cfRule type="cellIs" dxfId="107" priority="686" operator="greaterThan">
      <formula>$C$52</formula>
    </cfRule>
  </conditionalFormatting>
  <conditionalFormatting sqref="F57">
    <cfRule type="cellIs" priority="681" stopIfTrue="1" operator="equal">
      <formula>$D$57</formula>
    </cfRule>
    <cfRule type="cellIs" priority="682" stopIfTrue="1" operator="greaterThan">
      <formula>""""""</formula>
    </cfRule>
    <cfRule type="cellIs" dxfId="106" priority="683" operator="greaterThan">
      <formula>$C$57</formula>
    </cfRule>
  </conditionalFormatting>
  <conditionalFormatting sqref="F59">
    <cfRule type="cellIs" priority="677" stopIfTrue="1" operator="equal">
      <formula>$D$57</formula>
    </cfRule>
    <cfRule type="cellIs" priority="678" stopIfTrue="1" operator="greaterThan">
      <formula>""""""</formula>
    </cfRule>
    <cfRule type="cellIs" dxfId="105" priority="679" operator="greaterThan">
      <formula>$D$59</formula>
    </cfRule>
    <cfRule type="cellIs" dxfId="104" priority="680" operator="greaterThan">
      <formula>$C$59</formula>
    </cfRule>
  </conditionalFormatting>
  <conditionalFormatting sqref="F63">
    <cfRule type="cellIs" priority="674" stopIfTrue="1" operator="equal">
      <formula>$D$63</formula>
    </cfRule>
    <cfRule type="cellIs" priority="675" stopIfTrue="1" operator="greaterThan">
      <formula>""""""</formula>
    </cfRule>
    <cfRule type="cellIs" dxfId="103" priority="676" operator="greaterThan">
      <formula>$C$63</formula>
    </cfRule>
  </conditionalFormatting>
  <conditionalFormatting sqref="F69">
    <cfRule type="cellIs" priority="671" stopIfTrue="1" operator="equal">
      <formula>$D$69</formula>
    </cfRule>
    <cfRule type="cellIs" priority="672" stopIfTrue="1" operator="greaterThan">
      <formula>""""""</formula>
    </cfRule>
    <cfRule type="cellIs" dxfId="102" priority="673" operator="greaterThan">
      <formula>$C$69</formula>
    </cfRule>
  </conditionalFormatting>
  <conditionalFormatting sqref="F71">
    <cfRule type="cellIs" priority="646" stopIfTrue="1" operator="equal">
      <formula>$D$69</formula>
    </cfRule>
    <cfRule type="cellIs" priority="668" stopIfTrue="1" operator="greaterThan">
      <formula>""""""</formula>
    </cfRule>
    <cfRule type="cellIs" dxfId="101" priority="669" operator="greaterThan">
      <formula>$D$71</formula>
    </cfRule>
    <cfRule type="cellIs" dxfId="100" priority="670" operator="greaterThan">
      <formula>$C$71</formula>
    </cfRule>
  </conditionalFormatting>
  <conditionalFormatting sqref="F76 F81 F91">
    <cfRule type="cellIs" priority="598" stopIfTrue="1" operator="equal">
      <formula>$D$63</formula>
    </cfRule>
    <cfRule type="cellIs" priority="610" stopIfTrue="1" operator="greaterThan">
      <formula>""""""</formula>
    </cfRule>
  </conditionalFormatting>
  <conditionalFormatting sqref="F79">
    <cfRule type="cellIs" priority="664" stopIfTrue="1" operator="equal">
      <formula>$D$63</formula>
    </cfRule>
    <cfRule type="cellIs" priority="665" stopIfTrue="1" operator="greaterThan">
      <formula>""""""</formula>
    </cfRule>
    <cfRule type="cellIs" dxfId="99" priority="666" operator="greaterThan">
      <formula>$C$79</formula>
    </cfRule>
  </conditionalFormatting>
  <conditionalFormatting sqref="F83">
    <cfRule type="cellIs" priority="645" stopIfTrue="1" operator="equal">
      <formula>$D$69</formula>
    </cfRule>
    <cfRule type="cellIs" priority="661" stopIfTrue="1" operator="greaterThan">
      <formula>""""""</formula>
    </cfRule>
    <cfRule type="cellIs" dxfId="98" priority="662" operator="greaterThan">
      <formula>$D$83</formula>
    </cfRule>
    <cfRule type="cellIs" dxfId="97" priority="663" operator="greaterThan">
      <formula>$C$83</formula>
    </cfRule>
  </conditionalFormatting>
  <conditionalFormatting sqref="F84">
    <cfRule type="cellIs" priority="607" stopIfTrue="1" operator="greaterThan">
      <formula>""""""</formula>
    </cfRule>
    <cfRule type="cellIs" priority="608" stopIfTrue="1" operator="equal">
      <formula>$D$63</formula>
    </cfRule>
  </conditionalFormatting>
  <conditionalFormatting sqref="F90">
    <cfRule type="cellIs" priority="658" stopIfTrue="1" operator="equal">
      <formula>$D$69</formula>
    </cfRule>
    <cfRule type="cellIs" priority="659" stopIfTrue="1" operator="greaterThan">
      <formula>""""""</formula>
    </cfRule>
    <cfRule type="cellIs" dxfId="96" priority="660" operator="greaterThan">
      <formula>$C$90</formula>
    </cfRule>
  </conditionalFormatting>
  <conditionalFormatting sqref="F95">
    <cfRule type="cellIs" priority="654" stopIfTrue="1" operator="equal">
      <formula>$D$69</formula>
    </cfRule>
    <cfRule type="cellIs" priority="655" stopIfTrue="1" operator="greaterThan">
      <formula>""""""</formula>
    </cfRule>
    <cfRule type="cellIs" dxfId="95" priority="656" operator="greaterThan">
      <formula>$C$95</formula>
    </cfRule>
  </conditionalFormatting>
  <conditionalFormatting sqref="F97">
    <cfRule type="cellIs" priority="651" stopIfTrue="1" operator="equal">
      <formula>$D$69</formula>
    </cfRule>
    <cfRule type="cellIs" priority="652" stopIfTrue="1" operator="greaterThan">
      <formula>""""""</formula>
    </cfRule>
    <cfRule type="cellIs" dxfId="94" priority="653" operator="greaterThan">
      <formula>$C$97</formula>
    </cfRule>
  </conditionalFormatting>
  <conditionalFormatting sqref="F101">
    <cfRule type="cellIs" priority="648" stopIfTrue="1" operator="equal">
      <formula>$D$101</formula>
    </cfRule>
    <cfRule type="cellIs" priority="649" stopIfTrue="1" operator="greaterThan">
      <formula>""""""</formula>
    </cfRule>
    <cfRule type="cellIs" dxfId="93" priority="650" operator="greaterThan">
      <formula>$C$101</formula>
    </cfRule>
  </conditionalFormatting>
  <conditionalFormatting sqref="F106:F107">
    <cfRule type="cellIs" priority="616" stopIfTrue="1" operator="equal">
      <formula>$D$105</formula>
    </cfRule>
    <cfRule type="cellIs" priority="617" stopIfTrue="1" operator="greaterThan">
      <formula>""""""</formula>
    </cfRule>
    <cfRule type="cellIs" dxfId="92" priority="618" operator="greaterThan">
      <formula>$C$106</formula>
    </cfRule>
  </conditionalFormatting>
  <conditionalFormatting sqref="F89">
    <cfRule type="cellIs" priority="613" stopIfTrue="1" operator="equal">
      <formula>$D$63</formula>
    </cfRule>
    <cfRule type="cellIs" priority="614" stopIfTrue="1" operator="greaterThan">
      <formula>""""""</formula>
    </cfRule>
    <cfRule type="cellIs" dxfId="91" priority="615" operator="greaterThan">
      <formula>$C$89</formula>
    </cfRule>
  </conditionalFormatting>
  <conditionalFormatting sqref="F91">
    <cfRule type="cellIs" dxfId="90" priority="657" operator="greaterThan">
      <formula>F$92</formula>
    </cfRule>
  </conditionalFormatting>
  <conditionalFormatting sqref="F43">
    <cfRule type="cellIs" dxfId="89" priority="612" operator="greaterThan">
      <formula>F$44</formula>
    </cfRule>
  </conditionalFormatting>
  <conditionalFormatting sqref="F76">
    <cfRule type="cellIs" dxfId="88" priority="667" operator="greaterThan">
      <formula>F$77</formula>
    </cfRule>
  </conditionalFormatting>
  <conditionalFormatting sqref="F81">
    <cfRule type="cellIs" dxfId="87" priority="611" operator="greaterThan">
      <formula>F$82</formula>
    </cfRule>
  </conditionalFormatting>
  <conditionalFormatting sqref="F84">
    <cfRule type="cellIs" dxfId="86" priority="609" operator="greaterThan">
      <formula>F$85</formula>
    </cfRule>
  </conditionalFormatting>
  <conditionalFormatting sqref="F38">
    <cfRule type="cellIs" dxfId="85" priority="606" operator="greaterThan">
      <formula>F$39</formula>
    </cfRule>
  </conditionalFormatting>
  <conditionalFormatting sqref="F46">
    <cfRule type="cellIs" dxfId="84" priority="604" operator="greaterThan">
      <formula>F$47</formula>
    </cfRule>
  </conditionalFormatting>
  <conditionalFormatting sqref="F46">
    <cfRule type="cellIs" dxfId="83" priority="603" operator="greaterThan">
      <formula>F$47</formula>
    </cfRule>
  </conditionalFormatting>
  <conditionalFormatting sqref="F53">
    <cfRule type="cellIs" dxfId="82" priority="602" operator="greaterThan">
      <formula>F$54</formula>
    </cfRule>
  </conditionalFormatting>
  <conditionalFormatting sqref="F68">
    <cfRule type="cellIs" priority="714" stopIfTrue="1" operator="greaterThan">
      <formula>""""""</formula>
    </cfRule>
    <cfRule type="cellIs" priority="715" stopIfTrue="1" operator="equal">
      <formula>$D$69</formula>
    </cfRule>
    <cfRule type="cellIs" dxfId="81" priority="716" operator="greaterThan">
      <formula>$D$68</formula>
    </cfRule>
    <cfRule type="cellIs" dxfId="80" priority="717" operator="greaterThan">
      <formula>$C$68</formula>
    </cfRule>
  </conditionalFormatting>
  <conditionalFormatting sqref="G38 G53">
    <cfRule type="cellIs" priority="479" stopIfTrue="1" operator="greaterThan">
      <formula>""""""</formula>
    </cfRule>
    <cfRule type="cellIs" priority="485" stopIfTrue="1" operator="equal">
      <formula>$D$36</formula>
    </cfRule>
  </conditionalFormatting>
  <conditionalFormatting sqref="G46">
    <cfRule type="cellIs" priority="480" stopIfTrue="1" operator="equal">
      <formula>$D$49</formula>
    </cfRule>
    <cfRule type="cellIs" priority="481" stopIfTrue="1" operator="greaterThan">
      <formula>""""""</formula>
    </cfRule>
  </conditionalFormatting>
  <conditionalFormatting sqref="G15">
    <cfRule type="cellIs" priority="522" stopIfTrue="1" operator="greaterThan">
      <formula>""""""</formula>
    </cfRule>
    <cfRule type="cellIs" priority="523" stopIfTrue="1" operator="equal">
      <formula>$C$15</formula>
    </cfRule>
    <cfRule type="cellIs" dxfId="79" priority="524" operator="greaterThan">
      <formula>$D$15</formula>
    </cfRule>
  </conditionalFormatting>
  <conditionalFormatting sqref="G14">
    <cfRule type="cellIs" dxfId="78" priority="519" stopIfTrue="1" operator="notBetween">
      <formula>6</formula>
      <formula>9</formula>
    </cfRule>
    <cfRule type="cellIs" dxfId="77" priority="520" operator="notBetween">
      <formula>6.5</formula>
      <formula>8.5</formula>
    </cfRule>
    <cfRule type="cellIs" dxfId="76" priority="521" operator="notBetween">
      <formula>6</formula>
      <formula>8.5</formula>
    </cfRule>
  </conditionalFormatting>
  <conditionalFormatting sqref="G28">
    <cfRule type="cellIs" priority="513" stopIfTrue="1" operator="equal">
      <formula>$C$27</formula>
    </cfRule>
    <cfRule type="cellIs" priority="514" stopIfTrue="1" operator="greaterThan">
      <formula>""""""</formula>
    </cfRule>
    <cfRule type="cellIs" dxfId="75" priority="515" operator="greaterThan">
      <formula>$D$28</formula>
    </cfRule>
  </conditionalFormatting>
  <conditionalFormatting sqref="G45">
    <cfRule type="cellIs" priority="505" stopIfTrue="1" operator="equal">
      <formula>$D$48</formula>
    </cfRule>
    <cfRule type="cellIs" priority="571" stopIfTrue="1" operator="greaterThan">
      <formula>""""""</formula>
    </cfRule>
    <cfRule type="cellIs" dxfId="74" priority="572" operator="greaterThan">
      <formula>$D$45</formula>
    </cfRule>
    <cfRule type="cellIs" dxfId="73" priority="573" operator="greaterThan">
      <formula>$C$45</formula>
    </cfRule>
  </conditionalFormatting>
  <conditionalFormatting sqref="G88">
    <cfRule type="cellIs" priority="499" stopIfTrue="1" operator="greaterThan">
      <formula>""""""</formula>
    </cfRule>
    <cfRule type="cellIs" priority="500" stopIfTrue="1" operator="equal">
      <formula>$C$88</formula>
    </cfRule>
    <cfRule type="cellIs" dxfId="72" priority="501" operator="greaterThan">
      <formula>$D$88</formula>
    </cfRule>
  </conditionalFormatting>
  <conditionalFormatting sqref="G21">
    <cfRule type="cellIs" priority="502" stopIfTrue="1" operator="greaterThan">
      <formula>""""""</formula>
    </cfRule>
    <cfRule type="cellIs" priority="503" stopIfTrue="1" operator="equal">
      <formula>$D$21</formula>
    </cfRule>
    <cfRule type="cellIs" dxfId="71" priority="504" operator="greaterThan">
      <formula>$C$21</formula>
    </cfRule>
  </conditionalFormatting>
  <conditionalFormatting sqref="G23">
    <cfRule type="cellIs" priority="516" stopIfTrue="1" operator="equal">
      <formula>$D$23</formula>
    </cfRule>
    <cfRule type="cellIs" priority="517" stopIfTrue="1" operator="greaterThan">
      <formula>""""""</formula>
    </cfRule>
    <cfRule type="cellIs" dxfId="70" priority="518" operator="greaterThan">
      <formula>$C$23</formula>
    </cfRule>
  </conditionalFormatting>
  <conditionalFormatting sqref="G24">
    <cfRule type="cellIs" priority="586" stopIfTrue="1" operator="equal">
      <formula>$D$24</formula>
    </cfRule>
    <cfRule type="cellIs" priority="587" stopIfTrue="1" operator="greaterThan">
      <formula>""""""</formula>
    </cfRule>
    <cfRule type="cellIs" dxfId="69" priority="588" operator="greaterThan">
      <formula>$C$24</formula>
    </cfRule>
  </conditionalFormatting>
  <conditionalFormatting sqref="G25">
    <cfRule type="cellIs" priority="580" stopIfTrue="1" operator="equal">
      <formula>$C$27</formula>
    </cfRule>
    <cfRule type="cellIs" priority="581" stopIfTrue="1" operator="greaterThan">
      <formula>""""""</formula>
    </cfRule>
    <cfRule type="cellIs" dxfId="68" priority="582" operator="greaterThan">
      <formula>$D$27</formula>
    </cfRule>
    <cfRule type="cellIs" priority="583" stopIfTrue="1" operator="equal">
      <formula>$D$25</formula>
    </cfRule>
    <cfRule type="cellIs" priority="584" stopIfTrue="1" operator="greaterThan">
      <formula>""""""</formula>
    </cfRule>
    <cfRule type="cellIs" dxfId="67" priority="585" operator="greaterThan">
      <formula>$C$25</formula>
    </cfRule>
  </conditionalFormatting>
  <conditionalFormatting sqref="G31">
    <cfRule type="cellIs" priority="577" stopIfTrue="1" operator="equal">
      <formula>$D$31</formula>
    </cfRule>
    <cfRule type="cellIs" priority="578" stopIfTrue="1" operator="greaterThan">
      <formula>""""""</formula>
    </cfRule>
    <cfRule type="cellIs" dxfId="66" priority="579" operator="greaterThan">
      <formula>$C$31</formula>
    </cfRule>
  </conditionalFormatting>
  <conditionalFormatting sqref="G32">
    <cfRule type="cellIs" priority="591" stopIfTrue="1" operator="greaterThan">
      <formula>""""""</formula>
    </cfRule>
    <cfRule type="cellIs" priority="592" stopIfTrue="1" operator="equal">
      <formula>$C$32</formula>
    </cfRule>
    <cfRule type="cellIs" dxfId="65" priority="593" operator="greaterThan">
      <formula>$D$32</formula>
    </cfRule>
  </conditionalFormatting>
  <conditionalFormatting sqref="G33">
    <cfRule type="cellIs" priority="527" stopIfTrue="1" operator="equal">
      <formula>$D$31</formula>
    </cfRule>
    <cfRule type="cellIs" priority="574" stopIfTrue="1" operator="greaterThan">
      <formula>""""""</formula>
    </cfRule>
    <cfRule type="cellIs" dxfId="64" priority="575" operator="greaterThan">
      <formula>$D$33</formula>
    </cfRule>
    <cfRule type="cellIs" dxfId="63" priority="576" operator="greaterThan">
      <formula>$C$33</formula>
    </cfRule>
  </conditionalFormatting>
  <conditionalFormatting sqref="G34">
    <cfRule type="cellIs" priority="510" stopIfTrue="1" operator="greaterThan">
      <formula>""""""</formula>
    </cfRule>
    <cfRule type="cellIs" priority="511" stopIfTrue="1" operator="equal">
      <formula>$C$34</formula>
    </cfRule>
    <cfRule type="cellIs" dxfId="62" priority="512" operator="greaterThan">
      <formula>$D$34</formula>
    </cfRule>
  </conditionalFormatting>
  <conditionalFormatting sqref="G41">
    <cfRule type="cellIs" priority="506" stopIfTrue="1" operator="equal">
      <formula>$D$36</formula>
    </cfRule>
    <cfRule type="cellIs" priority="507" stopIfTrue="1" operator="greaterThan">
      <formula>""""""</formula>
    </cfRule>
    <cfRule type="cellIs" dxfId="61" priority="508" operator="greaterThan">
      <formula>$D$41</formula>
    </cfRule>
    <cfRule type="cellIs" dxfId="60" priority="509" operator="greaterThan">
      <formula>$C$41</formula>
    </cfRule>
  </conditionalFormatting>
  <conditionalFormatting sqref="G50">
    <cfRule type="cellIs" priority="589" stopIfTrue="1" operator="greaterThan">
      <formula>""""""</formula>
    </cfRule>
    <cfRule type="cellIs" dxfId="59" priority="590" operator="greaterThan">
      <formula>$D$50</formula>
    </cfRule>
  </conditionalFormatting>
  <conditionalFormatting sqref="G51">
    <cfRule type="cellIs" priority="567" stopIfTrue="1" operator="equal">
      <formula>$D$36</formula>
    </cfRule>
    <cfRule type="cellIs" priority="568" stopIfTrue="1" operator="greaterThan">
      <formula>""""""</formula>
    </cfRule>
    <cfRule type="cellIs" dxfId="58" priority="569" operator="greaterThan">
      <formula>$D$51</formula>
    </cfRule>
    <cfRule type="cellIs" dxfId="57" priority="570" operator="greaterThan">
      <formula>$C$51</formula>
    </cfRule>
  </conditionalFormatting>
  <conditionalFormatting sqref="G52">
    <cfRule type="cellIs" priority="564" stopIfTrue="1" operator="equal">
      <formula>$D$36</formula>
    </cfRule>
    <cfRule type="cellIs" priority="565" stopIfTrue="1" operator="greaterThan">
      <formula>""""""</formula>
    </cfRule>
    <cfRule type="cellIs" dxfId="56" priority="566" operator="greaterThan">
      <formula>$C$52</formula>
    </cfRule>
  </conditionalFormatting>
  <conditionalFormatting sqref="G57">
    <cfRule type="cellIs" priority="561" stopIfTrue="1" operator="equal">
      <formula>$D$57</formula>
    </cfRule>
    <cfRule type="cellIs" priority="562" stopIfTrue="1" operator="greaterThan">
      <formula>""""""</formula>
    </cfRule>
    <cfRule type="cellIs" dxfId="55" priority="563" operator="greaterThan">
      <formula>$C$57</formula>
    </cfRule>
  </conditionalFormatting>
  <conditionalFormatting sqref="G59">
    <cfRule type="cellIs" priority="557" stopIfTrue="1" operator="equal">
      <formula>$D$57</formula>
    </cfRule>
    <cfRule type="cellIs" priority="558" stopIfTrue="1" operator="greaterThan">
      <formula>""""""</formula>
    </cfRule>
    <cfRule type="cellIs" dxfId="54" priority="559" operator="greaterThan">
      <formula>$D$59</formula>
    </cfRule>
    <cfRule type="cellIs" dxfId="53" priority="560" operator="greaterThan">
      <formula>$C$59</formula>
    </cfRule>
  </conditionalFormatting>
  <conditionalFormatting sqref="G63">
    <cfRule type="cellIs" priority="554" stopIfTrue="1" operator="equal">
      <formula>$D$63</formula>
    </cfRule>
    <cfRule type="cellIs" priority="555" stopIfTrue="1" operator="greaterThan">
      <formula>""""""</formula>
    </cfRule>
    <cfRule type="cellIs" dxfId="52" priority="556" operator="greaterThan">
      <formula>$C$63</formula>
    </cfRule>
  </conditionalFormatting>
  <conditionalFormatting sqref="G69">
    <cfRule type="cellIs" priority="551" stopIfTrue="1" operator="equal">
      <formula>$D$69</formula>
    </cfRule>
    <cfRule type="cellIs" priority="552" stopIfTrue="1" operator="greaterThan">
      <formula>""""""</formula>
    </cfRule>
    <cfRule type="cellIs" dxfId="51" priority="553" operator="greaterThan">
      <formula>$C$69</formula>
    </cfRule>
  </conditionalFormatting>
  <conditionalFormatting sqref="G71">
    <cfRule type="cellIs" priority="526" stopIfTrue="1" operator="equal">
      <formula>$D$69</formula>
    </cfRule>
    <cfRule type="cellIs" priority="548" stopIfTrue="1" operator="greaterThan">
      <formula>""""""</formula>
    </cfRule>
    <cfRule type="cellIs" dxfId="50" priority="549" operator="greaterThan">
      <formula>$D$71</formula>
    </cfRule>
    <cfRule type="cellIs" dxfId="49" priority="550" operator="greaterThan">
      <formula>$C$71</formula>
    </cfRule>
  </conditionalFormatting>
  <conditionalFormatting sqref="G76 G81 G91">
    <cfRule type="cellIs" priority="478" stopIfTrue="1" operator="equal">
      <formula>$D$63</formula>
    </cfRule>
    <cfRule type="cellIs" priority="490" stopIfTrue="1" operator="greaterThan">
      <formula>""""""</formula>
    </cfRule>
  </conditionalFormatting>
  <conditionalFormatting sqref="G79">
    <cfRule type="cellIs" priority="544" stopIfTrue="1" operator="equal">
      <formula>$D$63</formula>
    </cfRule>
    <cfRule type="cellIs" priority="545" stopIfTrue="1" operator="greaterThan">
      <formula>""""""</formula>
    </cfRule>
    <cfRule type="cellIs" dxfId="48" priority="546" operator="greaterThan">
      <formula>$C$79</formula>
    </cfRule>
  </conditionalFormatting>
  <conditionalFormatting sqref="G83">
    <cfRule type="cellIs" priority="525" stopIfTrue="1" operator="equal">
      <formula>$D$69</formula>
    </cfRule>
    <cfRule type="cellIs" priority="541" stopIfTrue="1" operator="greaterThan">
      <formula>""""""</formula>
    </cfRule>
    <cfRule type="cellIs" dxfId="47" priority="542" operator="greaterThan">
      <formula>$D$83</formula>
    </cfRule>
    <cfRule type="cellIs" dxfId="46" priority="543" operator="greaterThan">
      <formula>$C$83</formula>
    </cfRule>
  </conditionalFormatting>
  <conditionalFormatting sqref="G84">
    <cfRule type="cellIs" priority="487" stopIfTrue="1" operator="greaterThan">
      <formula>""""""</formula>
    </cfRule>
    <cfRule type="cellIs" priority="488" stopIfTrue="1" operator="equal">
      <formula>$D$63</formula>
    </cfRule>
  </conditionalFormatting>
  <conditionalFormatting sqref="G90">
    <cfRule type="cellIs" priority="538" stopIfTrue="1" operator="equal">
      <formula>$D$69</formula>
    </cfRule>
    <cfRule type="cellIs" priority="539" stopIfTrue="1" operator="greaterThan">
      <formula>""""""</formula>
    </cfRule>
    <cfRule type="cellIs" dxfId="45" priority="540" operator="greaterThan">
      <formula>$C$90</formula>
    </cfRule>
  </conditionalFormatting>
  <conditionalFormatting sqref="G95">
    <cfRule type="cellIs" priority="534" stopIfTrue="1" operator="equal">
      <formula>$D$69</formula>
    </cfRule>
    <cfRule type="cellIs" priority="535" stopIfTrue="1" operator="greaterThan">
      <formula>""""""</formula>
    </cfRule>
    <cfRule type="cellIs" dxfId="44" priority="536" operator="greaterThan">
      <formula>$C$95</formula>
    </cfRule>
  </conditionalFormatting>
  <conditionalFormatting sqref="G97">
    <cfRule type="cellIs" priority="531" stopIfTrue="1" operator="equal">
      <formula>$D$69</formula>
    </cfRule>
    <cfRule type="cellIs" priority="532" stopIfTrue="1" operator="greaterThan">
      <formula>""""""</formula>
    </cfRule>
    <cfRule type="cellIs" dxfId="43" priority="533" operator="greaterThan">
      <formula>$C$97</formula>
    </cfRule>
  </conditionalFormatting>
  <conditionalFormatting sqref="G101">
    <cfRule type="cellIs" priority="528" stopIfTrue="1" operator="equal">
      <formula>$D$101</formula>
    </cfRule>
    <cfRule type="cellIs" priority="529" stopIfTrue="1" operator="greaterThan">
      <formula>""""""</formula>
    </cfRule>
    <cfRule type="cellIs" dxfId="42" priority="530" operator="greaterThan">
      <formula>$C$101</formula>
    </cfRule>
  </conditionalFormatting>
  <conditionalFormatting sqref="G106:G107">
    <cfRule type="cellIs" priority="496" stopIfTrue="1" operator="equal">
      <formula>$D$105</formula>
    </cfRule>
    <cfRule type="cellIs" priority="497" stopIfTrue="1" operator="greaterThan">
      <formula>""""""</formula>
    </cfRule>
    <cfRule type="cellIs" dxfId="41" priority="498" operator="greaterThan">
      <formula>$C$106</formula>
    </cfRule>
  </conditionalFormatting>
  <conditionalFormatting sqref="G89">
    <cfRule type="cellIs" priority="493" stopIfTrue="1" operator="equal">
      <formula>$D$63</formula>
    </cfRule>
    <cfRule type="cellIs" priority="494" stopIfTrue="1" operator="greaterThan">
      <formula>""""""</formula>
    </cfRule>
    <cfRule type="cellIs" dxfId="40" priority="495" operator="greaterThan">
      <formula>$C$89</formula>
    </cfRule>
  </conditionalFormatting>
  <conditionalFormatting sqref="G91">
    <cfRule type="cellIs" dxfId="39" priority="537" operator="greaterThan">
      <formula>G$92</formula>
    </cfRule>
  </conditionalFormatting>
  <conditionalFormatting sqref="G43">
    <cfRule type="cellIs" dxfId="38" priority="492" operator="greaterThan">
      <formula>G$44</formula>
    </cfRule>
  </conditionalFormatting>
  <conditionalFormatting sqref="G76">
    <cfRule type="cellIs" dxfId="37" priority="547" operator="greaterThan">
      <formula>G$77</formula>
    </cfRule>
  </conditionalFormatting>
  <conditionalFormatting sqref="G81">
    <cfRule type="cellIs" dxfId="36" priority="491" operator="greaterThan">
      <formula>G$82</formula>
    </cfRule>
  </conditionalFormatting>
  <conditionalFormatting sqref="G84">
    <cfRule type="cellIs" dxfId="35" priority="489" operator="greaterThan">
      <formula>G$85</formula>
    </cfRule>
  </conditionalFormatting>
  <conditionalFormatting sqref="G38">
    <cfRule type="cellIs" dxfId="34" priority="486" operator="greaterThan">
      <formula>G$39</formula>
    </cfRule>
  </conditionalFormatting>
  <conditionalFormatting sqref="G46">
    <cfRule type="cellIs" dxfId="33" priority="484" operator="greaterThan">
      <formula>G$47</formula>
    </cfRule>
  </conditionalFormatting>
  <conditionalFormatting sqref="G46">
    <cfRule type="cellIs" dxfId="32" priority="483" operator="greaterThan">
      <formula>G$47</formula>
    </cfRule>
  </conditionalFormatting>
  <conditionalFormatting sqref="G53">
    <cfRule type="cellIs" dxfId="31" priority="482" operator="greaterThan">
      <formula>G$54</formula>
    </cfRule>
  </conditionalFormatting>
  <conditionalFormatting sqref="G68">
    <cfRule type="cellIs" priority="594" stopIfTrue="1" operator="greaterThan">
      <formula>""""""</formula>
    </cfRule>
    <cfRule type="cellIs" priority="595" stopIfTrue="1" operator="equal">
      <formula>$D$69</formula>
    </cfRule>
    <cfRule type="cellIs" dxfId="30" priority="596" operator="greaterThan">
      <formula>$D$68</formula>
    </cfRule>
    <cfRule type="cellIs" dxfId="29" priority="597" operator="greaterThan">
      <formula>$C$68</formula>
    </cfRule>
  </conditionalFormatting>
  <conditionalFormatting sqref="H38">
    <cfRule type="cellIs" priority="146" stopIfTrue="1" operator="greaterThan">
      <formula>""""""</formula>
    </cfRule>
    <cfRule type="cellIs" priority="147" stopIfTrue="1" operator="equal">
      <formula>$D$36</formula>
    </cfRule>
  </conditionalFormatting>
  <conditionalFormatting sqref="H38">
    <cfRule type="cellIs" dxfId="28" priority="148" operator="greaterThan">
      <formula>H$39</formula>
    </cfRule>
  </conditionalFormatting>
  <conditionalFormatting sqref="P43">
    <cfRule type="cellIs" priority="101" stopIfTrue="1" operator="greaterThan">
      <formula>""""""</formula>
    </cfRule>
  </conditionalFormatting>
  <conditionalFormatting sqref="N43">
    <cfRule type="cellIs" priority="82" stopIfTrue="1" operator="greaterThan">
      <formula>""""""</formula>
    </cfRule>
    <cfRule type="cellIs" dxfId="27" priority="83" operator="greaterThan">
      <formula>N$44</formula>
    </cfRule>
  </conditionalFormatting>
  <conditionalFormatting sqref="R77">
    <cfRule type="cellIs" priority="69" stopIfTrue="1" operator="equal">
      <formula>$D$63</formula>
    </cfRule>
    <cfRule type="cellIs" priority="70" stopIfTrue="1" operator="greaterThan">
      <formula>""""""</formula>
    </cfRule>
  </conditionalFormatting>
  <conditionalFormatting sqref="R77">
    <cfRule type="cellIs" dxfId="26" priority="71" operator="greaterThan">
      <formula>R$77</formula>
    </cfRule>
  </conditionalFormatting>
  <conditionalFormatting sqref="R82">
    <cfRule type="cellIs" priority="66" stopIfTrue="1" operator="equal">
      <formula>$D$63</formula>
    </cfRule>
    <cfRule type="cellIs" priority="67" stopIfTrue="1" operator="greaterThan">
      <formula>""""""</formula>
    </cfRule>
  </conditionalFormatting>
  <conditionalFormatting sqref="R82">
    <cfRule type="cellIs" dxfId="25" priority="68" operator="greaterThan">
      <formula>R$77</formula>
    </cfRule>
  </conditionalFormatting>
  <conditionalFormatting sqref="R85">
    <cfRule type="cellIs" priority="63" stopIfTrue="1" operator="equal">
      <formula>$D$63</formula>
    </cfRule>
    <cfRule type="cellIs" priority="64" stopIfTrue="1" operator="greaterThan">
      <formula>""""""</formula>
    </cfRule>
  </conditionalFormatting>
  <conditionalFormatting sqref="R85">
    <cfRule type="cellIs" dxfId="24" priority="65" operator="greaterThan">
      <formula>R$77</formula>
    </cfRule>
  </conditionalFormatting>
  <conditionalFormatting sqref="R92">
    <cfRule type="cellIs" priority="60" stopIfTrue="1" operator="equal">
      <formula>$D$63</formula>
    </cfRule>
    <cfRule type="cellIs" priority="61" stopIfTrue="1" operator="greaterThan">
      <formula>""""""</formula>
    </cfRule>
  </conditionalFormatting>
  <conditionalFormatting sqref="R92">
    <cfRule type="cellIs" dxfId="23" priority="62" operator="greaterThan">
      <formula>R$77</formula>
    </cfRule>
  </conditionalFormatting>
  <conditionalFormatting sqref="O21">
    <cfRule type="cellIs" priority="53" stopIfTrue="1" operator="greaterThan">
      <formula>""""""</formula>
    </cfRule>
    <cfRule type="cellIs" priority="54" stopIfTrue="1" operator="equal">
      <formula>$D$21</formula>
    </cfRule>
    <cfRule type="cellIs" dxfId="22" priority="55" operator="greaterThan">
      <formula>$C$21</formula>
    </cfRule>
  </conditionalFormatting>
  <conditionalFormatting sqref="O33">
    <cfRule type="cellIs" priority="49" stopIfTrue="1" operator="equal">
      <formula>$D$31</formula>
    </cfRule>
    <cfRule type="cellIs" priority="50" stopIfTrue="1" operator="greaterThan">
      <formula>""""""</formula>
    </cfRule>
    <cfRule type="cellIs" dxfId="21" priority="51" operator="greaterThan">
      <formula>$D$33</formula>
    </cfRule>
    <cfRule type="cellIs" dxfId="20" priority="52" operator="greaterThan">
      <formula>$C$33</formula>
    </cfRule>
  </conditionalFormatting>
  <conditionalFormatting sqref="O31">
    <cfRule type="cellIs" priority="46" stopIfTrue="1" operator="equal">
      <formula>$D$31</formula>
    </cfRule>
    <cfRule type="cellIs" priority="47" stopIfTrue="1" operator="greaterThan">
      <formula>""""""</formula>
    </cfRule>
    <cfRule type="cellIs" dxfId="19" priority="48" operator="greaterThan">
      <formula>$C$31</formula>
    </cfRule>
  </conditionalFormatting>
  <conditionalFormatting sqref="O38">
    <cfRule type="cellIs" priority="43" stopIfTrue="1" operator="greaterThan">
      <formula>""""""</formula>
    </cfRule>
    <cfRule type="cellIs" priority="44" stopIfTrue="1" operator="equal">
      <formula>$D$36</formula>
    </cfRule>
  </conditionalFormatting>
  <conditionalFormatting sqref="O38">
    <cfRule type="cellIs" dxfId="18" priority="45" operator="greaterThan">
      <formula>O$39</formula>
    </cfRule>
  </conditionalFormatting>
  <conditionalFormatting sqref="O41">
    <cfRule type="cellIs" priority="39" stopIfTrue="1" operator="equal">
      <formula>$D$36</formula>
    </cfRule>
    <cfRule type="cellIs" priority="40" stopIfTrue="1" operator="greaterThan">
      <formula>""""""</formula>
    </cfRule>
    <cfRule type="cellIs" dxfId="17" priority="41" operator="greaterThan">
      <formula>$D$41</formula>
    </cfRule>
    <cfRule type="cellIs" dxfId="16" priority="42" operator="greaterThan">
      <formula>$C$41</formula>
    </cfRule>
  </conditionalFormatting>
  <conditionalFormatting sqref="O43">
    <cfRule type="cellIs" priority="37" stopIfTrue="1" operator="greaterThan">
      <formula>""""""</formula>
    </cfRule>
    <cfRule type="cellIs" dxfId="15" priority="38" operator="greaterThan">
      <formula>O$44</formula>
    </cfRule>
  </conditionalFormatting>
  <conditionalFormatting sqref="O45">
    <cfRule type="cellIs" priority="33" stopIfTrue="1" operator="equal">
      <formula>$D$48</formula>
    </cfRule>
    <cfRule type="cellIs" priority="34" stopIfTrue="1" operator="greaterThan">
      <formula>""""""</formula>
    </cfRule>
    <cfRule type="cellIs" dxfId="14" priority="35" operator="greaterThan">
      <formula>$D$45</formula>
    </cfRule>
    <cfRule type="cellIs" dxfId="13" priority="36" operator="greaterThan">
      <formula>$C$45</formula>
    </cfRule>
  </conditionalFormatting>
  <conditionalFormatting sqref="O46">
    <cfRule type="cellIs" priority="30" stopIfTrue="1" operator="equal">
      <formula>$D$49</formula>
    </cfRule>
    <cfRule type="cellIs" priority="31" stopIfTrue="1" operator="greaterThan">
      <formula>""""""</formula>
    </cfRule>
  </conditionalFormatting>
  <conditionalFormatting sqref="O46">
    <cfRule type="cellIs" dxfId="12" priority="32" operator="greaterThan">
      <formula>O$47</formula>
    </cfRule>
  </conditionalFormatting>
  <conditionalFormatting sqref="O50">
    <cfRule type="cellIs" priority="28" stopIfTrue="1" operator="greaterThan">
      <formula>""""""</formula>
    </cfRule>
    <cfRule type="cellIs" dxfId="11" priority="29" operator="greaterThan">
      <formula>$D$50</formula>
    </cfRule>
  </conditionalFormatting>
  <conditionalFormatting sqref="O53">
    <cfRule type="cellIs" dxfId="10" priority="27" operator="greaterThan">
      <formula>O$54</formula>
    </cfRule>
  </conditionalFormatting>
  <conditionalFormatting sqref="O53">
    <cfRule type="cellIs" priority="25" stopIfTrue="1" operator="equal">
      <formula>$D$36</formula>
    </cfRule>
    <cfRule type="cellIs" priority="26" stopIfTrue="1" operator="greaterThan">
      <formula>""""""</formula>
    </cfRule>
  </conditionalFormatting>
  <conditionalFormatting sqref="O68">
    <cfRule type="cellIs" priority="21" stopIfTrue="1" operator="greaterThan">
      <formula>""""""</formula>
    </cfRule>
    <cfRule type="cellIs" priority="22" stopIfTrue="1" operator="equal">
      <formula>$D$69</formula>
    </cfRule>
    <cfRule type="cellIs" dxfId="9" priority="23" operator="greaterThan">
      <formula>$D$68</formula>
    </cfRule>
    <cfRule type="cellIs" dxfId="8" priority="24" operator="greaterThan">
      <formula>$C$68</formula>
    </cfRule>
  </conditionalFormatting>
  <conditionalFormatting sqref="O71">
    <cfRule type="cellIs" priority="17" stopIfTrue="1" operator="equal">
      <formula>$D$69</formula>
    </cfRule>
    <cfRule type="cellIs" priority="18" stopIfTrue="1" operator="greaterThan">
      <formula>""""""</formula>
    </cfRule>
    <cfRule type="cellIs" dxfId="7" priority="19" operator="greaterThan">
      <formula>$D$71</formula>
    </cfRule>
    <cfRule type="cellIs" dxfId="6" priority="20" operator="greaterThan">
      <formula>$C$71</formula>
    </cfRule>
  </conditionalFormatting>
  <conditionalFormatting sqref="O76">
    <cfRule type="cellIs" priority="14" stopIfTrue="1" operator="equal">
      <formula>$D$63</formula>
    </cfRule>
    <cfRule type="cellIs" priority="15" stopIfTrue="1" operator="greaterThan">
      <formula>""""""</formula>
    </cfRule>
  </conditionalFormatting>
  <conditionalFormatting sqref="O76">
    <cfRule type="cellIs" dxfId="5" priority="16" operator="greaterThan">
      <formula>O$77</formula>
    </cfRule>
  </conditionalFormatting>
  <conditionalFormatting sqref="O83">
    <cfRule type="cellIs" priority="10" stopIfTrue="1" operator="equal">
      <formula>$D$69</formula>
    </cfRule>
    <cfRule type="cellIs" priority="11" stopIfTrue="1" operator="greaterThan">
      <formula>""""""</formula>
    </cfRule>
    <cfRule type="cellIs" dxfId="4" priority="12" operator="greaterThan">
      <formula>$D$83</formula>
    </cfRule>
    <cfRule type="cellIs" dxfId="3" priority="13" operator="greaterThan">
      <formula>$C$83</formula>
    </cfRule>
  </conditionalFormatting>
  <conditionalFormatting sqref="O79">
    <cfRule type="cellIs" priority="7" stopIfTrue="1" operator="equal">
      <formula>$D$63</formula>
    </cfRule>
    <cfRule type="cellIs" priority="8" stopIfTrue="1" operator="greaterThan">
      <formula>""""""</formula>
    </cfRule>
    <cfRule type="cellIs" dxfId="2" priority="9" operator="greaterThan">
      <formula>$C$79</formula>
    </cfRule>
  </conditionalFormatting>
  <conditionalFormatting sqref="O91">
    <cfRule type="cellIs" priority="4" stopIfTrue="1" operator="equal">
      <formula>$D$63</formula>
    </cfRule>
    <cfRule type="cellIs" priority="5" stopIfTrue="1" operator="greaterThan">
      <formula>""""""</formula>
    </cfRule>
  </conditionalFormatting>
  <conditionalFormatting sqref="O91">
    <cfRule type="cellIs" dxfId="1" priority="6" operator="greaterThan">
      <formula>O$92</formula>
    </cfRule>
  </conditionalFormatting>
  <conditionalFormatting sqref="O106">
    <cfRule type="cellIs" priority="1" stopIfTrue="1" operator="equal">
      <formula>$D$105</formula>
    </cfRule>
    <cfRule type="cellIs" priority="2" stopIfTrue="1" operator="greaterThan">
      <formula>""""""</formula>
    </cfRule>
    <cfRule type="cellIs" dxfId="0" priority="3" operator="greaterThan">
      <formula>$C$106</formula>
    </cfRule>
  </conditionalFormatting>
  <pageMargins left="0.70866141732283472" right="0.70866141732283472" top="0.62992125984251968" bottom="0.74803149606299213" header="0.31496062992125984" footer="0.31496062992125984"/>
  <pageSetup paperSize="17" scale="32" fitToWidth="2" fitToHeight="2" orientation="landscape" verticalDpi="1200" r:id="rId1"/>
  <headerFooter>
    <oddHeader xml:space="preserve">&amp;L&amp;"Calibri,Bold"&amp;14&amp;K000000Mount Nansen Mine Site
Water Resources Investigation Program
Water Quality
&amp;C&amp;G&amp;R&amp;"-,Bold"&amp;14Monthly Report
Attachment 3: Data Tables
</oddHeader>
    <oddFooter>&amp;L&amp;"Calibri,Bold"&amp;14&amp;K000000Client: Assessment and Abandoned Mines Branch, Yukon Government
Project: 15Y0146&amp;C&amp;"Calibri,Regular"&amp;12&amp;K000000Page &amp;P of 4</oddFooter>
  </headerFooter>
  <rowBreaks count="1" manualBreakCount="1">
    <brk id="55" max="30" man="1"/>
  </rowBreaks>
  <ignoredErrors>
    <ignoredError sqref="L32:L38" formulaRange="1"/>
    <ignoredError sqref="L40:L43 L45:L46 L48:L53 L55:L76 L78:L81 L83:L84 L86:L91 L93:L106" formula="1"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280</v>
      </c>
    </row>
    <row r="3" spans="1:2" x14ac:dyDescent="0.25">
      <c r="B3" t="s">
        <v>281</v>
      </c>
    </row>
    <row r="4" spans="1:2" x14ac:dyDescent="0.25">
      <c r="B4" t="s">
        <v>282</v>
      </c>
    </row>
    <row r="5" spans="1:2" x14ac:dyDescent="0.25">
      <c r="B5" t="s">
        <v>283</v>
      </c>
    </row>
    <row r="6" spans="1:2" x14ac:dyDescent="0.25">
      <c r="B6" t="s">
        <v>284</v>
      </c>
    </row>
    <row r="8" spans="1:2" x14ac:dyDescent="0.25">
      <c r="A8">
        <v>2</v>
      </c>
      <c r="B8" t="s">
        <v>285</v>
      </c>
    </row>
    <row r="9" spans="1:2" x14ac:dyDescent="0.25">
      <c r="B9" t="s">
        <v>286</v>
      </c>
    </row>
    <row r="10" spans="1:2" x14ac:dyDescent="0.25">
      <c r="B10" t="s">
        <v>287</v>
      </c>
    </row>
    <row r="11" spans="1:2" x14ac:dyDescent="0.25">
      <c r="B11" t="s">
        <v>288</v>
      </c>
    </row>
    <row r="12" spans="1:2" x14ac:dyDescent="0.25">
      <c r="B12" t="s">
        <v>289</v>
      </c>
    </row>
    <row r="13" spans="1:2" x14ac:dyDescent="0.25">
      <c r="B13" t="s">
        <v>290</v>
      </c>
    </row>
    <row r="14" spans="1:2" x14ac:dyDescent="0.25">
      <c r="B14" t="s">
        <v>291</v>
      </c>
    </row>
    <row r="15" spans="1:2" x14ac:dyDescent="0.25">
      <c r="B15" t="s">
        <v>292</v>
      </c>
    </row>
    <row r="16" spans="1:2" x14ac:dyDescent="0.25">
      <c r="B16" t="s">
        <v>293</v>
      </c>
    </row>
    <row r="17" spans="2:2" x14ac:dyDescent="0.25">
      <c r="B17" t="s">
        <v>294</v>
      </c>
    </row>
    <row r="18" spans="2:2" x14ac:dyDescent="0.25">
      <c r="B18" t="s">
        <v>295</v>
      </c>
    </row>
    <row r="19" spans="2:2" x14ac:dyDescent="0.25">
      <c r="B19"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2016-01-21T16:49:06Z</cp:lastPrinted>
  <dcterms:created xsi:type="dcterms:W3CDTF">2015-05-19T22:17:21Z</dcterms:created>
  <dcterms:modified xsi:type="dcterms:W3CDTF">2016-02-10T22:07:21Z</dcterms:modified>
</cp:coreProperties>
</file>