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0" yWindow="4155" windowWidth="20730" windowHeight="5205" tabRatio="429"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Hydrology'!$A$1:$J$20</definedName>
    <definedName name="_xlnm.Print_Area" localSheetId="2">'2 - WQ Conditions'!$A$1:$D$25</definedName>
    <definedName name="_xlnm.Print_Area" localSheetId="3">'3 - WQ Results '!$A$1:$AG$118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J76" i="6" l="1"/>
  <c r="F92" i="6"/>
  <c r="G92" i="6"/>
  <c r="H92" i="6"/>
  <c r="I92" i="6"/>
  <c r="K92" i="6"/>
  <c r="L92" i="6"/>
  <c r="M92" i="6"/>
  <c r="N92" i="6"/>
  <c r="O92" i="6"/>
  <c r="Q92" i="6"/>
  <c r="F85" i="6"/>
  <c r="G85" i="6"/>
  <c r="H85" i="6"/>
  <c r="I85" i="6"/>
  <c r="K85" i="6"/>
  <c r="L85" i="6"/>
  <c r="M85" i="6"/>
  <c r="N85" i="6"/>
  <c r="O85" i="6"/>
  <c r="Q85" i="6"/>
  <c r="F82" i="6"/>
  <c r="G82" i="6"/>
  <c r="H82" i="6"/>
  <c r="I82" i="6"/>
  <c r="K82" i="6"/>
  <c r="L82" i="6"/>
  <c r="M82" i="6"/>
  <c r="N82" i="6"/>
  <c r="O82" i="6"/>
  <c r="Q82" i="6"/>
  <c r="F77" i="6"/>
  <c r="G77" i="6"/>
  <c r="H77" i="6"/>
  <c r="I77" i="6"/>
  <c r="K77" i="6"/>
  <c r="L77" i="6"/>
  <c r="M77" i="6"/>
  <c r="N77" i="6"/>
  <c r="O77" i="6"/>
  <c r="Q77" i="6"/>
  <c r="F54" i="6"/>
  <c r="G54" i="6"/>
  <c r="H54" i="6"/>
  <c r="I54" i="6"/>
  <c r="K54" i="6"/>
  <c r="L54" i="6"/>
  <c r="M54" i="6"/>
  <c r="N54" i="6"/>
  <c r="O54" i="6"/>
  <c r="P54" i="6"/>
  <c r="Q54" i="6"/>
  <c r="R54" i="6"/>
  <c r="F47" i="6"/>
  <c r="G47" i="6"/>
  <c r="H47" i="6"/>
  <c r="I47" i="6"/>
  <c r="K47" i="6"/>
  <c r="L47" i="6"/>
  <c r="M47" i="6"/>
  <c r="N47" i="6"/>
  <c r="O47" i="6"/>
  <c r="P47" i="6"/>
  <c r="Q47" i="6"/>
  <c r="R47" i="6"/>
  <c r="F44" i="6"/>
  <c r="G44" i="6"/>
  <c r="H44" i="6"/>
  <c r="I44" i="6"/>
  <c r="K44" i="6"/>
  <c r="L44" i="6"/>
  <c r="M44" i="6"/>
  <c r="N44" i="6"/>
  <c r="O44" i="6"/>
  <c r="P44" i="6"/>
  <c r="Q44" i="6"/>
  <c r="R44" i="6"/>
  <c r="F39" i="6"/>
  <c r="G39" i="6"/>
  <c r="H39" i="6"/>
  <c r="I39" i="6"/>
  <c r="K39" i="6"/>
  <c r="L39" i="6"/>
  <c r="M39" i="6"/>
  <c r="N39" i="6"/>
  <c r="O39" i="6"/>
  <c r="P39" i="6"/>
  <c r="Q39" i="6"/>
  <c r="R39" i="6"/>
  <c r="J26" i="6" l="1"/>
  <c r="J12" i="6"/>
  <c r="J106" i="6"/>
  <c r="J105" i="6"/>
  <c r="J104" i="6"/>
  <c r="J103" i="6"/>
  <c r="J102" i="6"/>
  <c r="J101" i="6"/>
  <c r="J100" i="6"/>
  <c r="J99" i="6"/>
  <c r="J98" i="6"/>
  <c r="J97" i="6"/>
  <c r="J96" i="6"/>
  <c r="J95" i="6"/>
  <c r="J94" i="6"/>
  <c r="J93" i="6"/>
  <c r="J91" i="6"/>
  <c r="J90" i="6"/>
  <c r="J89" i="6"/>
  <c r="J88" i="6"/>
  <c r="J87" i="6"/>
  <c r="J86" i="6"/>
  <c r="J84" i="6"/>
  <c r="J83" i="6"/>
  <c r="J81" i="6"/>
  <c r="J80" i="6"/>
  <c r="J79" i="6"/>
  <c r="J78" i="6"/>
  <c r="J75" i="6"/>
  <c r="J74" i="6"/>
  <c r="J73" i="6"/>
  <c r="J72" i="6"/>
  <c r="J71" i="6"/>
  <c r="J70" i="6"/>
  <c r="J69" i="6"/>
  <c r="J68" i="6"/>
  <c r="J67" i="6"/>
  <c r="J66" i="6"/>
  <c r="J65" i="6"/>
  <c r="J64" i="6"/>
  <c r="J63" i="6"/>
  <c r="J62" i="6"/>
  <c r="J61" i="6"/>
  <c r="J60" i="6"/>
  <c r="J59" i="6"/>
  <c r="J58" i="6"/>
  <c r="J57" i="6"/>
  <c r="J56" i="6"/>
  <c r="J55" i="6"/>
  <c r="J53" i="6"/>
  <c r="J52" i="6"/>
  <c r="J51" i="6"/>
  <c r="J50" i="6"/>
  <c r="J49" i="6"/>
  <c r="J48" i="6"/>
  <c r="J46" i="6"/>
  <c r="J45" i="6"/>
  <c r="J43" i="6"/>
  <c r="J42" i="6"/>
  <c r="J41" i="6"/>
  <c r="J40" i="6"/>
  <c r="J38" i="6"/>
  <c r="J37" i="6"/>
  <c r="J36" i="6"/>
  <c r="J35" i="6"/>
  <c r="J34" i="6"/>
  <c r="J33" i="6"/>
  <c r="J32" i="6"/>
  <c r="J31" i="6"/>
  <c r="J30" i="6"/>
  <c r="J29" i="6"/>
  <c r="J28" i="6"/>
  <c r="J27" i="6"/>
  <c r="J25" i="6"/>
  <c r="J24" i="6"/>
  <c r="J23" i="6"/>
  <c r="J22" i="6"/>
  <c r="J21" i="6"/>
  <c r="J20" i="6"/>
  <c r="J19" i="6"/>
  <c r="J18" i="6"/>
  <c r="J17" i="6"/>
  <c r="J16" i="6"/>
  <c r="J15" i="6"/>
  <c r="J14" i="6"/>
  <c r="J13" i="6"/>
  <c r="J110" i="6" l="1"/>
  <c r="J109" i="6"/>
  <c r="J108" i="6" l="1"/>
</calcChain>
</file>

<file path=xl/sharedStrings.xml><?xml version="1.0" encoding="utf-8"?>
<sst xmlns="http://schemas.openxmlformats.org/spreadsheetml/2006/main" count="1299" uniqueCount="376">
  <si>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</si>
  <si>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</si>
  <si>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</si>
  <si>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</si>
  <si>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</si>
  <si>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</si>
  <si>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</si>
  <si>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</si>
  <si>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</si>
  <si>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</si>
  <si>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</si>
  <si>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</si>
  <si>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</si>
  <si>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</si>
  <si>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</si>
  <si>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</si>
  <si>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</si>
  <si>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</si>
  <si>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</si>
  <si>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</si>
  <si>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</si>
  <si>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</si>
  <si>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</si>
  <si>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</si>
  <si>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</si>
  <si>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</si>
  <si>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</si>
  <si>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</si>
  <si>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</si>
  <si>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</si>
  <si>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</si>
  <si>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</si>
  <si>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</si>
  <si>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</si>
  <si>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</si>
  <si>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</si>
  <si>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</si>
  <si>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</si>
  <si>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</si>
  <si>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</si>
  <si>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</si>
  <si>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</si>
  <si>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</si>
  <si>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</si>
  <si>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</si>
  <si>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</si>
  <si>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</si>
  <si>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</si>
  <si>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</si>
  <si>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</si>
  <si>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</si>
  <si>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</si>
  <si>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</si>
  <si>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</si>
  <si>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</si>
  <si>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</si>
  <si>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</si>
  <si>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</si>
  <si>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</si>
  <si>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</si>
  <si>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</si>
  <si>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</si>
  <si>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</si>
  <si>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</si>
  <si>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</si>
  <si>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</si>
  <si>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</si>
  <si>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</si>
  <si>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</si>
  <si>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</si>
  <si>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</si>
  <si>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</si>
  <si>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</si>
  <si>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</si>
  <si>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</si>
  <si>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</si>
  <si>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</si>
  <si>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</si>
  <si>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</si>
  <si>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</si>
  <si>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</si>
  <si>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</si>
  <si>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</si>
  <si>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</si>
  <si>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</si>
  <si>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</si>
  <si>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</si>
  <si>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</si>
  <si>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</si>
  <si>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</si>
  <si>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</si>
  <si>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</si>
  <si>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</si>
  <si>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</si>
  <si>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</si>
  <si>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</si>
  <si>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</si>
  <si>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</si>
  <si>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</si>
  <si>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</si>
  <si>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</si>
  <si>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</si>
  <si>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</si>
  <si>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</si>
  <si>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</si>
  <si>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</si>
  <si>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</si>
  <si>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</si>
  <si>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</si>
  <si>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</si>
  <si>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</si>
  <si>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</si>
  <si>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</si>
  <si>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</si>
  <si>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</si>
  <si>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</si>
  <si>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</si>
  <si>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Sample Collected? (Y/N)</t>
  </si>
  <si>
    <t>Y</t>
  </si>
  <si>
    <t>WQ-DC-B</t>
  </si>
  <si>
    <t>WQ-DC-U</t>
  </si>
  <si>
    <t>WQ-DC-R</t>
  </si>
  <si>
    <t>WQ-BC</t>
  </si>
  <si>
    <t>WQ-VC-U</t>
  </si>
  <si>
    <t>WQ-VC-DBC</t>
  </si>
  <si>
    <t>WQ-VC-UMN</t>
  </si>
  <si>
    <t>WQ-VC-R</t>
  </si>
  <si>
    <t>WQ-VC-R+150</t>
  </si>
  <si>
    <t>WQ-PW</t>
  </si>
  <si>
    <t>WQ-CH-P-13-01</t>
  </si>
  <si>
    <t>WQ-DC-DX+105</t>
  </si>
  <si>
    <t>H-DC-M WP</t>
  </si>
  <si>
    <t>Replicate 1</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</si>
  <si>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</si>
  <si>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</si>
  <si>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</si>
  <si>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</si>
  <si>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</si>
  <si>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</si>
  <si>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</si>
  <si>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</si>
  <si>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</si>
  <si>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</si>
  <si>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</si>
  <si>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</si>
  <si>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</si>
  <si>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</si>
  <si>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</si>
  <si>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</si>
  <si>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</si>
  <si>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</si>
  <si>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</si>
  <si>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</si>
  <si>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</si>
  <si>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</si>
  <si>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</si>
  <si>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</si>
  <si>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</si>
  <si>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</si>
  <si>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</si>
  <si>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</si>
  <si>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</si>
  <si>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</si>
  <si>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</si>
  <si>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</si>
  <si>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</si>
  <si>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</si>
  <si>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</si>
  <si>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</si>
  <si>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</si>
  <si>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</si>
  <si>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</si>
  <si>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</si>
  <si>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</si>
  <si>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</si>
  <si>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</si>
  <si>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</si>
  <si>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</si>
  <si>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</si>
  <si>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</si>
  <si>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</si>
  <si>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</si>
  <si>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</si>
  <si>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</si>
  <si>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</si>
  <si>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</si>
  <si>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</si>
  <si>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</si>
  <si>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</si>
  <si>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</si>
  <si>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</si>
  <si>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</si>
  <si>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</si>
  <si>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</si>
  <si>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</si>
  <si>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</si>
  <si>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</si>
  <si>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</si>
  <si>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</si>
  <si>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</si>
  <si>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</si>
  <si>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</si>
  <si>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</si>
  <si>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</si>
  <si>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</si>
  <si>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</si>
  <si>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</si>
  <si>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</si>
  <si>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</si>
  <si>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</si>
  <si>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</si>
  <si>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</si>
  <si>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</si>
  <si>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</si>
  <si>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</si>
  <si>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</si>
  <si>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</si>
  <si>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</si>
  <si>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</si>
  <si>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</si>
  <si>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</si>
  <si>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</si>
  <si>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</si>
  <si>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</si>
  <si>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</si>
  <si>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</si>
  <si>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</si>
  <si>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</si>
  <si>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</si>
  <si>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</si>
  <si>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</si>
  <si>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</si>
  <si>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</si>
  <si>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</si>
  <si>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</si>
  <si>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</si>
  <si>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</si>
  <si>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</si>
  <si>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</si>
  <si>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</si>
  <si>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</si>
  <si>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</si>
  <si>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</si>
  <si>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</si>
  <si>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</si>
  <si>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</si>
  <si>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</si>
  <si>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</si>
  <si>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</si>
  <si>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</si>
  <si>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</si>
  <si>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</si>
  <si>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</si>
  <si>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</si>
  <si>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</si>
  <si>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</si>
  <si>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</si>
  <si>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</si>
  <si>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</si>
  <si>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</si>
  <si>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</si>
  <si>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</si>
  <si>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</si>
  <si>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</si>
  <si>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</si>
  <si>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</si>
  <si>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</si>
  <si>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</si>
  <si>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</si>
  <si>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</si>
  <si>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</si>
  <si>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</si>
  <si>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</si>
  <si>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</si>
  <si>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</si>
  <si>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</si>
  <si>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</si>
  <si>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</si>
  <si>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</si>
  <si>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</si>
  <si>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</si>
  <si>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</si>
  <si>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</si>
  <si>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</si>
  <si>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</si>
  <si>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</si>
  <si>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</si>
  <si>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</si>
  <si>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</si>
  <si>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</si>
  <si>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</si>
  <si>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</si>
  <si>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</si>
  <si>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</si>
  <si>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</si>
  <si>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</si>
  <si>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</si>
  <si>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</si>
  <si>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</si>
  <si>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</si>
  <si>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</si>
  <si>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</si>
  <si>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</si>
  <si>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</si>
  <si>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</si>
  <si>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</si>
  <si>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</si>
  <si>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</si>
  <si>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</si>
  <si>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</si>
  <si>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</si>
  <si>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</si>
  <si>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&lt;0.0012</t>
  </si>
  <si>
    <t>H-PW</t>
  </si>
  <si>
    <r>
      <t>Discharge (m</t>
    </r>
    <r>
      <rPr>
        <b/>
        <vertAlign val="superscript"/>
        <sz val="11"/>
        <color indexed="8"/>
        <rFont val="Calibri"/>
        <family val="2"/>
      </rPr>
      <t>3</t>
    </r>
    <r>
      <rPr>
        <b/>
        <sz val="11"/>
        <color indexed="8"/>
        <rFont val="Calibri"/>
        <family val="2"/>
      </rPr>
      <t>/s)</t>
    </r>
  </si>
  <si>
    <t>H-VC-R+290</t>
  </si>
  <si>
    <t>&lt;0.000040</t>
  </si>
  <si>
    <t xml:space="preserve">The field blank had all parameters below detection limit. </t>
  </si>
  <si>
    <t>&lt;0.00060</t>
  </si>
  <si>
    <t>TOTAL</t>
  </si>
  <si>
    <t>DISS</t>
  </si>
  <si>
    <t>ALL</t>
  </si>
  <si>
    <t>QA/QC Codes: RPD - Relative Percent Difference, &lt;DL - below detection limit, and &lt;2XDL - less than two times the detection limit. Refer to Methodology Document for details.</t>
  </si>
  <si>
    <t>Applied Guidelines: 'Federal CCME Canadian Environmental Quality Guidelines (Jan 2016), CCME: Freshwater Aquatic Life 'Mount Nansen Effluent Discharge Standards</t>
  </si>
  <si>
    <t>Summary of Water Quality Results for the January 11-12, 2016 Trip.</t>
  </si>
  <si>
    <t>WQ-VC-UMN-r</t>
  </si>
  <si>
    <t>1/13/2016 9:50:00 AM</t>
  </si>
  <si>
    <t>1/13/2016 9:35:00 AM</t>
  </si>
  <si>
    <t>1/13/2016 12:40:00 PM</t>
  </si>
  <si>
    <t>1/13/2016 12:50:00 PM</t>
  </si>
  <si>
    <t>1/13/2016 2:20:00 PM</t>
  </si>
  <si>
    <t>1/13/2016 11:15:00 AM</t>
  </si>
  <si>
    <t>1/13/2016 10:45:00 AM</t>
  </si>
  <si>
    <t>&lt;0.0015</t>
  </si>
  <si>
    <t>New barologger installed at site (SN: 2014638) in new housing unit to protect from weather. Logger setup with 15 minute interval, linear, metric. Old logger (SN: 12041756) removed from site due to suspected drifting.</t>
  </si>
  <si>
    <t>Thin layer of ice covering channel (0.02 m). Completed volumetric discharge measurement.</t>
  </si>
  <si>
    <t>Channel frozen to bed with ice up to 0.7 m thick. No evidence of flow at measurement station since last visit. Overflow ice from upstream seepage area has advanced downstream since last visit and but remains upstream of tailings pond.</t>
  </si>
  <si>
    <t>Approximately 0.2 m of snow at staff gauges with no ice or water.</t>
  </si>
  <si>
    <t>Site dry. No evidence of flow since last site visit.</t>
  </si>
  <si>
    <t>Multiple open leads upstream and downstream of station. Ice thickness at well 0.05 m with water below at location of logger.</t>
  </si>
  <si>
    <t>Ice accumulation downstream of pipe outlet. Water flows freely from pipe. Volumetric discharge measurement completed.</t>
  </si>
  <si>
    <t>Removed ice (0.03 m thick) from cross-section cut from ADV measurement in December. Total ice thickness 0.45 m. Ice surrounds stilling well with water flowing beneath.</t>
  </si>
  <si>
    <t>Total ice thickness 0.2 m, with 0.05 m of new ice at ADV cross-section. Several thinly ice covered spots in vicinity of site.</t>
  </si>
  <si>
    <t>Evidence of recent flow beyond extents of active channel. Poor channel conditions for ADV measurements due to low flow depth and large substrate materials along bed. ADV measurement completed, but results discarded due to poor quality.</t>
  </si>
  <si>
    <t>ADV and salt tracer completed for discharge estimate. Ice thickness varies from 0.02 to 0.1 m.</t>
  </si>
  <si>
    <t>1/12/2016 4:40:00 PM</t>
  </si>
  <si>
    <t>01/12/2016  7:15:00 PM</t>
  </si>
  <si>
    <t>01/12/2016  6:22:00 PM</t>
  </si>
  <si>
    <t>01/12/2016  5:40:00 PM</t>
  </si>
  <si>
    <t>&lt;0.00090</t>
  </si>
  <si>
    <t>Several sites have frozen to substrate for the winter - WQ-BC, WQ-PC-D, WQ-PC-U, WQ-DC-DX, WQ-DC-D1b, WQ-CH-P-13-01, WQ-DC-B, and WQ-DC-R.</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</si>
  <si>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The travel blank had all parameters below detection limits, except for ammonia. This is related to the samples provided by the lab being dated, and no contamination from stoage or transport is suspected.</t>
    </r>
  </si>
  <si>
    <r>
      <rPr>
        <b/>
        <sz val="14"/>
        <color theme="1"/>
        <rFont val="Calibri"/>
        <family val="2"/>
        <scheme val="minor"/>
      </rPr>
      <t>QA/QC Replicate Analysis -</t>
    </r>
    <r>
      <rPr>
        <sz val="14"/>
        <color theme="1"/>
        <rFont val="Calibri"/>
        <family val="2"/>
        <scheme val="minor"/>
      </rPr>
      <t xml:space="preserve"> The average RPD of the replicate sample set for WQ-VC-UMN-r was 3%, indicating that sample analysis was adequately precise.  The average RPD for total metals in the replicate sample set was 7% and the average RPD for dissolved metals was 1%.</t>
    </r>
  </si>
  <si>
    <t>All individual parameters had RPD &lt;20% or below detection limits, except for total cadmium.</t>
  </si>
  <si>
    <t>Site is dry. No changes or evidence of flow since last visit.</t>
  </si>
  <si>
    <t>Remains frozen to bed for winter.</t>
  </si>
  <si>
    <t>Diversion channel dry at bridge - no flow beneath ice. Checked three holes from previous visit and all dry with no signs of fresh water at any time between visits.</t>
  </si>
  <si>
    <t>WQ-DC-D1b</t>
  </si>
  <si>
    <t>WQ-DC-DX</t>
  </si>
  <si>
    <t>Channel thinly covered with ice approximately 0.02m thick.  Orange coloured sediments over bed.</t>
  </si>
  <si>
    <t>Extensive overflow from seep upstream. Seep ice from right bank upstream of weir pond. Minor overflow ice extends down to weir pond. Smell of sulphur noticeable at site. Snow depth 0.2m.</t>
  </si>
  <si>
    <t>WQ-PC-D</t>
  </si>
  <si>
    <t>WQ-PC-U</t>
  </si>
  <si>
    <t>Typical conditions at site. Ice accumulation downstream but water flowing freely from pipe.  Drinking water sample collected.</t>
  </si>
  <si>
    <t>Temporarily moved seep pipe to allow for ease of LT50 sample collection. Site conditions normal. Open water downstream of stand pipe.</t>
  </si>
  <si>
    <t>Drilled hole with ice auger. Water depth 1 m below ice. Allowed water to settle in hole for 5 minutes prior to collecting sample.</t>
  </si>
  <si>
    <t>Two open leads downstream of sample site. Snow depth 0.25m. Several thinly ice covered sections upstream.</t>
  </si>
  <si>
    <t>Frozen to bed - thick overflow ice - sampled from WQ-VC-R+150 downstream.</t>
  </si>
  <si>
    <t>Sample collected from winter sampling location (downstream of road). No open leads. Snow depth varies from 0.01 to 0.25m.</t>
  </si>
  <si>
    <t>Several open leads in vicinity of sample location. Ice thickness ranges from 0 to 0.05m. Snow depth 0 to 0.2m.</t>
  </si>
  <si>
    <t>No open leads near site. Ice cover at sample location 0.05m. Snow depth 0.2m.</t>
  </si>
  <si>
    <t>Replicate collected at WQ-VC-UMN (sample ID WQ-VC-UMN-r).</t>
  </si>
  <si>
    <t>Sample bottles filled with deionized water supplied by ALS; samples were filtered and preserved as instructed. Collected at WQ-VC-DBC.</t>
  </si>
  <si>
    <t>Ice buildup 0.8 m thick inside culvert, but water flowing freely from pipe outlet. Flow rate at pump at 19:30 = 129.728 L/min (0.002 m3/s) and total discharge = 175,929 L.</t>
  </si>
  <si>
    <t>Water flowing between weir plate and wooden support structure. Salt tracer completed for discharge estimate. Direct read cable functioning properly and cable not replaced. Stilling well encased in frozen sand and ice. Re-routed water in active part of channel toward stilling well. Large amount of overflow ice upstream of weir pond. Front edge of ice is approximately 10 m upstream of weir pond.</t>
  </si>
  <si>
    <t>* Pony Creek (H-PC-DSP) and Dome Creek at D1b  (H-DC-D1b) remain frozen to bed for witner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</si>
</sst>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hh:mm"/>
  </numFmts>
  <fonts count="6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
      <sz val="14"/>
      <color theme="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50">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vertical="center"/>
    </xf>
    <xf numFmtId="0" fontId="54" fillId="0" borderId="0" xfId="158" applyNumberFormat="1" applyFont="1" applyFill="1" applyBorder="1" applyAlignment="1" applyProtection="1">
      <alignment horizontal="center" vertical="center"/>
    </xf>
    <xf numFmtId="0" fontId="55" fillId="0" borderId="0" xfId="0" applyNumberFormat="1" applyFont="1"/>
    <xf numFmtId="0" fontId="54" fillId="57" borderId="24" xfId="158" applyNumberFormat="1" applyFont="1" applyFill="1" applyBorder="1" applyAlignment="1" applyProtection="1">
      <alignment horizontal="center" vertical="center"/>
    </xf>
    <xf numFmtId="165" fontId="54" fillId="0" borderId="29" xfId="149" applyNumberFormat="1" applyFont="1" applyFill="1" applyBorder="1" applyAlignment="1" applyProtection="1">
      <alignment horizontal="center" vertical="center"/>
    </xf>
    <xf numFmtId="0" fontId="66" fillId="0" borderId="0" xfId="0" applyNumberFormat="1" applyFont="1"/>
    <xf numFmtId="0" fontId="66" fillId="0" borderId="0" xfId="0" applyFont="1"/>
    <xf numFmtId="0" fontId="54" fillId="0" borderId="0" xfId="0" applyFont="1"/>
    <xf numFmtId="0" fontId="54" fillId="57" borderId="25" xfId="149" applyNumberFormat="1" applyFont="1" applyFill="1" applyBorder="1" applyAlignment="1" applyProtection="1">
      <alignment horizontal="center" vertical="center"/>
    </xf>
    <xf numFmtId="0" fontId="66" fillId="0" borderId="0" xfId="0" applyNumberFormat="1" applyFont="1" applyAlignment="1">
      <alignment horizontal="right"/>
    </xf>
    <xf numFmtId="0" fontId="55" fillId="0" borderId="0" xfId="158" applyNumberFormat="1" applyFont="1"/>
    <xf numFmtId="0" fontId="53" fillId="58" borderId="25" xfId="158" applyNumberFormat="1" applyFont="1" applyFill="1" applyBorder="1" applyAlignment="1" applyProtection="1">
      <alignment horizontal="center" vertical="center"/>
    </xf>
    <xf numFmtId="0" fontId="53" fillId="58" borderId="26" xfId="158" applyNumberFormat="1" applyFont="1" applyFill="1" applyBorder="1" applyAlignment="1" applyProtection="1">
      <alignment horizontal="center" vertical="center"/>
    </xf>
    <xf numFmtId="0" fontId="53" fillId="58" borderId="27" xfId="158" applyNumberFormat="1" applyFont="1" applyFill="1" applyBorder="1" applyAlignment="1" applyProtection="1">
      <alignment horizontal="center" vertical="center"/>
    </xf>
    <xf numFmtId="0" fontId="66" fillId="0" borderId="0" xfId="158" applyNumberFormat="1" applyFont="1"/>
    <xf numFmtId="0" fontId="54" fillId="0" borderId="0" xfId="158" applyNumberFormat="1" applyFont="1"/>
    <xf numFmtId="0" fontId="54" fillId="0" borderId="0" xfId="0" applyNumberFormat="1" applyFont="1"/>
    <xf numFmtId="9" fontId="66" fillId="0" borderId="0" xfId="0" applyNumberFormat="1" applyFont="1" applyAlignment="1">
      <alignment horizontal="center"/>
    </xf>
    <xf numFmtId="1" fontId="1" fillId="0" borderId="40" xfId="0" applyNumberFormat="1" applyFont="1" applyBorder="1" applyAlignment="1">
      <alignment horizontal="center" vertical="center"/>
    </xf>
    <xf numFmtId="169" fontId="54" fillId="0" borderId="24" xfId="0" applyNumberFormat="1" applyFont="1" applyFill="1" applyBorder="1" applyAlignment="1" applyProtection="1">
      <alignment horizontal="center" vertical="center"/>
    </xf>
    <xf numFmtId="165" fontId="0" fillId="0" borderId="40" xfId="0" applyNumberFormat="1" applyFont="1" applyBorder="1" applyAlignment="1">
      <alignment horizontal="center" vertical="center"/>
    </xf>
    <xf numFmtId="0" fontId="22" fillId="0" borderId="40" xfId="0" applyFont="1" applyFill="1" applyBorder="1" applyAlignment="1">
      <alignment horizontal="center" vertical="center"/>
    </xf>
    <xf numFmtId="170" fontId="1" fillId="0" borderId="40" xfId="0" applyNumberFormat="1" applyFont="1" applyFill="1" applyBorder="1" applyAlignment="1">
      <alignment horizontal="center" vertical="center"/>
    </xf>
    <xf numFmtId="1" fontId="1" fillId="0" borderId="40" xfId="0" applyNumberFormat="1" applyFont="1" applyFill="1" applyBorder="1" applyAlignment="1">
      <alignment horizontal="center" vertical="center"/>
    </xf>
    <xf numFmtId="165" fontId="1" fillId="0" borderId="40" xfId="0" applyNumberFormat="1" applyFont="1" applyFill="1" applyBorder="1" applyAlignment="1">
      <alignment horizontal="center" vertical="center"/>
    </xf>
    <xf numFmtId="165" fontId="0" fillId="0" borderId="40" xfId="0" applyNumberFormat="1" applyFont="1" applyFill="1" applyBorder="1" applyAlignment="1">
      <alignment horizontal="center" vertical="center"/>
    </xf>
    <xf numFmtId="166" fontId="53" fillId="58" borderId="26" xfId="0" quotePrefix="1" applyNumberFormat="1" applyFont="1" applyFill="1" applyBorder="1" applyAlignment="1" applyProtection="1">
      <alignment horizontal="center" vertical="center"/>
    </xf>
    <xf numFmtId="22" fontId="53" fillId="58" borderId="26" xfId="158" quotePrefix="1" applyNumberFormat="1" applyFont="1" applyFill="1" applyBorder="1" applyAlignment="1" applyProtection="1">
      <alignment horizontal="center" vertic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left" vertical="center" wrapText="1"/>
    </xf>
    <xf numFmtId="0" fontId="51" fillId="57" borderId="22" xfId="0" applyFont="1" applyFill="1" applyBorder="1" applyAlignment="1" applyProtection="1">
      <alignment horizontal="left" vertical="center" wrapText="1"/>
    </xf>
    <xf numFmtId="0" fontId="51" fillId="57" borderId="23" xfId="0" applyFont="1" applyFill="1" applyBorder="1" applyAlignment="1" applyProtection="1">
      <alignment horizontal="left"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266">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4"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7"/>
  <sheetViews>
    <sheetView view="pageLayout" zoomScale="50" zoomScaleNormal="70" zoomScaleSheetLayoutView="100" zoomScalePageLayoutView="50" workbookViewId="0">
      <selection activeCell="D19" sqref="D19"/>
    </sheetView>
  </sheetViews>
  <sheetFormatPr defaultColWidth="9.140625" defaultRowHeight="42.75" customHeight="1" x14ac:dyDescent="0.25"/>
  <cols>
    <col min="1" max="1" width="18.85546875" style="1" customWidth="1"/>
    <col min="2" max="2" width="18.28515625" style="1" customWidth="1"/>
    <col min="3" max="3" width="19.42578125" style="1" customWidth="1"/>
    <col min="4" max="4" width="19.85546875" style="1" customWidth="1"/>
    <col min="5" max="5" width="18.28515625" style="1" customWidth="1"/>
    <col min="6" max="7" width="14.140625" style="1" customWidth="1"/>
    <col min="8" max="8" width="17.140625" style="1" customWidth="1"/>
    <col min="9" max="9" width="11.5703125" style="1" customWidth="1"/>
    <col min="10" max="10" width="134.28515625" style="1" customWidth="1"/>
    <col min="11" max="11" width="176" style="1" bestFit="1" customWidth="1"/>
    <col min="12" max="16384" width="9.140625" style="1"/>
  </cols>
  <sheetData>
    <row r="1" spans="1:10" ht="67.5" customHeight="1" x14ac:dyDescent="0.25">
      <c r="A1" s="91" t="s">
        <v>59</v>
      </c>
      <c r="B1" s="91" t="s">
        <v>60</v>
      </c>
      <c r="C1" s="91" t="s">
        <v>61</v>
      </c>
      <c r="D1" s="91" t="s">
        <v>62</v>
      </c>
      <c r="E1" s="91" t="s">
        <v>87</v>
      </c>
      <c r="F1" s="91" t="s">
        <v>314</v>
      </c>
      <c r="G1" s="91" t="s">
        <v>85</v>
      </c>
      <c r="H1" s="91" t="s">
        <v>88</v>
      </c>
      <c r="I1" s="91" t="s">
        <v>89</v>
      </c>
      <c r="J1" s="91" t="s">
        <v>0</v>
      </c>
    </row>
    <row r="2" spans="1:10" ht="47.25" customHeight="1" x14ac:dyDescent="0.25">
      <c r="A2" s="114">
        <v>410</v>
      </c>
      <c r="B2" s="96" t="s">
        <v>1</v>
      </c>
      <c r="C2" s="92">
        <v>42382</v>
      </c>
      <c r="D2" s="118">
        <v>0.4236111111111111</v>
      </c>
      <c r="E2" s="116" t="s">
        <v>19</v>
      </c>
      <c r="F2" s="96"/>
      <c r="G2" s="96"/>
      <c r="H2" s="96"/>
      <c r="I2" s="96"/>
      <c r="J2" s="94" t="s">
        <v>334</v>
      </c>
    </row>
    <row r="3" spans="1:10" ht="39.75" customHeight="1" x14ac:dyDescent="0.25">
      <c r="A3" s="114">
        <v>412</v>
      </c>
      <c r="B3" s="96" t="s">
        <v>96</v>
      </c>
      <c r="C3" s="92">
        <v>42382</v>
      </c>
      <c r="D3" s="118">
        <v>0.59722222222222221</v>
      </c>
      <c r="E3" s="96" t="s">
        <v>15</v>
      </c>
      <c r="F3" s="96">
        <v>2.9999999999999997E-4</v>
      </c>
      <c r="G3" s="116" t="s">
        <v>5</v>
      </c>
      <c r="H3" s="96"/>
      <c r="I3" s="96" t="s">
        <v>19</v>
      </c>
      <c r="J3" s="94" t="s">
        <v>335</v>
      </c>
    </row>
    <row r="4" spans="1:10" ht="52.5" customHeight="1" x14ac:dyDescent="0.25">
      <c r="A4" s="114">
        <v>413</v>
      </c>
      <c r="B4" s="96" t="s">
        <v>4</v>
      </c>
      <c r="C4" s="92">
        <v>42381</v>
      </c>
      <c r="D4" s="118">
        <v>0.8125</v>
      </c>
      <c r="E4" s="116" t="s">
        <v>19</v>
      </c>
      <c r="F4" s="96"/>
      <c r="G4" s="96"/>
      <c r="H4" s="96"/>
      <c r="I4" s="96" t="s">
        <v>19</v>
      </c>
      <c r="J4" s="94" t="s">
        <v>336</v>
      </c>
    </row>
    <row r="5" spans="1:10" ht="51" customHeight="1" x14ac:dyDescent="0.25">
      <c r="A5" s="114">
        <v>423</v>
      </c>
      <c r="B5" s="96" t="s">
        <v>104</v>
      </c>
      <c r="C5" s="92">
        <v>42381</v>
      </c>
      <c r="D5" s="118">
        <v>0.84027777777777779</v>
      </c>
      <c r="E5" s="116" t="s">
        <v>19</v>
      </c>
      <c r="F5" s="96"/>
      <c r="G5" s="96"/>
      <c r="H5" s="96"/>
      <c r="I5" s="96" t="s">
        <v>19</v>
      </c>
      <c r="J5" s="94" t="s">
        <v>337</v>
      </c>
    </row>
    <row r="6" spans="1:10" ht="37.5" customHeight="1" x14ac:dyDescent="0.25">
      <c r="A6" s="114">
        <v>421</v>
      </c>
      <c r="B6" s="96" t="s">
        <v>6</v>
      </c>
      <c r="C6" s="92">
        <v>42381</v>
      </c>
      <c r="D6" s="118">
        <v>0.85416666666666663</v>
      </c>
      <c r="E6" s="96" t="s">
        <v>15</v>
      </c>
      <c r="F6" s="96">
        <v>2.3999999999999998E-3</v>
      </c>
      <c r="G6" s="96"/>
      <c r="H6" s="96"/>
      <c r="I6" s="96" t="s">
        <v>19</v>
      </c>
      <c r="J6" s="94" t="s">
        <v>373</v>
      </c>
    </row>
    <row r="7" spans="1:10" ht="70.5" customHeight="1" x14ac:dyDescent="0.25">
      <c r="A7" s="114">
        <v>414</v>
      </c>
      <c r="B7" s="96" t="s">
        <v>131</v>
      </c>
      <c r="C7" s="92">
        <v>42381</v>
      </c>
      <c r="D7" s="118">
        <v>0.74652777777777779</v>
      </c>
      <c r="E7" s="96" t="s">
        <v>13</v>
      </c>
      <c r="F7" s="96">
        <v>4.0000000000000001E-3</v>
      </c>
      <c r="G7" s="96" t="s">
        <v>5</v>
      </c>
      <c r="H7" s="96"/>
      <c r="I7" s="96" t="s">
        <v>19</v>
      </c>
      <c r="J7" s="94" t="s">
        <v>374</v>
      </c>
    </row>
    <row r="8" spans="1:10" ht="46.5" customHeight="1" x14ac:dyDescent="0.25">
      <c r="A8" s="114">
        <v>417</v>
      </c>
      <c r="B8" s="96" t="s">
        <v>2</v>
      </c>
      <c r="C8" s="92">
        <v>42382</v>
      </c>
      <c r="D8" s="118">
        <v>0.4375</v>
      </c>
      <c r="E8" s="116" t="s">
        <v>19</v>
      </c>
      <c r="F8" s="96">
        <v>0</v>
      </c>
      <c r="G8" s="116" t="s">
        <v>3</v>
      </c>
      <c r="H8" s="96"/>
      <c r="I8" s="96" t="s">
        <v>19</v>
      </c>
      <c r="J8" s="94" t="s">
        <v>338</v>
      </c>
    </row>
    <row r="9" spans="1:10" ht="44.25" customHeight="1" x14ac:dyDescent="0.25">
      <c r="A9" s="114">
        <v>415</v>
      </c>
      <c r="B9" s="96" t="s">
        <v>9</v>
      </c>
      <c r="C9" s="92">
        <v>42382</v>
      </c>
      <c r="D9" s="118">
        <v>0.46527777777777773</v>
      </c>
      <c r="E9" s="96" t="s">
        <v>11</v>
      </c>
      <c r="F9" s="96">
        <v>3.9800000000000002E-2</v>
      </c>
      <c r="G9" s="96" t="s">
        <v>5</v>
      </c>
      <c r="H9" s="96"/>
      <c r="I9" s="96" t="s">
        <v>19</v>
      </c>
      <c r="J9" s="94" t="s">
        <v>339</v>
      </c>
    </row>
    <row r="10" spans="1:10" ht="36.75" customHeight="1" x14ac:dyDescent="0.25">
      <c r="A10" s="114">
        <v>422</v>
      </c>
      <c r="B10" s="96" t="s">
        <v>313</v>
      </c>
      <c r="C10" s="92">
        <v>42382</v>
      </c>
      <c r="D10" s="118">
        <v>0.51736111111111105</v>
      </c>
      <c r="E10" s="96" t="s">
        <v>15</v>
      </c>
      <c r="F10" s="96">
        <v>2.8999999999999998E-3</v>
      </c>
      <c r="G10" s="96"/>
      <c r="H10" s="96"/>
      <c r="I10" s="96" t="s">
        <v>19</v>
      </c>
      <c r="J10" s="94" t="s">
        <v>340</v>
      </c>
    </row>
    <row r="11" spans="1:10" s="81" customFormat="1" ht="66.75" customHeight="1" x14ac:dyDescent="0.25">
      <c r="A11" s="119">
        <v>416</v>
      </c>
      <c r="B11" s="120" t="s">
        <v>7</v>
      </c>
      <c r="C11" s="92">
        <v>42382</v>
      </c>
      <c r="D11" s="118">
        <v>0.38194444444444442</v>
      </c>
      <c r="E11" s="120" t="s">
        <v>11</v>
      </c>
      <c r="F11" s="120">
        <v>5.7000000000000002E-2</v>
      </c>
      <c r="G11" s="121" t="s">
        <v>5</v>
      </c>
      <c r="H11" s="120"/>
      <c r="I11" s="120" t="s">
        <v>19</v>
      </c>
      <c r="J11" s="94" t="s">
        <v>341</v>
      </c>
    </row>
    <row r="12" spans="1:10" ht="54" customHeight="1" x14ac:dyDescent="0.25">
      <c r="A12" s="80">
        <v>418</v>
      </c>
      <c r="B12" s="80" t="s">
        <v>10</v>
      </c>
      <c r="C12" s="92">
        <v>42382</v>
      </c>
      <c r="D12" s="93">
        <v>0.53472222222222221</v>
      </c>
      <c r="E12" s="80" t="s">
        <v>11</v>
      </c>
      <c r="F12" s="95">
        <v>3.2599999999999997E-2</v>
      </c>
      <c r="G12" s="80" t="s">
        <v>5</v>
      </c>
      <c r="H12" s="96"/>
      <c r="I12" s="80" t="s">
        <v>19</v>
      </c>
      <c r="J12" s="94" t="s">
        <v>342</v>
      </c>
    </row>
    <row r="13" spans="1:10" ht="62.25" customHeight="1" x14ac:dyDescent="0.25">
      <c r="A13" s="80">
        <v>419</v>
      </c>
      <c r="B13" s="80" t="s">
        <v>8</v>
      </c>
      <c r="C13" s="92">
        <v>42381</v>
      </c>
      <c r="D13" s="93">
        <v>0.60763888888888895</v>
      </c>
      <c r="E13" s="80" t="s">
        <v>11</v>
      </c>
      <c r="F13" s="96"/>
      <c r="G13" s="80" t="s">
        <v>3</v>
      </c>
      <c r="H13" s="96"/>
      <c r="I13" s="80" t="s">
        <v>19</v>
      </c>
      <c r="J13" s="94" t="s">
        <v>343</v>
      </c>
    </row>
    <row r="14" spans="1:10" ht="42.75" customHeight="1" x14ac:dyDescent="0.25">
      <c r="A14" s="80">
        <v>420</v>
      </c>
      <c r="B14" s="80" t="s">
        <v>315</v>
      </c>
      <c r="C14" s="92">
        <v>42381</v>
      </c>
      <c r="D14" s="93">
        <v>0.66666666666666663</v>
      </c>
      <c r="E14" s="80" t="s">
        <v>11</v>
      </c>
      <c r="F14" s="95">
        <v>2.52E-2</v>
      </c>
      <c r="G14" s="80" t="s">
        <v>5</v>
      </c>
      <c r="H14" s="95"/>
      <c r="I14" s="80" t="s">
        <v>19</v>
      </c>
      <c r="J14" s="94" t="s">
        <v>344</v>
      </c>
    </row>
    <row r="15" spans="1:10" ht="51" customHeight="1" x14ac:dyDescent="0.25">
      <c r="A15" s="117">
        <v>420</v>
      </c>
      <c r="B15" s="80" t="s">
        <v>315</v>
      </c>
      <c r="C15" s="92">
        <v>42381</v>
      </c>
      <c r="D15" s="93">
        <v>0.66666666666666663</v>
      </c>
      <c r="E15" s="80" t="s">
        <v>13</v>
      </c>
      <c r="F15" s="95">
        <v>0.03</v>
      </c>
      <c r="G15" s="80" t="s">
        <v>5</v>
      </c>
      <c r="H15" s="95"/>
      <c r="I15" s="80" t="s">
        <v>19</v>
      </c>
      <c r="J15" s="94" t="s">
        <v>344</v>
      </c>
    </row>
    <row r="17" spans="2:2" ht="42.75" customHeight="1" x14ac:dyDescent="0.25">
      <c r="B17" s="70" t="s">
        <v>375</v>
      </c>
    </row>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4&amp;RHYD_DB_15Y0146_20151118.accdb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zoomScale="70" zoomScaleNormal="100" zoomScaleSheetLayoutView="50" zoomScalePageLayoutView="70" workbookViewId="0">
      <selection activeCell="E26" sqref="E26"/>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25" t="s">
        <v>65</v>
      </c>
      <c r="D2" s="125"/>
      <c r="E2" s="125"/>
      <c r="F2" s="125"/>
      <c r="G2" s="9"/>
      <c r="H2" s="16" t="s">
        <v>110</v>
      </c>
      <c r="I2" s="16" t="s">
        <v>111</v>
      </c>
    </row>
    <row r="3" spans="1:10" ht="24.75" customHeight="1" x14ac:dyDescent="0.25">
      <c r="A3" s="2" t="s">
        <v>11</v>
      </c>
      <c r="B3" s="2" t="s">
        <v>12</v>
      </c>
      <c r="C3" s="124" t="s">
        <v>72</v>
      </c>
      <c r="D3" s="124"/>
      <c r="E3" s="124"/>
      <c r="F3" s="124"/>
      <c r="G3" s="9"/>
      <c r="H3" s="4" t="s">
        <v>1</v>
      </c>
      <c r="I3" s="4" t="s">
        <v>112</v>
      </c>
    </row>
    <row r="4" spans="1:10" ht="16.5" customHeight="1" x14ac:dyDescent="0.25">
      <c r="A4" s="2" t="s">
        <v>13</v>
      </c>
      <c r="B4" s="2" t="s">
        <v>14</v>
      </c>
      <c r="C4" s="124" t="s">
        <v>66</v>
      </c>
      <c r="D4" s="124"/>
      <c r="E4" s="124"/>
      <c r="F4" s="124"/>
      <c r="G4" s="9"/>
      <c r="H4" s="4" t="s">
        <v>2</v>
      </c>
      <c r="I4" s="4" t="s">
        <v>90</v>
      </c>
    </row>
    <row r="5" spans="1:10" ht="16.5" customHeight="1" x14ac:dyDescent="0.25">
      <c r="A5" s="2" t="s">
        <v>15</v>
      </c>
      <c r="B5" s="2" t="s">
        <v>16</v>
      </c>
      <c r="C5" s="124" t="s">
        <v>67</v>
      </c>
      <c r="D5" s="124"/>
      <c r="E5" s="124"/>
      <c r="F5" s="124"/>
      <c r="G5" s="9"/>
      <c r="H5" s="4" t="s">
        <v>4</v>
      </c>
      <c r="I5" s="4" t="s">
        <v>91</v>
      </c>
    </row>
    <row r="6" spans="1:10" ht="16.5" customHeight="1" x14ac:dyDescent="0.25">
      <c r="A6" s="2" t="s">
        <v>17</v>
      </c>
      <c r="B6" s="2" t="s">
        <v>18</v>
      </c>
      <c r="C6" s="124" t="s">
        <v>68</v>
      </c>
      <c r="D6" s="124"/>
      <c r="E6" s="124"/>
      <c r="F6" s="124"/>
      <c r="G6" s="11"/>
      <c r="H6" s="4" t="s">
        <v>92</v>
      </c>
      <c r="I6" s="4" t="s">
        <v>93</v>
      </c>
    </row>
    <row r="7" spans="1:10" ht="16.5" customHeight="1" x14ac:dyDescent="0.25">
      <c r="A7" s="2" t="s">
        <v>19</v>
      </c>
      <c r="B7" s="2" t="s">
        <v>20</v>
      </c>
      <c r="C7" s="124" t="s">
        <v>21</v>
      </c>
      <c r="D7" s="124"/>
      <c r="E7" s="124"/>
      <c r="F7" s="124"/>
      <c r="G7" s="11"/>
      <c r="H7" s="4" t="s">
        <v>94</v>
      </c>
      <c r="I7" s="4" t="s">
        <v>95</v>
      </c>
    </row>
    <row r="8" spans="1:10" ht="16.5" customHeight="1" x14ac:dyDescent="0.25">
      <c r="A8" s="2" t="s">
        <v>22</v>
      </c>
      <c r="B8" s="2" t="s">
        <v>23</v>
      </c>
      <c r="C8" s="124" t="s">
        <v>69</v>
      </c>
      <c r="D8" s="124"/>
      <c r="E8" s="124"/>
      <c r="F8" s="124"/>
      <c r="G8" s="11"/>
      <c r="H8" s="4" t="s">
        <v>96</v>
      </c>
      <c r="I8" s="4" t="s">
        <v>97</v>
      </c>
    </row>
    <row r="9" spans="1:10" ht="16.5" customHeight="1" x14ac:dyDescent="0.25">
      <c r="A9" s="2" t="s">
        <v>24</v>
      </c>
      <c r="B9" s="2" t="s">
        <v>25</v>
      </c>
      <c r="C9" s="124" t="s">
        <v>70</v>
      </c>
      <c r="D9" s="124"/>
      <c r="E9" s="124"/>
      <c r="F9" s="124"/>
      <c r="G9" s="11"/>
      <c r="H9" s="4" t="s">
        <v>98</v>
      </c>
      <c r="I9" s="4" t="s">
        <v>113</v>
      </c>
    </row>
    <row r="10" spans="1:10" ht="16.5" customHeight="1" x14ac:dyDescent="0.25">
      <c r="A10" s="2" t="s">
        <v>26</v>
      </c>
      <c r="B10" s="2" t="s">
        <v>27</v>
      </c>
      <c r="C10" s="124" t="s">
        <v>71</v>
      </c>
      <c r="D10" s="124"/>
      <c r="E10" s="124"/>
      <c r="F10" s="124"/>
      <c r="G10" s="11"/>
      <c r="H10" s="4" t="s">
        <v>99</v>
      </c>
      <c r="I10" s="4" t="s">
        <v>100</v>
      </c>
    </row>
    <row r="11" spans="1:10" ht="16.5" customHeight="1" x14ac:dyDescent="0.25">
      <c r="A11" s="2" t="s">
        <v>28</v>
      </c>
      <c r="B11" s="2" t="s">
        <v>29</v>
      </c>
      <c r="C11" s="124" t="s">
        <v>73</v>
      </c>
      <c r="D11" s="124"/>
      <c r="E11" s="124"/>
      <c r="F11" s="124"/>
      <c r="G11" s="11"/>
      <c r="H11" s="4" t="s">
        <v>101</v>
      </c>
      <c r="I11" s="4" t="s">
        <v>102</v>
      </c>
    </row>
    <row r="12" spans="1:10" ht="16.5" customHeight="1" x14ac:dyDescent="0.25">
      <c r="A12" s="2" t="s">
        <v>30</v>
      </c>
      <c r="B12" s="2" t="s">
        <v>31</v>
      </c>
      <c r="C12" s="124" t="s">
        <v>74</v>
      </c>
      <c r="D12" s="124"/>
      <c r="E12" s="124"/>
      <c r="F12" s="124"/>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4" t="s">
        <v>305</v>
      </c>
      <c r="B27" s="74" t="s">
        <v>306</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4&amp;RHYD_DB_15Y0146_20150514.accdb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5"/>
  <sheetViews>
    <sheetView view="pageLayout" topLeftCell="A7" zoomScale="70" zoomScaleNormal="70" zoomScaleSheetLayoutView="50" zoomScalePageLayoutView="70" workbookViewId="0">
      <selection activeCell="A18" sqref="A18"/>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0"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2" t="s">
        <v>114</v>
      </c>
      <c r="B1" s="82" t="s">
        <v>117</v>
      </c>
      <c r="C1" s="82" t="s">
        <v>61</v>
      </c>
      <c r="D1" s="83" t="s">
        <v>0</v>
      </c>
    </row>
    <row r="2" spans="1:9" ht="33.950000000000003" customHeight="1" x14ac:dyDescent="0.25">
      <c r="A2" s="80" t="s">
        <v>122</v>
      </c>
      <c r="B2" s="80" t="s">
        <v>19</v>
      </c>
      <c r="C2" s="84">
        <v>42382</v>
      </c>
      <c r="D2" s="85" t="s">
        <v>354</v>
      </c>
    </row>
    <row r="3" spans="1:9" ht="33.950000000000003" customHeight="1" x14ac:dyDescent="0.25">
      <c r="A3" s="80" t="s">
        <v>129</v>
      </c>
      <c r="B3" s="80" t="s">
        <v>19</v>
      </c>
      <c r="C3" s="84">
        <v>42381</v>
      </c>
      <c r="D3" s="85" t="s">
        <v>355</v>
      </c>
      <c r="F3" s="71"/>
      <c r="G3" s="72"/>
      <c r="H3" s="73"/>
      <c r="I3" s="71"/>
    </row>
    <row r="4" spans="1:9" ht="33.950000000000003" customHeight="1" x14ac:dyDescent="0.25">
      <c r="A4" s="80" t="s">
        <v>119</v>
      </c>
      <c r="B4" s="80" t="s">
        <v>19</v>
      </c>
      <c r="C4" s="84">
        <v>42381</v>
      </c>
      <c r="D4" s="85" t="s">
        <v>356</v>
      </c>
      <c r="F4" s="71"/>
      <c r="G4" s="72"/>
      <c r="H4" s="73"/>
      <c r="I4" s="71"/>
    </row>
    <row r="5" spans="1:9" ht="33.950000000000003" customHeight="1" x14ac:dyDescent="0.25">
      <c r="A5" s="80" t="s">
        <v>357</v>
      </c>
      <c r="B5" s="80" t="s">
        <v>19</v>
      </c>
      <c r="C5" s="84">
        <v>42381</v>
      </c>
      <c r="D5" s="85" t="s">
        <v>355</v>
      </c>
      <c r="F5" s="71"/>
      <c r="G5" s="72"/>
      <c r="H5" s="73"/>
      <c r="I5" s="71"/>
    </row>
    <row r="6" spans="1:9" ht="33.950000000000003" customHeight="1" x14ac:dyDescent="0.25">
      <c r="A6" s="80" t="s">
        <v>358</v>
      </c>
      <c r="B6" s="80" t="s">
        <v>19</v>
      </c>
      <c r="C6" s="84">
        <v>42381</v>
      </c>
      <c r="D6" s="85" t="s">
        <v>355</v>
      </c>
      <c r="F6" s="71"/>
      <c r="G6" s="72"/>
      <c r="H6" s="73"/>
      <c r="I6" s="71"/>
    </row>
    <row r="7" spans="1:9" ht="33.950000000000003" customHeight="1" x14ac:dyDescent="0.25">
      <c r="A7" s="80" t="s">
        <v>130</v>
      </c>
      <c r="B7" s="80" t="s">
        <v>118</v>
      </c>
      <c r="C7" s="84">
        <v>42382</v>
      </c>
      <c r="D7" s="85" t="s">
        <v>359</v>
      </c>
      <c r="F7" s="71"/>
      <c r="G7" s="72"/>
      <c r="H7" s="73"/>
      <c r="I7" s="71"/>
    </row>
    <row r="8" spans="1:9" ht="33.950000000000003" customHeight="1" x14ac:dyDescent="0.25">
      <c r="A8" s="80" t="s">
        <v>121</v>
      </c>
      <c r="B8" s="80" t="s">
        <v>19</v>
      </c>
      <c r="C8" s="84">
        <v>42381</v>
      </c>
      <c r="D8" s="85" t="s">
        <v>355</v>
      </c>
      <c r="F8" s="71"/>
      <c r="G8" s="72"/>
      <c r="H8" s="73"/>
      <c r="I8" s="71"/>
    </row>
    <row r="9" spans="1:9" ht="42.75" customHeight="1" x14ac:dyDescent="0.25">
      <c r="A9" s="80" t="s">
        <v>120</v>
      </c>
      <c r="B9" s="80" t="s">
        <v>118</v>
      </c>
      <c r="C9" s="84">
        <v>42381</v>
      </c>
      <c r="D9" s="85" t="s">
        <v>360</v>
      </c>
      <c r="F9" s="71"/>
      <c r="G9" s="72"/>
      <c r="H9" s="73"/>
      <c r="I9" s="71"/>
    </row>
    <row r="10" spans="1:9" ht="33.950000000000003" customHeight="1" x14ac:dyDescent="0.25">
      <c r="A10" s="80" t="s">
        <v>361</v>
      </c>
      <c r="B10" s="80" t="s">
        <v>19</v>
      </c>
      <c r="C10" s="84">
        <v>42381</v>
      </c>
      <c r="D10" s="85" t="s">
        <v>355</v>
      </c>
      <c r="F10" s="71"/>
      <c r="G10" s="72"/>
      <c r="H10" s="73"/>
      <c r="I10" s="71"/>
    </row>
    <row r="11" spans="1:9" ht="33.950000000000003" customHeight="1" x14ac:dyDescent="0.25">
      <c r="A11" s="80" t="s">
        <v>362</v>
      </c>
      <c r="B11" s="80" t="s">
        <v>19</v>
      </c>
      <c r="C11" s="84">
        <v>42381</v>
      </c>
      <c r="D11" s="85" t="s">
        <v>355</v>
      </c>
      <c r="F11" s="71"/>
      <c r="G11" s="72"/>
      <c r="H11" s="73"/>
      <c r="I11" s="71"/>
    </row>
    <row r="12" spans="1:9" ht="33.950000000000003" customHeight="1" x14ac:dyDescent="0.25">
      <c r="A12" s="80" t="s">
        <v>128</v>
      </c>
      <c r="B12" s="80" t="s">
        <v>118</v>
      </c>
      <c r="C12" s="84">
        <v>42382</v>
      </c>
      <c r="D12" s="85" t="s">
        <v>363</v>
      </c>
      <c r="F12" s="71"/>
      <c r="G12" s="72"/>
      <c r="H12" s="73"/>
      <c r="I12" s="71"/>
    </row>
    <row r="13" spans="1:9" ht="33.950000000000003" customHeight="1" x14ac:dyDescent="0.25">
      <c r="A13" s="80" t="s">
        <v>115</v>
      </c>
      <c r="B13" s="80" t="s">
        <v>118</v>
      </c>
      <c r="C13" s="84">
        <v>42381</v>
      </c>
      <c r="D13" s="85" t="s">
        <v>364</v>
      </c>
      <c r="F13" s="71"/>
      <c r="G13" s="72"/>
      <c r="H13" s="73"/>
      <c r="I13" s="71"/>
    </row>
    <row r="14" spans="1:9" ht="33.950000000000003" customHeight="1" x14ac:dyDescent="0.25">
      <c r="A14" s="80" t="s">
        <v>116</v>
      </c>
      <c r="B14" s="80" t="s">
        <v>118</v>
      </c>
      <c r="C14" s="84">
        <v>42381</v>
      </c>
      <c r="D14" s="85" t="s">
        <v>365</v>
      </c>
      <c r="F14" s="71"/>
      <c r="G14" s="72"/>
      <c r="H14" s="73"/>
      <c r="I14" s="71"/>
    </row>
    <row r="15" spans="1:9" ht="33.950000000000003" customHeight="1" x14ac:dyDescent="0.25">
      <c r="A15" s="80" t="s">
        <v>124</v>
      </c>
      <c r="B15" s="80" t="s">
        <v>118</v>
      </c>
      <c r="C15" s="84">
        <v>42382</v>
      </c>
      <c r="D15" s="85" t="s">
        <v>366</v>
      </c>
      <c r="F15" s="71"/>
      <c r="G15" s="72"/>
      <c r="H15" s="73"/>
      <c r="I15" s="71"/>
    </row>
    <row r="16" spans="1:9" ht="33.950000000000003" customHeight="1" x14ac:dyDescent="0.25">
      <c r="A16" s="80" t="s">
        <v>126</v>
      </c>
      <c r="B16" s="80" t="s">
        <v>19</v>
      </c>
      <c r="C16" s="84">
        <v>42381</v>
      </c>
      <c r="D16" s="85" t="s">
        <v>367</v>
      </c>
      <c r="F16" s="71"/>
      <c r="G16" s="72"/>
      <c r="H16" s="73"/>
      <c r="I16" s="71"/>
    </row>
    <row r="17" spans="1:9" ht="33.950000000000003" customHeight="1" x14ac:dyDescent="0.25">
      <c r="A17" s="80" t="s">
        <v>127</v>
      </c>
      <c r="B17" s="80" t="s">
        <v>118</v>
      </c>
      <c r="C17" s="84">
        <v>42381</v>
      </c>
      <c r="D17" s="85" t="s">
        <v>368</v>
      </c>
      <c r="F17" s="71"/>
      <c r="G17" s="72"/>
      <c r="H17" s="73"/>
      <c r="I17" s="71"/>
    </row>
    <row r="18" spans="1:9" ht="33.950000000000003" customHeight="1" x14ac:dyDescent="0.25">
      <c r="A18" s="80" t="s">
        <v>123</v>
      </c>
      <c r="B18" s="80" t="s">
        <v>118</v>
      </c>
      <c r="C18" s="84">
        <v>42382</v>
      </c>
      <c r="D18" s="85" t="s">
        <v>369</v>
      </c>
      <c r="F18" s="71"/>
      <c r="G18" s="72"/>
      <c r="H18" s="73"/>
      <c r="I18" s="71"/>
    </row>
    <row r="19" spans="1:9" ht="33.950000000000003" customHeight="1" x14ac:dyDescent="0.25">
      <c r="A19" s="80" t="s">
        <v>125</v>
      </c>
      <c r="B19" s="80" t="s">
        <v>118</v>
      </c>
      <c r="C19" s="84">
        <v>42382</v>
      </c>
      <c r="D19" s="85" t="s">
        <v>370</v>
      </c>
      <c r="F19" s="71"/>
      <c r="G19" s="72"/>
      <c r="H19" s="73"/>
      <c r="I19" s="71"/>
    </row>
    <row r="20" spans="1:9" ht="42.75" customHeight="1" x14ac:dyDescent="0.25">
      <c r="A20" s="126" t="s">
        <v>136</v>
      </c>
      <c r="B20" s="127"/>
      <c r="C20" s="127"/>
      <c r="D20" s="128"/>
    </row>
    <row r="21" spans="1:9" ht="33.950000000000003" customHeight="1" x14ac:dyDescent="0.25">
      <c r="A21" s="80" t="s">
        <v>132</v>
      </c>
      <c r="B21" s="80" t="s">
        <v>118</v>
      </c>
      <c r="C21" s="84">
        <v>42382</v>
      </c>
      <c r="D21" s="85" t="s">
        <v>371</v>
      </c>
    </row>
    <row r="22" spans="1:9" ht="33.950000000000003" customHeight="1" x14ac:dyDescent="0.25">
      <c r="A22" s="80" t="s">
        <v>133</v>
      </c>
      <c r="B22" s="80" t="s">
        <v>118</v>
      </c>
      <c r="C22" s="84">
        <v>42382</v>
      </c>
      <c r="D22" s="85" t="s">
        <v>372</v>
      </c>
    </row>
    <row r="23" spans="1:9" ht="33.950000000000003" customHeight="1" x14ac:dyDescent="0.25">
      <c r="A23" s="80" t="s">
        <v>134</v>
      </c>
      <c r="B23" s="80" t="s">
        <v>118</v>
      </c>
      <c r="C23" s="84" t="s">
        <v>135</v>
      </c>
      <c r="D23" s="85" t="s">
        <v>311</v>
      </c>
    </row>
    <row r="24" spans="1:9" ht="42.75" customHeight="1" x14ac:dyDescent="0.2">
      <c r="A24" s="90"/>
    </row>
    <row r="25" spans="1:9" ht="42.75" customHeight="1" x14ac:dyDescent="0.25">
      <c r="A25" s="70"/>
      <c r="B25" s="70"/>
      <c r="C25" s="70"/>
    </row>
  </sheetData>
  <sheetProtection password="DB3E" sheet="1" objects="1" scenarios="1"/>
  <mergeCells count="1">
    <mergeCell ref="A20:D20"/>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Attachment 3: Data Tables
</oddHeader>
    <oddFooter xml:space="preserve">&amp;L&amp;"-,Bold"&amp;14Client: Assessment and Abandoned Mines Branch, Yukon Government
Project: 15Y0146&amp;C
&amp;P of 4&amp;RQRY_Monthly_Report_WQ_Table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122"/>
  <sheetViews>
    <sheetView tabSelected="1" zoomScale="50" zoomScaleNormal="50" zoomScaleSheetLayoutView="70" zoomScalePageLayoutView="50" workbookViewId="0">
      <pane xSplit="5" ySplit="18" topLeftCell="F31" activePane="bottomRight" state="frozen"/>
      <selection pane="topRight" activeCell="G1" sqref="G1"/>
      <selection pane="bottomLeft" activeCell="A19" sqref="A19"/>
      <selection pane="bottomRight" activeCell="F36" sqref="F36"/>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14" width="33.28515625" style="22" customWidth="1"/>
    <col min="15" max="15" width="33.28515625" style="106" customWidth="1"/>
    <col min="16" max="19" width="33.28515625" style="22" customWidth="1"/>
    <col min="20" max="20" width="26.42578125" style="22" customWidth="1"/>
    <col min="21" max="21" width="22.42578125" style="22" bestFit="1" customWidth="1"/>
    <col min="22" max="31" width="26.42578125" style="22" customWidth="1"/>
    <col min="32" max="32" width="32.42578125" style="22" bestFit="1" customWidth="1"/>
    <col min="33" max="33" width="33" style="22" customWidth="1"/>
    <col min="34" max="16384" width="9.140625" style="22"/>
  </cols>
  <sheetData>
    <row r="1" spans="1:18" x14ac:dyDescent="0.3">
      <c r="A1" s="75" t="s">
        <v>324</v>
      </c>
      <c r="B1" s="21"/>
      <c r="C1" s="21"/>
      <c r="D1" s="21"/>
      <c r="E1" s="21"/>
    </row>
    <row r="2" spans="1:18" x14ac:dyDescent="0.3">
      <c r="A2" s="144" t="s">
        <v>137</v>
      </c>
      <c r="B2" s="144" t="s">
        <v>138</v>
      </c>
      <c r="C2" s="145" t="s">
        <v>139</v>
      </c>
      <c r="D2" s="145" t="s">
        <v>140</v>
      </c>
      <c r="E2" s="23" t="s">
        <v>307</v>
      </c>
      <c r="F2" s="24" t="s">
        <v>123</v>
      </c>
      <c r="G2" s="24" t="s">
        <v>124</v>
      </c>
      <c r="H2" s="24" t="s">
        <v>125</v>
      </c>
      <c r="I2" s="24" t="s">
        <v>325</v>
      </c>
      <c r="J2" s="24" t="s">
        <v>141</v>
      </c>
      <c r="K2" s="24" t="s">
        <v>127</v>
      </c>
      <c r="L2" s="24" t="s">
        <v>130</v>
      </c>
      <c r="M2" s="24" t="s">
        <v>116</v>
      </c>
      <c r="N2" s="24" t="s">
        <v>115</v>
      </c>
      <c r="O2" s="107" t="s">
        <v>120</v>
      </c>
      <c r="P2" s="24" t="s">
        <v>128</v>
      </c>
      <c r="Q2" s="24" t="s">
        <v>143</v>
      </c>
      <c r="R2" s="24" t="s">
        <v>142</v>
      </c>
    </row>
    <row r="3" spans="1:18" x14ac:dyDescent="0.3">
      <c r="A3" s="144"/>
      <c r="B3" s="144"/>
      <c r="C3" s="145"/>
      <c r="D3" s="145"/>
      <c r="E3" s="25"/>
      <c r="F3" s="26"/>
      <c r="G3" s="26"/>
      <c r="H3" s="26"/>
      <c r="I3" s="26"/>
      <c r="J3" s="26" t="s">
        <v>325</v>
      </c>
      <c r="K3" s="26"/>
      <c r="L3" s="26"/>
      <c r="M3" s="26"/>
      <c r="N3" s="26"/>
      <c r="O3" s="108"/>
      <c r="P3" s="26"/>
      <c r="Q3" s="26"/>
      <c r="R3" s="26"/>
    </row>
    <row r="4" spans="1:18" ht="15" customHeight="1" x14ac:dyDescent="0.3">
      <c r="A4" s="144"/>
      <c r="B4" s="144"/>
      <c r="C4" s="145"/>
      <c r="D4" s="145"/>
      <c r="E4" s="25" t="s">
        <v>144</v>
      </c>
      <c r="F4" s="27" t="s">
        <v>326</v>
      </c>
      <c r="G4" s="27" t="s">
        <v>327</v>
      </c>
      <c r="H4" s="27" t="s">
        <v>328</v>
      </c>
      <c r="I4" s="27" t="s">
        <v>329</v>
      </c>
      <c r="J4" s="27" t="s">
        <v>145</v>
      </c>
      <c r="K4" s="122" t="s">
        <v>345</v>
      </c>
      <c r="L4" s="27" t="s">
        <v>330</v>
      </c>
      <c r="M4" s="122" t="s">
        <v>346</v>
      </c>
      <c r="N4" s="122" t="s">
        <v>347</v>
      </c>
      <c r="O4" s="123" t="s">
        <v>348</v>
      </c>
      <c r="P4" s="27" t="s">
        <v>331</v>
      </c>
      <c r="Q4" s="27" t="s">
        <v>332</v>
      </c>
      <c r="R4" s="27"/>
    </row>
    <row r="5" spans="1:18" ht="18.75" customHeight="1" x14ac:dyDescent="0.3">
      <c r="A5" s="144"/>
      <c r="B5" s="144"/>
      <c r="C5" s="145"/>
      <c r="D5" s="145"/>
      <c r="E5" s="76" t="s">
        <v>147</v>
      </c>
      <c r="F5" s="28"/>
      <c r="G5" s="28"/>
      <c r="H5" s="28"/>
      <c r="I5" s="28"/>
      <c r="J5" s="28"/>
      <c r="K5" s="28"/>
      <c r="L5" s="28"/>
      <c r="M5" s="28"/>
      <c r="N5" s="28"/>
      <c r="O5" s="109"/>
      <c r="P5" s="28"/>
      <c r="Q5" s="28"/>
      <c r="R5" s="28"/>
    </row>
    <row r="6" spans="1:18" x14ac:dyDescent="0.3">
      <c r="A6" s="29" t="s">
        <v>148</v>
      </c>
      <c r="B6" s="30" t="s">
        <v>149</v>
      </c>
      <c r="C6" s="30" t="s">
        <v>135</v>
      </c>
      <c r="D6" s="30" t="s">
        <v>135</v>
      </c>
      <c r="E6" s="30" t="s">
        <v>135</v>
      </c>
      <c r="F6" s="31">
        <v>-0.3</v>
      </c>
      <c r="G6" s="31">
        <v>-0.2</v>
      </c>
      <c r="H6" s="31">
        <v>-0.3</v>
      </c>
      <c r="I6" s="38" t="s">
        <v>135</v>
      </c>
      <c r="J6" s="31" t="s">
        <v>135</v>
      </c>
      <c r="K6" s="86">
        <v>-0.2</v>
      </c>
      <c r="L6" s="31">
        <v>0.1</v>
      </c>
      <c r="M6" s="31">
        <v>0.2</v>
      </c>
      <c r="N6" s="31">
        <v>0.2</v>
      </c>
      <c r="O6" s="86">
        <v>-0.3</v>
      </c>
      <c r="P6" s="38">
        <v>-0.1</v>
      </c>
      <c r="Q6" s="38" t="s">
        <v>135</v>
      </c>
      <c r="R6" s="38" t="s">
        <v>135</v>
      </c>
    </row>
    <row r="7" spans="1:18" x14ac:dyDescent="0.3">
      <c r="A7" s="29" t="s">
        <v>150</v>
      </c>
      <c r="B7" s="30" t="s">
        <v>151</v>
      </c>
      <c r="C7" s="30" t="s">
        <v>135</v>
      </c>
      <c r="D7" s="30" t="s">
        <v>135</v>
      </c>
      <c r="E7" s="30" t="s">
        <v>135</v>
      </c>
      <c r="F7" s="32">
        <v>225.6</v>
      </c>
      <c r="G7" s="31">
        <v>226.4</v>
      </c>
      <c r="H7" s="31">
        <v>264.2</v>
      </c>
      <c r="I7" s="38" t="s">
        <v>135</v>
      </c>
      <c r="J7" s="31" t="s">
        <v>135</v>
      </c>
      <c r="K7" s="86">
        <v>228</v>
      </c>
      <c r="L7" s="31">
        <v>839.1</v>
      </c>
      <c r="M7" s="31">
        <v>2345</v>
      </c>
      <c r="N7" s="31">
        <v>1692</v>
      </c>
      <c r="O7" s="86">
        <v>1663</v>
      </c>
      <c r="P7" s="38">
        <v>132.5</v>
      </c>
      <c r="Q7" s="38" t="s">
        <v>135</v>
      </c>
      <c r="R7" s="38" t="s">
        <v>135</v>
      </c>
    </row>
    <row r="8" spans="1:18" x14ac:dyDescent="0.3">
      <c r="A8" s="29" t="s">
        <v>152</v>
      </c>
      <c r="B8" s="33" t="s">
        <v>153</v>
      </c>
      <c r="C8" s="30" t="s">
        <v>154</v>
      </c>
      <c r="D8" s="30" t="s">
        <v>155</v>
      </c>
      <c r="E8" s="30" t="s">
        <v>135</v>
      </c>
      <c r="F8" s="32">
        <v>6.81</v>
      </c>
      <c r="G8" s="32">
        <v>5.82</v>
      </c>
      <c r="H8" s="32">
        <v>7.29</v>
      </c>
      <c r="I8" s="38" t="s">
        <v>135</v>
      </c>
      <c r="J8" s="32" t="s">
        <v>135</v>
      </c>
      <c r="K8" s="86">
        <v>5.99</v>
      </c>
      <c r="L8" s="32">
        <v>7.13</v>
      </c>
      <c r="M8" s="32">
        <v>7.48</v>
      </c>
      <c r="N8" s="32">
        <v>7.04</v>
      </c>
      <c r="O8" s="86">
        <v>7.07</v>
      </c>
      <c r="P8" s="38">
        <v>7.46</v>
      </c>
      <c r="Q8" s="38" t="s">
        <v>135</v>
      </c>
      <c r="R8" s="38" t="s">
        <v>135</v>
      </c>
    </row>
    <row r="9" spans="1:18" s="37" customFormat="1" x14ac:dyDescent="0.3">
      <c r="A9" s="34" t="s">
        <v>309</v>
      </c>
      <c r="B9" s="35" t="s">
        <v>158</v>
      </c>
      <c r="C9" s="35" t="s">
        <v>135</v>
      </c>
      <c r="D9" s="35" t="s">
        <v>135</v>
      </c>
      <c r="E9" s="30" t="s">
        <v>135</v>
      </c>
      <c r="F9" s="32">
        <v>8.3699999999999992</v>
      </c>
      <c r="G9" s="32">
        <v>8.6199999999999992</v>
      </c>
      <c r="H9" s="32">
        <v>9.15</v>
      </c>
      <c r="I9" s="38" t="s">
        <v>135</v>
      </c>
      <c r="J9" s="32" t="s">
        <v>135</v>
      </c>
      <c r="K9" s="86">
        <v>8.7200000000000006</v>
      </c>
      <c r="L9" s="32">
        <v>2.69</v>
      </c>
      <c r="M9" s="32">
        <v>1.46</v>
      </c>
      <c r="N9" s="32">
        <v>6.3</v>
      </c>
      <c r="O9" s="86">
        <v>7.26</v>
      </c>
      <c r="P9" s="38">
        <v>7.42</v>
      </c>
      <c r="Q9" s="38" t="s">
        <v>135</v>
      </c>
      <c r="R9" s="38" t="s">
        <v>135</v>
      </c>
    </row>
    <row r="10" spans="1:18" s="37" customFormat="1" x14ac:dyDescent="0.3">
      <c r="A10" s="34" t="s">
        <v>156</v>
      </c>
      <c r="B10" s="35" t="s">
        <v>157</v>
      </c>
      <c r="C10" s="35" t="s">
        <v>135</v>
      </c>
      <c r="D10" s="35" t="s">
        <v>135</v>
      </c>
      <c r="E10" s="30" t="s">
        <v>135</v>
      </c>
      <c r="F10" s="36">
        <v>5.33</v>
      </c>
      <c r="G10" s="36">
        <v>0.89</v>
      </c>
      <c r="H10" s="36">
        <v>0.72</v>
      </c>
      <c r="I10" s="38" t="s">
        <v>135</v>
      </c>
      <c r="J10" s="36" t="s">
        <v>135</v>
      </c>
      <c r="K10" s="86">
        <v>0.01</v>
      </c>
      <c r="L10" s="36">
        <v>11.92</v>
      </c>
      <c r="M10" s="36">
        <v>4.8600000000000003</v>
      </c>
      <c r="N10" s="36">
        <v>11.04</v>
      </c>
      <c r="O10" s="86">
        <v>6.95</v>
      </c>
      <c r="P10" s="38">
        <v>0.03</v>
      </c>
      <c r="Q10" s="38" t="s">
        <v>135</v>
      </c>
      <c r="R10" s="38" t="s">
        <v>135</v>
      </c>
    </row>
    <row r="11" spans="1:18" x14ac:dyDescent="0.3">
      <c r="A11" s="29" t="s">
        <v>159</v>
      </c>
      <c r="B11" s="32" t="s">
        <v>160</v>
      </c>
      <c r="C11" s="32">
        <v>15</v>
      </c>
      <c r="D11" s="32" t="s">
        <v>135</v>
      </c>
      <c r="E11" s="32">
        <v>5</v>
      </c>
      <c r="F11" s="38" t="s">
        <v>135</v>
      </c>
      <c r="G11" s="38" t="s">
        <v>135</v>
      </c>
      <c r="H11" s="38" t="s">
        <v>135</v>
      </c>
      <c r="I11" s="38" t="s">
        <v>135</v>
      </c>
      <c r="J11" s="36" t="s">
        <v>135</v>
      </c>
      <c r="K11" s="86" t="s">
        <v>135</v>
      </c>
      <c r="L11" s="36" t="s">
        <v>135</v>
      </c>
      <c r="M11" s="36" t="s">
        <v>135</v>
      </c>
      <c r="N11" s="36" t="s">
        <v>135</v>
      </c>
      <c r="O11" s="86" t="s">
        <v>135</v>
      </c>
      <c r="P11" s="38" t="s">
        <v>178</v>
      </c>
      <c r="Q11" s="38" t="s">
        <v>135</v>
      </c>
      <c r="R11" s="38" t="s">
        <v>135</v>
      </c>
    </row>
    <row r="12" spans="1:18" x14ac:dyDescent="0.3">
      <c r="A12" s="29" t="s">
        <v>161</v>
      </c>
      <c r="B12" s="32" t="s">
        <v>151</v>
      </c>
      <c r="C12" s="32" t="s">
        <v>135</v>
      </c>
      <c r="D12" s="39" t="s">
        <v>135</v>
      </c>
      <c r="E12" s="39">
        <v>2</v>
      </c>
      <c r="F12" s="40">
        <v>226</v>
      </c>
      <c r="G12" s="40">
        <v>226</v>
      </c>
      <c r="H12" s="40">
        <v>267</v>
      </c>
      <c r="I12" s="40">
        <v>265</v>
      </c>
      <c r="J12" s="41">
        <f>IFERROR(IF(MAX(H12:I12)&lt;(5*$E12),IF(ABS(H12-I12)&lt;(2*$E12),"&lt;2xDL",IFERROR(ABS(H12-I12)/AVERAGE(H12,I12),"&lt;DL")),IFERROR(ABS(H12-I12)/AVERAGE(H12,I12),"&lt;DL")),"&lt;DL")</f>
        <v>7.5187969924812026E-3</v>
      </c>
      <c r="K12" s="40">
        <v>259</v>
      </c>
      <c r="L12" s="40">
        <v>1150</v>
      </c>
      <c r="M12" s="40">
        <v>2400</v>
      </c>
      <c r="N12" s="40">
        <v>1650</v>
      </c>
      <c r="O12" s="86">
        <v>1620</v>
      </c>
      <c r="P12" s="40">
        <v>324</v>
      </c>
      <c r="Q12" s="40" t="s">
        <v>162</v>
      </c>
      <c r="R12" s="40" t="s">
        <v>162</v>
      </c>
    </row>
    <row r="13" spans="1:18" x14ac:dyDescent="0.3">
      <c r="A13" s="29" t="s">
        <v>163</v>
      </c>
      <c r="B13" s="32" t="s">
        <v>158</v>
      </c>
      <c r="C13" s="32" t="s">
        <v>135</v>
      </c>
      <c r="D13" s="39" t="s">
        <v>135</v>
      </c>
      <c r="E13" s="39">
        <v>0.5</v>
      </c>
      <c r="F13" s="40">
        <v>117</v>
      </c>
      <c r="G13" s="40">
        <v>117</v>
      </c>
      <c r="H13" s="40">
        <v>136</v>
      </c>
      <c r="I13" s="40">
        <v>137</v>
      </c>
      <c r="J13" s="41">
        <f t="shared" ref="J13:J75" si="0">IFERROR(IF(MAX(H13:I13)&lt;(5*$E13),IF(ABS(H13-I13)&lt;(2*$E13),"&lt;2xDL",IFERROR(ABS(H13-I13)/AVERAGE(H13,I13),"&lt;DL")),IFERROR(ABS(H13-I13)/AVERAGE(H13,I13),"&lt;DL")),"&lt;DL")</f>
        <v>7.326007326007326E-3</v>
      </c>
      <c r="K13" s="40">
        <v>130</v>
      </c>
      <c r="L13" s="40">
        <v>679</v>
      </c>
      <c r="M13" s="40">
        <v>1490</v>
      </c>
      <c r="N13" s="40">
        <v>894</v>
      </c>
      <c r="O13" s="86">
        <v>900</v>
      </c>
      <c r="P13" s="40">
        <v>193</v>
      </c>
      <c r="Q13" s="40" t="s">
        <v>164</v>
      </c>
      <c r="R13" s="40" t="s">
        <v>164</v>
      </c>
    </row>
    <row r="14" spans="1:18" x14ac:dyDescent="0.3">
      <c r="A14" s="29" t="s">
        <v>165</v>
      </c>
      <c r="B14" s="32" t="s">
        <v>153</v>
      </c>
      <c r="C14" s="32" t="s">
        <v>154</v>
      </c>
      <c r="D14" s="32" t="s">
        <v>155</v>
      </c>
      <c r="E14" s="32">
        <v>0.1</v>
      </c>
      <c r="F14" s="42">
        <v>7.53</v>
      </c>
      <c r="G14" s="42">
        <v>7.49</v>
      </c>
      <c r="H14" s="42">
        <v>7.55</v>
      </c>
      <c r="I14" s="42">
        <v>7.59</v>
      </c>
      <c r="J14" s="41">
        <f t="shared" si="0"/>
        <v>5.2840158520475605E-3</v>
      </c>
      <c r="K14" s="42">
        <v>7.57</v>
      </c>
      <c r="L14" s="42">
        <v>7.53</v>
      </c>
      <c r="M14" s="42">
        <v>7.7</v>
      </c>
      <c r="N14" s="42">
        <v>7.02</v>
      </c>
      <c r="O14" s="86">
        <v>7.62</v>
      </c>
      <c r="P14" s="42">
        <v>7.63</v>
      </c>
      <c r="Q14" s="42">
        <v>5.79</v>
      </c>
      <c r="R14" s="42">
        <v>5.51</v>
      </c>
    </row>
    <row r="15" spans="1:18" x14ac:dyDescent="0.3">
      <c r="A15" s="29" t="s">
        <v>166</v>
      </c>
      <c r="B15" s="32" t="s">
        <v>158</v>
      </c>
      <c r="C15" s="32" t="s">
        <v>135</v>
      </c>
      <c r="D15" s="32">
        <v>50</v>
      </c>
      <c r="E15" s="32">
        <v>3</v>
      </c>
      <c r="F15" s="40">
        <v>16</v>
      </c>
      <c r="G15" s="40" t="s">
        <v>167</v>
      </c>
      <c r="H15" s="40" t="s">
        <v>167</v>
      </c>
      <c r="I15" s="40">
        <v>3.3</v>
      </c>
      <c r="J15" s="41" t="str">
        <f t="shared" si="0"/>
        <v>&lt;DL</v>
      </c>
      <c r="K15" s="40" t="s">
        <v>167</v>
      </c>
      <c r="L15" s="40">
        <v>5.3</v>
      </c>
      <c r="M15" s="40" t="s">
        <v>167</v>
      </c>
      <c r="N15" s="40">
        <v>30.7</v>
      </c>
      <c r="O15" s="86">
        <v>6</v>
      </c>
      <c r="P15" s="40" t="s">
        <v>135</v>
      </c>
      <c r="Q15" s="40" t="s">
        <v>167</v>
      </c>
      <c r="R15" s="40" t="s">
        <v>167</v>
      </c>
    </row>
    <row r="16" spans="1:18" s="43" customFormat="1" x14ac:dyDescent="0.3">
      <c r="A16" s="29" t="s">
        <v>168</v>
      </c>
      <c r="B16" s="32" t="s">
        <v>158</v>
      </c>
      <c r="C16" s="32" t="s">
        <v>135</v>
      </c>
      <c r="D16" s="32" t="s">
        <v>135</v>
      </c>
      <c r="E16" s="32">
        <v>1</v>
      </c>
      <c r="F16" s="40">
        <v>121</v>
      </c>
      <c r="G16" s="40">
        <v>122</v>
      </c>
      <c r="H16" s="40">
        <v>146</v>
      </c>
      <c r="I16" s="40">
        <v>147</v>
      </c>
      <c r="J16" s="41">
        <f t="shared" si="0"/>
        <v>6.8259385665529011E-3</v>
      </c>
      <c r="K16" s="40">
        <v>140</v>
      </c>
      <c r="L16" s="40">
        <v>788</v>
      </c>
      <c r="M16" s="40">
        <v>2030</v>
      </c>
      <c r="N16" s="40">
        <v>1270</v>
      </c>
      <c r="O16" s="86">
        <v>1220</v>
      </c>
      <c r="P16" s="40">
        <v>199</v>
      </c>
      <c r="Q16" s="40" t="s">
        <v>169</v>
      </c>
      <c r="R16" s="40" t="s">
        <v>169</v>
      </c>
    </row>
    <row r="17" spans="1:18" s="43" customFormat="1" x14ac:dyDescent="0.3">
      <c r="A17" s="29" t="s">
        <v>170</v>
      </c>
      <c r="B17" s="32" t="s">
        <v>158</v>
      </c>
      <c r="C17" s="32" t="s">
        <v>135</v>
      </c>
      <c r="D17" s="32" t="s">
        <v>135</v>
      </c>
      <c r="E17" s="32">
        <v>1</v>
      </c>
      <c r="F17" s="40">
        <v>91.1</v>
      </c>
      <c r="G17" s="40">
        <v>92.3</v>
      </c>
      <c r="H17" s="40">
        <v>96.8</v>
      </c>
      <c r="I17" s="40">
        <v>97.7</v>
      </c>
      <c r="J17" s="41">
        <f t="shared" si="0"/>
        <v>9.2544987146530155E-3</v>
      </c>
      <c r="K17" s="40">
        <v>92.2</v>
      </c>
      <c r="L17" s="40">
        <v>259</v>
      </c>
      <c r="M17" s="40">
        <v>203</v>
      </c>
      <c r="N17" s="40">
        <v>245</v>
      </c>
      <c r="O17" s="86">
        <v>259</v>
      </c>
      <c r="P17" s="40" t="s">
        <v>135</v>
      </c>
      <c r="Q17" s="40" t="s">
        <v>169</v>
      </c>
      <c r="R17" s="40" t="s">
        <v>169</v>
      </c>
    </row>
    <row r="18" spans="1:18" s="43" customFormat="1" x14ac:dyDescent="0.3">
      <c r="A18" s="29" t="s">
        <v>171</v>
      </c>
      <c r="B18" s="32" t="s">
        <v>158</v>
      </c>
      <c r="C18" s="32" t="s">
        <v>135</v>
      </c>
      <c r="D18" s="32" t="s">
        <v>135</v>
      </c>
      <c r="E18" s="32">
        <v>1</v>
      </c>
      <c r="F18" s="40" t="s">
        <v>169</v>
      </c>
      <c r="G18" s="40" t="s">
        <v>169</v>
      </c>
      <c r="H18" s="40" t="s">
        <v>169</v>
      </c>
      <c r="I18" s="40" t="s">
        <v>169</v>
      </c>
      <c r="J18" s="41" t="str">
        <f t="shared" si="0"/>
        <v>&lt;DL</v>
      </c>
      <c r="K18" s="40" t="s">
        <v>169</v>
      </c>
      <c r="L18" s="40" t="s">
        <v>169</v>
      </c>
      <c r="M18" s="40" t="s">
        <v>169</v>
      </c>
      <c r="N18" s="40" t="s">
        <v>169</v>
      </c>
      <c r="O18" s="86" t="s">
        <v>169</v>
      </c>
      <c r="P18" s="40" t="s">
        <v>135</v>
      </c>
      <c r="Q18" s="40" t="s">
        <v>169</v>
      </c>
      <c r="R18" s="40" t="s">
        <v>169</v>
      </c>
    </row>
    <row r="19" spans="1:18" x14ac:dyDescent="0.3">
      <c r="A19" s="29" t="s">
        <v>172</v>
      </c>
      <c r="B19" s="32" t="s">
        <v>158</v>
      </c>
      <c r="C19" s="32" t="s">
        <v>135</v>
      </c>
      <c r="D19" s="32" t="s">
        <v>135</v>
      </c>
      <c r="E19" s="32">
        <v>1</v>
      </c>
      <c r="F19" s="40" t="s">
        <v>169</v>
      </c>
      <c r="G19" s="40" t="s">
        <v>169</v>
      </c>
      <c r="H19" s="40" t="s">
        <v>169</v>
      </c>
      <c r="I19" s="40" t="s">
        <v>169</v>
      </c>
      <c r="J19" s="41" t="str">
        <f t="shared" si="0"/>
        <v>&lt;DL</v>
      </c>
      <c r="K19" s="40" t="s">
        <v>169</v>
      </c>
      <c r="L19" s="40" t="s">
        <v>169</v>
      </c>
      <c r="M19" s="40" t="s">
        <v>169</v>
      </c>
      <c r="N19" s="40" t="s">
        <v>169</v>
      </c>
      <c r="O19" s="86" t="s">
        <v>169</v>
      </c>
      <c r="P19" s="40" t="s">
        <v>135</v>
      </c>
      <c r="Q19" s="40" t="s">
        <v>169</v>
      </c>
      <c r="R19" s="40" t="s">
        <v>169</v>
      </c>
    </row>
    <row r="20" spans="1:18" x14ac:dyDescent="0.3">
      <c r="A20" s="29" t="s">
        <v>173</v>
      </c>
      <c r="B20" s="32" t="s">
        <v>158</v>
      </c>
      <c r="C20" s="32" t="s">
        <v>135</v>
      </c>
      <c r="D20" s="32" t="s">
        <v>135</v>
      </c>
      <c r="E20" s="32">
        <v>1</v>
      </c>
      <c r="F20" s="40">
        <v>91.1</v>
      </c>
      <c r="G20" s="40">
        <v>92.3</v>
      </c>
      <c r="H20" s="40">
        <v>96.8</v>
      </c>
      <c r="I20" s="40">
        <v>97.7</v>
      </c>
      <c r="J20" s="41">
        <f t="shared" si="0"/>
        <v>9.2544987146530155E-3</v>
      </c>
      <c r="K20" s="40">
        <v>92.2</v>
      </c>
      <c r="L20" s="40">
        <v>259</v>
      </c>
      <c r="M20" s="40">
        <v>203</v>
      </c>
      <c r="N20" s="40">
        <v>245</v>
      </c>
      <c r="O20" s="86">
        <v>259</v>
      </c>
      <c r="P20" s="40">
        <v>163</v>
      </c>
      <c r="Q20" s="40" t="s">
        <v>169</v>
      </c>
      <c r="R20" s="40" t="s">
        <v>169</v>
      </c>
    </row>
    <row r="21" spans="1:18" x14ac:dyDescent="0.3">
      <c r="A21" s="29" t="s">
        <v>174</v>
      </c>
      <c r="B21" s="32" t="s">
        <v>158</v>
      </c>
      <c r="C21" s="32">
        <v>0.75</v>
      </c>
      <c r="D21" s="32" t="s">
        <v>135</v>
      </c>
      <c r="E21" s="32">
        <v>5.0000000000000001E-3</v>
      </c>
      <c r="F21" s="40" t="s">
        <v>175</v>
      </c>
      <c r="G21" s="40" t="s">
        <v>175</v>
      </c>
      <c r="H21" s="40" t="s">
        <v>175</v>
      </c>
      <c r="I21" s="40" t="s">
        <v>175</v>
      </c>
      <c r="J21" s="41" t="str">
        <f t="shared" si="0"/>
        <v>&lt;DL</v>
      </c>
      <c r="K21" s="40" t="s">
        <v>175</v>
      </c>
      <c r="L21" s="40">
        <v>1.8599999999999998E-2</v>
      </c>
      <c r="M21" s="40">
        <v>1.1000000000000001</v>
      </c>
      <c r="N21" s="40">
        <v>4.76</v>
      </c>
      <c r="O21" s="40">
        <v>3.96</v>
      </c>
      <c r="P21" s="40" t="s">
        <v>135</v>
      </c>
      <c r="Q21" s="40" t="s">
        <v>175</v>
      </c>
      <c r="R21" s="40">
        <v>5.4999999999999997E-3</v>
      </c>
    </row>
    <row r="22" spans="1:18" x14ac:dyDescent="0.3">
      <c r="A22" s="29" t="s">
        <v>176</v>
      </c>
      <c r="B22" s="32" t="s">
        <v>158</v>
      </c>
      <c r="C22" s="32">
        <v>120</v>
      </c>
      <c r="D22" s="32" t="s">
        <v>135</v>
      </c>
      <c r="E22" s="32">
        <v>0.5</v>
      </c>
      <c r="F22" s="40" t="s">
        <v>164</v>
      </c>
      <c r="G22" s="40" t="s">
        <v>164</v>
      </c>
      <c r="H22" s="40" t="s">
        <v>164</v>
      </c>
      <c r="I22" s="40" t="s">
        <v>164</v>
      </c>
      <c r="J22" s="41" t="str">
        <f t="shared" si="0"/>
        <v>&lt;DL</v>
      </c>
      <c r="K22" s="40" t="s">
        <v>164</v>
      </c>
      <c r="L22" s="44" t="s">
        <v>169</v>
      </c>
      <c r="M22" s="44" t="s">
        <v>177</v>
      </c>
      <c r="N22" s="44" t="s">
        <v>177</v>
      </c>
      <c r="O22" s="99" t="s">
        <v>177</v>
      </c>
      <c r="P22" s="40" t="s">
        <v>164</v>
      </c>
      <c r="Q22" s="40" t="s">
        <v>164</v>
      </c>
      <c r="R22" s="40" t="s">
        <v>164</v>
      </c>
    </row>
    <row r="23" spans="1:18" x14ac:dyDescent="0.3">
      <c r="A23" s="29" t="s">
        <v>179</v>
      </c>
      <c r="B23" s="32" t="s">
        <v>158</v>
      </c>
      <c r="C23" s="32">
        <v>0.12</v>
      </c>
      <c r="D23" s="32" t="s">
        <v>135</v>
      </c>
      <c r="E23" s="32">
        <v>0.02</v>
      </c>
      <c r="F23" s="40">
        <v>3.7999999999999999E-2</v>
      </c>
      <c r="G23" s="40">
        <v>3.5000000000000003E-2</v>
      </c>
      <c r="H23" s="40">
        <v>3.9E-2</v>
      </c>
      <c r="I23" s="40">
        <v>3.6999999999999998E-2</v>
      </c>
      <c r="J23" s="41" t="str">
        <f t="shared" si="0"/>
        <v>&lt;2xDL</v>
      </c>
      <c r="K23" s="40">
        <v>3.6999999999999998E-2</v>
      </c>
      <c r="L23" s="44">
        <v>0.14899999999999999</v>
      </c>
      <c r="M23" s="44">
        <v>0.35</v>
      </c>
      <c r="N23" s="40">
        <v>0.113</v>
      </c>
      <c r="O23" s="86">
        <v>0.14599999999999999</v>
      </c>
      <c r="P23" s="40">
        <v>8.7999999999999995E-2</v>
      </c>
      <c r="Q23" s="40" t="s">
        <v>182</v>
      </c>
      <c r="R23" s="40" t="s">
        <v>182</v>
      </c>
    </row>
    <row r="24" spans="1:18" x14ac:dyDescent="0.3">
      <c r="A24" s="29" t="s">
        <v>183</v>
      </c>
      <c r="B24" s="32" t="s">
        <v>158</v>
      </c>
      <c r="C24" s="32">
        <v>13</v>
      </c>
      <c r="D24" s="32" t="s">
        <v>135</v>
      </c>
      <c r="E24" s="32">
        <v>5.0000000000000001E-3</v>
      </c>
      <c r="F24" s="40">
        <v>0.14699999999999999</v>
      </c>
      <c r="G24" s="40">
        <v>0.14699999999999999</v>
      </c>
      <c r="H24" s="40">
        <v>0.155</v>
      </c>
      <c r="I24" s="40">
        <v>0.156</v>
      </c>
      <c r="J24" s="41">
        <f t="shared" si="0"/>
        <v>6.4308681672025783E-3</v>
      </c>
      <c r="K24" s="40">
        <v>0.183</v>
      </c>
      <c r="L24" s="40">
        <v>1.0999999999999999E-2</v>
      </c>
      <c r="M24" s="40">
        <v>0.14699999999999999</v>
      </c>
      <c r="N24" s="40">
        <v>0.68600000000000005</v>
      </c>
      <c r="O24" s="86">
        <v>0.38200000000000001</v>
      </c>
      <c r="P24" s="40">
        <v>0.125</v>
      </c>
      <c r="Q24" s="40" t="s">
        <v>175</v>
      </c>
      <c r="R24" s="40" t="s">
        <v>175</v>
      </c>
    </row>
    <row r="25" spans="1:18" x14ac:dyDescent="0.3">
      <c r="A25" s="29" t="s">
        <v>185</v>
      </c>
      <c r="B25" s="32" t="s">
        <v>158</v>
      </c>
      <c r="C25" s="32">
        <v>0.06</v>
      </c>
      <c r="D25" s="32" t="s">
        <v>135</v>
      </c>
      <c r="E25" s="32">
        <v>1E-3</v>
      </c>
      <c r="F25" s="40" t="s">
        <v>186</v>
      </c>
      <c r="G25" s="40" t="s">
        <v>186</v>
      </c>
      <c r="H25" s="40" t="s">
        <v>186</v>
      </c>
      <c r="I25" s="40" t="s">
        <v>186</v>
      </c>
      <c r="J25" s="41" t="str">
        <f t="shared" si="0"/>
        <v>&lt;DL</v>
      </c>
      <c r="K25" s="40" t="s">
        <v>186</v>
      </c>
      <c r="L25" s="44" t="s">
        <v>187</v>
      </c>
      <c r="M25" s="44" t="s">
        <v>175</v>
      </c>
      <c r="N25" s="40">
        <v>2.07E-2</v>
      </c>
      <c r="O25" s="86">
        <v>1.7999999999999999E-2</v>
      </c>
      <c r="P25" s="40" t="s">
        <v>186</v>
      </c>
      <c r="Q25" s="40" t="s">
        <v>186</v>
      </c>
      <c r="R25" s="40" t="s">
        <v>186</v>
      </c>
    </row>
    <row r="26" spans="1:18" x14ac:dyDescent="0.3">
      <c r="A26" s="29" t="s">
        <v>188</v>
      </c>
      <c r="B26" s="32" t="s">
        <v>158</v>
      </c>
      <c r="C26" s="32" t="s">
        <v>135</v>
      </c>
      <c r="D26" s="32" t="s">
        <v>135</v>
      </c>
      <c r="E26" s="32">
        <v>0.3</v>
      </c>
      <c r="F26" s="40">
        <v>21.5</v>
      </c>
      <c r="G26" s="40">
        <v>21.4</v>
      </c>
      <c r="H26" s="40">
        <v>35.700000000000003</v>
      </c>
      <c r="I26" s="40">
        <v>35.700000000000003</v>
      </c>
      <c r="J26" s="41">
        <f>IFERROR(IF(MAX(H26:I26)&lt;(5*$E26),IF(ABS(H26-I26)&lt;(2*$E26),"&lt;2xDL",IFERROR(ABS(H26-I26)/AVERAGE(H26,I26),"&lt;DL")),IFERROR(ABS(H26-I26)/AVERAGE(H26,I26),"&lt;DL")),"&lt;DL")</f>
        <v>0</v>
      </c>
      <c r="K26" s="40">
        <v>34.700000000000003</v>
      </c>
      <c r="L26" s="40">
        <v>387</v>
      </c>
      <c r="M26" s="40">
        <v>1300</v>
      </c>
      <c r="N26" s="40">
        <v>729</v>
      </c>
      <c r="O26" s="86">
        <v>694</v>
      </c>
      <c r="P26" s="40">
        <v>29.6</v>
      </c>
      <c r="Q26" s="40" t="s">
        <v>189</v>
      </c>
      <c r="R26" s="40" t="s">
        <v>189</v>
      </c>
    </row>
    <row r="27" spans="1:18" x14ac:dyDescent="0.3">
      <c r="A27" s="29" t="s">
        <v>190</v>
      </c>
      <c r="B27" s="32" t="s">
        <v>158</v>
      </c>
      <c r="C27" s="32" t="s">
        <v>135</v>
      </c>
      <c r="D27" s="32">
        <v>0.1</v>
      </c>
      <c r="E27" s="32">
        <v>5.0000000000000001E-3</v>
      </c>
      <c r="F27" s="40" t="s">
        <v>175</v>
      </c>
      <c r="G27" s="40" t="s">
        <v>175</v>
      </c>
      <c r="H27" s="40" t="s">
        <v>175</v>
      </c>
      <c r="I27" s="40" t="s">
        <v>175</v>
      </c>
      <c r="J27" s="41" t="str">
        <f t="shared" si="0"/>
        <v>&lt;DL</v>
      </c>
      <c r="K27" s="40" t="s">
        <v>175</v>
      </c>
      <c r="L27" s="40" t="s">
        <v>175</v>
      </c>
      <c r="M27" s="40" t="s">
        <v>175</v>
      </c>
      <c r="N27" s="40">
        <v>9.7000000000000003E-3</v>
      </c>
      <c r="O27" s="86">
        <v>1.83E-2</v>
      </c>
      <c r="P27" s="40" t="s">
        <v>135</v>
      </c>
      <c r="Q27" s="40" t="s">
        <v>175</v>
      </c>
      <c r="R27" s="40" t="s">
        <v>175</v>
      </c>
    </row>
    <row r="28" spans="1:18" x14ac:dyDescent="0.3">
      <c r="A28" s="29" t="s">
        <v>191</v>
      </c>
      <c r="B28" s="32" t="s">
        <v>158</v>
      </c>
      <c r="C28" s="32" t="s">
        <v>135</v>
      </c>
      <c r="D28" s="32">
        <v>0.3</v>
      </c>
      <c r="E28" s="32">
        <v>5.0000000000000001E-3</v>
      </c>
      <c r="F28" s="40" t="s">
        <v>175</v>
      </c>
      <c r="G28" s="40" t="s">
        <v>175</v>
      </c>
      <c r="H28" s="40" t="s">
        <v>175</v>
      </c>
      <c r="I28" s="40" t="s">
        <v>175</v>
      </c>
      <c r="J28" s="41" t="str">
        <f t="shared" si="0"/>
        <v>&lt;DL</v>
      </c>
      <c r="K28" s="40" t="s">
        <v>175</v>
      </c>
      <c r="L28" s="40" t="s">
        <v>175</v>
      </c>
      <c r="M28" s="40" t="s">
        <v>175</v>
      </c>
      <c r="N28" s="40">
        <v>7.1300000000000002E-2</v>
      </c>
      <c r="O28" s="86">
        <v>3.4500000000000003E-2</v>
      </c>
      <c r="P28" s="40" t="s">
        <v>135</v>
      </c>
      <c r="Q28" s="40" t="s">
        <v>175</v>
      </c>
      <c r="R28" s="40" t="s">
        <v>175</v>
      </c>
    </row>
    <row r="29" spans="1:18" x14ac:dyDescent="0.3">
      <c r="A29" s="29" t="s">
        <v>192</v>
      </c>
      <c r="B29" s="32" t="s">
        <v>158</v>
      </c>
      <c r="C29" s="32" t="s">
        <v>135</v>
      </c>
      <c r="D29" s="39" t="s">
        <v>135</v>
      </c>
      <c r="E29" s="39">
        <v>0.2</v>
      </c>
      <c r="F29" s="77" t="s">
        <v>181</v>
      </c>
      <c r="G29" s="40" t="s">
        <v>181</v>
      </c>
      <c r="H29" s="40" t="s">
        <v>181</v>
      </c>
      <c r="I29" s="40" t="s">
        <v>181</v>
      </c>
      <c r="J29" s="41" t="str">
        <f t="shared" si="0"/>
        <v>&lt;DL</v>
      </c>
      <c r="K29" s="40">
        <v>0.25</v>
      </c>
      <c r="L29" s="40" t="s">
        <v>181</v>
      </c>
      <c r="M29" s="40" t="s">
        <v>181</v>
      </c>
      <c r="N29" s="40" t="s">
        <v>181</v>
      </c>
      <c r="O29" s="86" t="s">
        <v>181</v>
      </c>
      <c r="P29" s="40" t="s">
        <v>135</v>
      </c>
      <c r="Q29" s="40" t="s">
        <v>181</v>
      </c>
      <c r="R29" s="40" t="s">
        <v>181</v>
      </c>
    </row>
    <row r="30" spans="1:18" x14ac:dyDescent="0.3">
      <c r="A30" s="29" t="s">
        <v>193</v>
      </c>
      <c r="B30" s="32" t="s">
        <v>158</v>
      </c>
      <c r="C30" s="32" t="s">
        <v>135</v>
      </c>
      <c r="D30" s="39" t="s">
        <v>135</v>
      </c>
      <c r="E30" s="39">
        <v>0.5</v>
      </c>
      <c r="F30" s="40" t="s">
        <v>164</v>
      </c>
      <c r="G30" s="40" t="s">
        <v>164</v>
      </c>
      <c r="H30" s="40" t="s">
        <v>164</v>
      </c>
      <c r="I30" s="40" t="s">
        <v>164</v>
      </c>
      <c r="J30" s="41" t="str">
        <f t="shared" si="0"/>
        <v>&lt;DL</v>
      </c>
      <c r="K30" s="40" t="s">
        <v>164</v>
      </c>
      <c r="L30" s="40" t="s">
        <v>164</v>
      </c>
      <c r="M30" s="40" t="s">
        <v>164</v>
      </c>
      <c r="N30" s="40">
        <v>4.2300000000000004</v>
      </c>
      <c r="O30" s="86">
        <v>2.6</v>
      </c>
      <c r="P30" s="40" t="s">
        <v>135</v>
      </c>
      <c r="Q30" s="40" t="s">
        <v>164</v>
      </c>
      <c r="R30" s="40" t="s">
        <v>164</v>
      </c>
    </row>
    <row r="31" spans="1:18" x14ac:dyDescent="0.3">
      <c r="A31" s="29" t="s">
        <v>194</v>
      </c>
      <c r="B31" s="32" t="s">
        <v>158</v>
      </c>
      <c r="C31" s="32">
        <v>0.1</v>
      </c>
      <c r="D31" s="39" t="s">
        <v>135</v>
      </c>
      <c r="E31" s="39">
        <v>3.0000000000000001E-3</v>
      </c>
      <c r="F31" s="40">
        <v>0.23699999999999999</v>
      </c>
      <c r="G31" s="40">
        <v>1.12E-2</v>
      </c>
      <c r="H31" s="40">
        <v>1.2800000000000001E-2</v>
      </c>
      <c r="I31" s="40">
        <v>1.2800000000000001E-2</v>
      </c>
      <c r="J31" s="41" t="str">
        <f t="shared" si="0"/>
        <v>&lt;2xDL</v>
      </c>
      <c r="K31" s="40">
        <v>9.5999999999999992E-3</v>
      </c>
      <c r="L31" s="40">
        <v>4.7999999999999996E-3</v>
      </c>
      <c r="M31" s="40">
        <v>1.9199999999999998E-2</v>
      </c>
      <c r="N31" s="40">
        <v>1.6500000000000001E-2</v>
      </c>
      <c r="O31" s="40">
        <v>1.5299999999999999E-2</v>
      </c>
      <c r="P31" s="40" t="s">
        <v>184</v>
      </c>
      <c r="Q31" s="40" t="s">
        <v>195</v>
      </c>
      <c r="R31" s="40" t="s">
        <v>195</v>
      </c>
    </row>
    <row r="32" spans="1:18" x14ac:dyDescent="0.3">
      <c r="A32" s="29" t="s">
        <v>196</v>
      </c>
      <c r="B32" s="32" t="s">
        <v>158</v>
      </c>
      <c r="C32" s="32" t="s">
        <v>135</v>
      </c>
      <c r="D32" s="32">
        <v>0.15</v>
      </c>
      <c r="E32" s="32">
        <v>1E-4</v>
      </c>
      <c r="F32" s="40">
        <v>1.2999999999999999E-4</v>
      </c>
      <c r="G32" s="40" t="s">
        <v>197</v>
      </c>
      <c r="H32" s="40">
        <v>7.2999999999999996E-4</v>
      </c>
      <c r="I32" s="40">
        <v>7.3999999999999999E-4</v>
      </c>
      <c r="J32" s="41">
        <f t="shared" si="0"/>
        <v>1.3605442176870784E-2</v>
      </c>
      <c r="K32" s="40">
        <v>5.2999999999999998E-4</v>
      </c>
      <c r="L32" s="40">
        <v>9.3399999999999993E-3</v>
      </c>
      <c r="M32" s="40">
        <v>3.8600000000000002E-2</v>
      </c>
      <c r="N32" s="40">
        <v>5.4000000000000001E-4</v>
      </c>
      <c r="O32" s="86">
        <v>3.6000000000000002E-4</v>
      </c>
      <c r="P32" s="40" t="s">
        <v>213</v>
      </c>
      <c r="Q32" s="40" t="s">
        <v>197</v>
      </c>
      <c r="R32" s="40" t="s">
        <v>197</v>
      </c>
    </row>
    <row r="33" spans="1:18" x14ac:dyDescent="0.3">
      <c r="A33" s="29" t="s">
        <v>198</v>
      </c>
      <c r="B33" s="32" t="s">
        <v>158</v>
      </c>
      <c r="C33" s="32">
        <v>5.0000000000000001E-3</v>
      </c>
      <c r="D33" s="39" t="s">
        <v>135</v>
      </c>
      <c r="E33" s="39">
        <v>1E-4</v>
      </c>
      <c r="F33" s="40">
        <v>6.3000000000000003E-4</v>
      </c>
      <c r="G33" s="40">
        <v>3.1E-4</v>
      </c>
      <c r="H33" s="40">
        <v>4.1999999999999997E-3</v>
      </c>
      <c r="I33" s="40">
        <v>4.1999999999999997E-3</v>
      </c>
      <c r="J33" s="41">
        <f t="shared" si="0"/>
        <v>0</v>
      </c>
      <c r="K33" s="40">
        <v>1.42E-3</v>
      </c>
      <c r="L33" s="40">
        <v>4.1000000000000002E-2</v>
      </c>
      <c r="M33" s="40">
        <v>0.14699999999999999</v>
      </c>
      <c r="N33" s="40">
        <v>6.5600000000000006E-2</v>
      </c>
      <c r="O33" s="40">
        <v>3.61E-2</v>
      </c>
      <c r="P33" s="40">
        <v>4.8000000000000001E-4</v>
      </c>
      <c r="Q33" s="40" t="s">
        <v>197</v>
      </c>
      <c r="R33" s="40" t="s">
        <v>197</v>
      </c>
    </row>
    <row r="34" spans="1:18" x14ac:dyDescent="0.3">
      <c r="A34" s="29" t="s">
        <v>199</v>
      </c>
      <c r="B34" s="32" t="s">
        <v>158</v>
      </c>
      <c r="C34" s="32" t="s">
        <v>135</v>
      </c>
      <c r="D34" s="31">
        <v>1</v>
      </c>
      <c r="E34" s="32">
        <v>5.0000000000000002E-5</v>
      </c>
      <c r="F34" s="40">
        <v>8.4199999999999997E-2</v>
      </c>
      <c r="G34" s="40">
        <v>8.09E-2</v>
      </c>
      <c r="H34" s="40">
        <v>7.3099999999999998E-2</v>
      </c>
      <c r="I34" s="40">
        <v>7.3300000000000004E-2</v>
      </c>
      <c r="J34" s="41">
        <f t="shared" si="0"/>
        <v>2.732240437158548E-3</v>
      </c>
      <c r="K34" s="40">
        <v>7.6499999999999999E-2</v>
      </c>
      <c r="L34" s="40">
        <v>1.17E-2</v>
      </c>
      <c r="M34" s="40">
        <v>2.93E-2</v>
      </c>
      <c r="N34" s="40">
        <v>5.74E-2</v>
      </c>
      <c r="O34" s="86">
        <v>6.6799999999999998E-2</v>
      </c>
      <c r="P34" s="40">
        <v>8.3000000000000004E-2</v>
      </c>
      <c r="Q34" s="40" t="s">
        <v>200</v>
      </c>
      <c r="R34" s="40" t="s">
        <v>200</v>
      </c>
    </row>
    <row r="35" spans="1:18" x14ac:dyDescent="0.3">
      <c r="A35" s="29" t="s">
        <v>201</v>
      </c>
      <c r="B35" s="32" t="s">
        <v>158</v>
      </c>
      <c r="C35" s="32" t="s">
        <v>135</v>
      </c>
      <c r="D35" s="39" t="s">
        <v>135</v>
      </c>
      <c r="E35" s="32">
        <v>2.0000000000000002E-5</v>
      </c>
      <c r="F35" s="40" t="s">
        <v>202</v>
      </c>
      <c r="G35" s="40" t="s">
        <v>202</v>
      </c>
      <c r="H35" s="40" t="s">
        <v>202</v>
      </c>
      <c r="I35" s="40" t="s">
        <v>202</v>
      </c>
      <c r="J35" s="41" t="str">
        <f t="shared" si="0"/>
        <v>&lt;DL</v>
      </c>
      <c r="K35" s="40" t="s">
        <v>202</v>
      </c>
      <c r="L35" s="40" t="s">
        <v>202</v>
      </c>
      <c r="M35" s="44" t="s">
        <v>316</v>
      </c>
      <c r="N35" s="40" t="s">
        <v>202</v>
      </c>
      <c r="O35" s="86" t="s">
        <v>202</v>
      </c>
      <c r="P35" s="40" t="s">
        <v>135</v>
      </c>
      <c r="Q35" s="40" t="s">
        <v>202</v>
      </c>
      <c r="R35" s="40" t="s">
        <v>202</v>
      </c>
    </row>
    <row r="36" spans="1:18" x14ac:dyDescent="0.3">
      <c r="A36" s="29" t="s">
        <v>203</v>
      </c>
      <c r="B36" s="32" t="s">
        <v>158</v>
      </c>
      <c r="C36" s="32" t="s">
        <v>135</v>
      </c>
      <c r="D36" s="39" t="s">
        <v>135</v>
      </c>
      <c r="E36" s="39">
        <v>5.0000000000000002E-5</v>
      </c>
      <c r="F36" s="40" t="s">
        <v>200</v>
      </c>
      <c r="G36" s="40" t="s">
        <v>200</v>
      </c>
      <c r="H36" s="40" t="s">
        <v>200</v>
      </c>
      <c r="I36" s="40" t="s">
        <v>200</v>
      </c>
      <c r="J36" s="41" t="str">
        <f t="shared" si="0"/>
        <v>&lt;DL</v>
      </c>
      <c r="K36" s="40" t="s">
        <v>200</v>
      </c>
      <c r="L36" s="40" t="s">
        <v>200</v>
      </c>
      <c r="M36" s="44" t="s">
        <v>197</v>
      </c>
      <c r="N36" s="40" t="s">
        <v>200</v>
      </c>
      <c r="O36" s="86" t="s">
        <v>200</v>
      </c>
      <c r="P36" s="40" t="s">
        <v>135</v>
      </c>
      <c r="Q36" s="40" t="s">
        <v>200</v>
      </c>
      <c r="R36" s="40" t="s">
        <v>200</v>
      </c>
    </row>
    <row r="37" spans="1:18" x14ac:dyDescent="0.3">
      <c r="A37" s="29" t="s">
        <v>204</v>
      </c>
      <c r="B37" s="32" t="s">
        <v>158</v>
      </c>
      <c r="C37" s="32" t="s">
        <v>135</v>
      </c>
      <c r="D37" s="39" t="s">
        <v>135</v>
      </c>
      <c r="E37" s="39">
        <v>0.01</v>
      </c>
      <c r="F37" s="40" t="s">
        <v>184</v>
      </c>
      <c r="G37" s="40" t="s">
        <v>184</v>
      </c>
      <c r="H37" s="40" t="s">
        <v>184</v>
      </c>
      <c r="I37" s="40" t="s">
        <v>184</v>
      </c>
      <c r="J37" s="41" t="str">
        <f t="shared" si="0"/>
        <v>&lt;DL</v>
      </c>
      <c r="K37" s="40" t="s">
        <v>184</v>
      </c>
      <c r="L37" s="40" t="s">
        <v>184</v>
      </c>
      <c r="M37" s="40">
        <v>0.13100000000000001</v>
      </c>
      <c r="N37" s="40">
        <v>5.5E-2</v>
      </c>
      <c r="O37" s="86">
        <v>4.4999999999999998E-2</v>
      </c>
      <c r="P37" s="40" t="s">
        <v>180</v>
      </c>
      <c r="Q37" s="40" t="s">
        <v>184</v>
      </c>
      <c r="R37" s="40" t="s">
        <v>184</v>
      </c>
    </row>
    <row r="38" spans="1:18" x14ac:dyDescent="0.3">
      <c r="A38" s="45" t="s">
        <v>297</v>
      </c>
      <c r="B38" s="32" t="s">
        <v>158</v>
      </c>
      <c r="C38" s="32">
        <v>9.0000000000000006E-5</v>
      </c>
      <c r="D38" s="32">
        <v>0.02</v>
      </c>
      <c r="E38" s="32">
        <v>5.0000000000000004E-6</v>
      </c>
      <c r="F38" s="40">
        <v>3.9400000000000002E-5</v>
      </c>
      <c r="G38" s="40">
        <v>3.1099999999999997E-5</v>
      </c>
      <c r="H38" s="40">
        <v>5.66E-5</v>
      </c>
      <c r="I38" s="40">
        <v>5.66E-5</v>
      </c>
      <c r="J38" s="41">
        <f t="shared" si="0"/>
        <v>0</v>
      </c>
      <c r="K38" s="40" t="s">
        <v>205</v>
      </c>
      <c r="L38" s="40">
        <v>1.6999999999999999E-3</v>
      </c>
      <c r="M38" s="40">
        <v>3.2499999999999999E-3</v>
      </c>
      <c r="N38" s="40">
        <v>6.0599999999999998E-4</v>
      </c>
      <c r="O38" s="40">
        <v>2.7E-4</v>
      </c>
      <c r="P38" s="40" t="s">
        <v>211</v>
      </c>
      <c r="Q38" s="40" t="s">
        <v>205</v>
      </c>
      <c r="R38" s="40" t="s">
        <v>205</v>
      </c>
    </row>
    <row r="39" spans="1:18" x14ac:dyDescent="0.3">
      <c r="A39" s="46" t="s">
        <v>206</v>
      </c>
      <c r="B39" s="47" t="s">
        <v>158</v>
      </c>
      <c r="C39" s="47" t="s">
        <v>207</v>
      </c>
      <c r="D39" s="48" t="s">
        <v>135</v>
      </c>
      <c r="E39" s="49" t="s">
        <v>135</v>
      </c>
      <c r="F39" s="50">
        <f t="shared" ref="F39:R39" si="1">IF(F$13&lt;17,0.00004,(IF(F$13&gt;280,0.00037,((10^(0.83*(LOG(F$13))-2.46))/1000))))</f>
        <v>1.805486582251742E-4</v>
      </c>
      <c r="G39" s="50">
        <f t="shared" si="1"/>
        <v>1.805486582251742E-4</v>
      </c>
      <c r="H39" s="50">
        <f t="shared" si="1"/>
        <v>2.0456780910324833E-4</v>
      </c>
      <c r="I39" s="50">
        <f t="shared" si="1"/>
        <v>2.0581549634670336E-4</v>
      </c>
      <c r="J39" s="50" t="s">
        <v>135</v>
      </c>
      <c r="K39" s="50">
        <f t="shared" si="1"/>
        <v>1.9704843157768401E-4</v>
      </c>
      <c r="L39" s="50">
        <f t="shared" si="1"/>
        <v>3.6999999999999999E-4</v>
      </c>
      <c r="M39" s="50">
        <f t="shared" si="1"/>
        <v>3.6999999999999999E-4</v>
      </c>
      <c r="N39" s="50">
        <f t="shared" si="1"/>
        <v>3.6999999999999999E-4</v>
      </c>
      <c r="O39" s="50">
        <f t="shared" si="1"/>
        <v>3.6999999999999999E-4</v>
      </c>
      <c r="P39" s="50">
        <f t="shared" si="1"/>
        <v>2.7353478734954757E-4</v>
      </c>
      <c r="Q39" s="50">
        <f t="shared" si="1"/>
        <v>3.6999999999999999E-4</v>
      </c>
      <c r="R39" s="50">
        <f t="shared" si="1"/>
        <v>3.6999999999999999E-4</v>
      </c>
    </row>
    <row r="40" spans="1:18" x14ac:dyDescent="0.3">
      <c r="A40" s="29" t="s">
        <v>208</v>
      </c>
      <c r="B40" s="32" t="s">
        <v>158</v>
      </c>
      <c r="C40" s="32" t="s">
        <v>135</v>
      </c>
      <c r="D40" s="39" t="s">
        <v>135</v>
      </c>
      <c r="E40" s="39">
        <v>0.05</v>
      </c>
      <c r="F40" s="40">
        <v>29.9</v>
      </c>
      <c r="G40" s="40">
        <v>30.9</v>
      </c>
      <c r="H40" s="40">
        <v>35.4</v>
      </c>
      <c r="I40" s="40">
        <v>35.5</v>
      </c>
      <c r="J40" s="41">
        <f t="shared" si="0"/>
        <v>2.8208744710860765E-3</v>
      </c>
      <c r="K40" s="40">
        <v>33.799999999999997</v>
      </c>
      <c r="L40" s="40">
        <v>172</v>
      </c>
      <c r="M40" s="40">
        <v>440</v>
      </c>
      <c r="N40" s="40">
        <v>262</v>
      </c>
      <c r="O40" s="86">
        <v>256</v>
      </c>
      <c r="P40" s="40">
        <v>45.3</v>
      </c>
      <c r="Q40" s="40" t="s">
        <v>209</v>
      </c>
      <c r="R40" s="40" t="s">
        <v>209</v>
      </c>
    </row>
    <row r="41" spans="1:18" x14ac:dyDescent="0.3">
      <c r="A41" s="29" t="s">
        <v>210</v>
      </c>
      <c r="B41" s="32" t="s">
        <v>158</v>
      </c>
      <c r="C41" s="32">
        <v>8.8999999999999999E-3</v>
      </c>
      <c r="D41" s="32">
        <v>0.04</v>
      </c>
      <c r="E41" s="32">
        <v>1E-4</v>
      </c>
      <c r="F41" s="40">
        <v>3.8000000000000002E-4</v>
      </c>
      <c r="G41" s="40" t="s">
        <v>197</v>
      </c>
      <c r="H41" s="40" t="s">
        <v>197</v>
      </c>
      <c r="I41" s="40" t="s">
        <v>197</v>
      </c>
      <c r="J41" s="41" t="str">
        <f t="shared" si="0"/>
        <v>&lt;DL</v>
      </c>
      <c r="K41" s="40" t="s">
        <v>197</v>
      </c>
      <c r="L41" s="40" t="s">
        <v>197</v>
      </c>
      <c r="M41" s="40">
        <v>3.1E-4</v>
      </c>
      <c r="N41" s="40">
        <v>5.5999999999999995E-4</v>
      </c>
      <c r="O41" s="40">
        <v>3.5E-4</v>
      </c>
      <c r="P41" s="40" t="s">
        <v>187</v>
      </c>
      <c r="Q41" s="40" t="s">
        <v>197</v>
      </c>
      <c r="R41" s="40" t="s">
        <v>197</v>
      </c>
    </row>
    <row r="42" spans="1:18" x14ac:dyDescent="0.3">
      <c r="A42" s="29" t="s">
        <v>212</v>
      </c>
      <c r="B42" s="32" t="s">
        <v>158</v>
      </c>
      <c r="C42" s="32" t="s">
        <v>135</v>
      </c>
      <c r="D42" s="39" t="s">
        <v>135</v>
      </c>
      <c r="E42" s="39">
        <v>1E-4</v>
      </c>
      <c r="F42" s="40">
        <v>2.2000000000000001E-4</v>
      </c>
      <c r="G42" s="40" t="s">
        <v>197</v>
      </c>
      <c r="H42" s="40" t="s">
        <v>197</v>
      </c>
      <c r="I42" s="40" t="s">
        <v>197</v>
      </c>
      <c r="J42" s="41" t="str">
        <f t="shared" si="0"/>
        <v>&lt;DL</v>
      </c>
      <c r="K42" s="40" t="s">
        <v>197</v>
      </c>
      <c r="L42" s="40">
        <v>7.6000000000000004E-4</v>
      </c>
      <c r="M42" s="40">
        <v>8.0000000000000004E-4</v>
      </c>
      <c r="N42" s="40">
        <v>8.4700000000000001E-3</v>
      </c>
      <c r="O42" s="86">
        <v>6.3E-3</v>
      </c>
      <c r="P42" s="40" t="s">
        <v>135</v>
      </c>
      <c r="Q42" s="40" t="s">
        <v>197</v>
      </c>
      <c r="R42" s="40" t="s">
        <v>197</v>
      </c>
    </row>
    <row r="43" spans="1:18" x14ac:dyDescent="0.3">
      <c r="A43" s="45" t="s">
        <v>298</v>
      </c>
      <c r="B43" s="32" t="s">
        <v>158</v>
      </c>
      <c r="C43" s="32">
        <v>2E-3</v>
      </c>
      <c r="D43" s="32">
        <v>0.2</v>
      </c>
      <c r="E43" s="32">
        <v>5.0000000000000001E-4</v>
      </c>
      <c r="F43" s="40">
        <v>1.6999999999999999E-3</v>
      </c>
      <c r="G43" s="40">
        <v>1.1000000000000001E-3</v>
      </c>
      <c r="H43" s="40">
        <v>1.23E-3</v>
      </c>
      <c r="I43" s="40">
        <v>1.2199999999999999E-3</v>
      </c>
      <c r="J43" s="41" t="str">
        <f t="shared" si="0"/>
        <v>&lt;2xDL</v>
      </c>
      <c r="K43" s="40">
        <v>1.06E-3</v>
      </c>
      <c r="L43" s="87" t="s">
        <v>213</v>
      </c>
      <c r="M43" s="87">
        <v>4.3700000000000003E-2</v>
      </c>
      <c r="N43" s="87">
        <v>2.97E-3</v>
      </c>
      <c r="O43" s="40">
        <v>2.1299999999999999E-3</v>
      </c>
      <c r="P43" s="40" t="s">
        <v>186</v>
      </c>
      <c r="Q43" s="40" t="s">
        <v>213</v>
      </c>
      <c r="R43" s="40" t="s">
        <v>213</v>
      </c>
    </row>
    <row r="44" spans="1:18" x14ac:dyDescent="0.3">
      <c r="A44" s="46" t="s">
        <v>214</v>
      </c>
      <c r="B44" s="47" t="s">
        <v>158</v>
      </c>
      <c r="C44" s="47" t="s">
        <v>207</v>
      </c>
      <c r="D44" s="48" t="s">
        <v>135</v>
      </c>
      <c r="E44" s="49" t="s">
        <v>135</v>
      </c>
      <c r="F44" s="51">
        <f t="shared" ref="F44:R44" si="2">IF(F$13&lt;82,0.002,(IF(F$13&gt;180,0.004,((EXP(0.8545*(LN(F$13))-1.465))*0.2)/1000)))</f>
        <v>2.7042908488764043E-3</v>
      </c>
      <c r="G44" s="51">
        <f t="shared" si="2"/>
        <v>2.7042908488764043E-3</v>
      </c>
      <c r="H44" s="51">
        <f t="shared" si="2"/>
        <v>3.075371439901243E-3</v>
      </c>
      <c r="I44" s="51">
        <f t="shared" si="2"/>
        <v>3.0946839626273589E-3</v>
      </c>
      <c r="J44" s="51" t="s">
        <v>135</v>
      </c>
      <c r="K44" s="51">
        <f t="shared" si="2"/>
        <v>2.9590559317304306E-3</v>
      </c>
      <c r="L44" s="51">
        <f t="shared" si="2"/>
        <v>4.0000000000000001E-3</v>
      </c>
      <c r="M44" s="51">
        <f t="shared" si="2"/>
        <v>4.0000000000000001E-3</v>
      </c>
      <c r="N44" s="51">
        <f t="shared" si="2"/>
        <v>4.0000000000000001E-3</v>
      </c>
      <c r="O44" s="51">
        <f t="shared" si="2"/>
        <v>4.0000000000000001E-3</v>
      </c>
      <c r="P44" s="51">
        <f t="shared" si="2"/>
        <v>4.0000000000000001E-3</v>
      </c>
      <c r="Q44" s="51">
        <f t="shared" si="2"/>
        <v>4.0000000000000001E-3</v>
      </c>
      <c r="R44" s="51">
        <f t="shared" si="2"/>
        <v>4.0000000000000001E-3</v>
      </c>
    </row>
    <row r="45" spans="1:18" x14ac:dyDescent="0.3">
      <c r="A45" s="29" t="s">
        <v>215</v>
      </c>
      <c r="B45" s="32" t="s">
        <v>158</v>
      </c>
      <c r="C45" s="32">
        <v>0.3</v>
      </c>
      <c r="D45" s="31">
        <v>1</v>
      </c>
      <c r="E45" s="32">
        <v>0.01</v>
      </c>
      <c r="F45" s="40">
        <v>0.33600000000000002</v>
      </c>
      <c r="G45" s="40">
        <v>1.6E-2</v>
      </c>
      <c r="H45" s="40">
        <v>2.5000000000000001E-2</v>
      </c>
      <c r="I45" s="40">
        <v>2.5000000000000001E-2</v>
      </c>
      <c r="J45" s="41" t="str">
        <f t="shared" si="0"/>
        <v>&lt;2xDL</v>
      </c>
      <c r="K45" s="40">
        <v>1.0999999999999999E-2</v>
      </c>
      <c r="L45" s="40">
        <v>0.40100000000000002</v>
      </c>
      <c r="M45" s="40">
        <v>0.29599999999999999</v>
      </c>
      <c r="N45" s="40">
        <v>15.1</v>
      </c>
      <c r="O45" s="40">
        <v>2.0099999999999998</v>
      </c>
      <c r="P45" s="40" t="s">
        <v>308</v>
      </c>
      <c r="Q45" s="40" t="s">
        <v>184</v>
      </c>
      <c r="R45" s="40" t="s">
        <v>184</v>
      </c>
    </row>
    <row r="46" spans="1:18" x14ac:dyDescent="0.3">
      <c r="A46" s="45" t="s">
        <v>299</v>
      </c>
      <c r="B46" s="32" t="s">
        <v>158</v>
      </c>
      <c r="C46" s="32">
        <v>1E-3</v>
      </c>
      <c r="D46" s="32">
        <v>0.1</v>
      </c>
      <c r="E46" s="32">
        <v>5.0000000000000002E-5</v>
      </c>
      <c r="F46" s="40">
        <v>3.6000000000000002E-4</v>
      </c>
      <c r="G46" s="40" t="s">
        <v>200</v>
      </c>
      <c r="H46" s="40">
        <v>3.1599999999999998E-4</v>
      </c>
      <c r="I46" s="40">
        <v>3.2299999999999999E-4</v>
      </c>
      <c r="J46" s="41">
        <f t="shared" si="0"/>
        <v>2.1909233176838832E-2</v>
      </c>
      <c r="K46" s="40" t="s">
        <v>200</v>
      </c>
      <c r="L46" s="40">
        <v>5.1999999999999997E-5</v>
      </c>
      <c r="M46" s="40">
        <v>7.62E-3</v>
      </c>
      <c r="N46" s="40">
        <v>7.2000000000000002E-5</v>
      </c>
      <c r="O46" s="40" t="s">
        <v>200</v>
      </c>
      <c r="P46" s="40">
        <v>6.4999999999999997E-4</v>
      </c>
      <c r="Q46" s="40" t="s">
        <v>200</v>
      </c>
      <c r="R46" s="40" t="s">
        <v>200</v>
      </c>
    </row>
    <row r="47" spans="1:18" x14ac:dyDescent="0.3">
      <c r="A47" s="46" t="s">
        <v>216</v>
      </c>
      <c r="B47" s="47" t="s">
        <v>158</v>
      </c>
      <c r="C47" s="47" t="s">
        <v>207</v>
      </c>
      <c r="D47" s="48" t="s">
        <v>135</v>
      </c>
      <c r="E47" s="49" t="s">
        <v>135</v>
      </c>
      <c r="F47" s="51">
        <f t="shared" ref="F47:R47" si="3">IF(F$13&lt;61,0.001,(IF(F$13&gt;180,0.007,(EXP(1.273*(LN(F$13))-4.705))/1000)))</f>
        <v>3.8854834607454066E-3</v>
      </c>
      <c r="G47" s="51">
        <f t="shared" si="3"/>
        <v>3.8854834607454066E-3</v>
      </c>
      <c r="H47" s="51">
        <f t="shared" si="3"/>
        <v>4.7058653126159262E-3</v>
      </c>
      <c r="I47" s="51">
        <f t="shared" si="3"/>
        <v>4.7499577277182008E-3</v>
      </c>
      <c r="J47" s="51" t="s">
        <v>135</v>
      </c>
      <c r="K47" s="51">
        <f t="shared" si="3"/>
        <v>4.4431845281805238E-3</v>
      </c>
      <c r="L47" s="51">
        <f t="shared" si="3"/>
        <v>7.0000000000000001E-3</v>
      </c>
      <c r="M47" s="51">
        <f t="shared" si="3"/>
        <v>7.0000000000000001E-3</v>
      </c>
      <c r="N47" s="51">
        <f t="shared" si="3"/>
        <v>7.0000000000000001E-3</v>
      </c>
      <c r="O47" s="51">
        <f t="shared" si="3"/>
        <v>7.0000000000000001E-3</v>
      </c>
      <c r="P47" s="51">
        <f t="shared" si="3"/>
        <v>7.0000000000000001E-3</v>
      </c>
      <c r="Q47" s="51">
        <f t="shared" si="3"/>
        <v>7.0000000000000001E-3</v>
      </c>
      <c r="R47" s="51">
        <f t="shared" si="3"/>
        <v>7.0000000000000001E-3</v>
      </c>
    </row>
    <row r="48" spans="1:18" x14ac:dyDescent="0.3">
      <c r="A48" s="29" t="s">
        <v>217</v>
      </c>
      <c r="B48" s="32" t="s">
        <v>158</v>
      </c>
      <c r="C48" s="32" t="s">
        <v>135</v>
      </c>
      <c r="D48" s="39" t="s">
        <v>135</v>
      </c>
      <c r="E48" s="39">
        <v>1E-3</v>
      </c>
      <c r="F48" s="40" t="s">
        <v>186</v>
      </c>
      <c r="G48" s="40" t="s">
        <v>186</v>
      </c>
      <c r="H48" s="40" t="s">
        <v>186</v>
      </c>
      <c r="I48" s="40" t="s">
        <v>186</v>
      </c>
      <c r="J48" s="41" t="str">
        <f t="shared" si="0"/>
        <v>&lt;DL</v>
      </c>
      <c r="K48" s="40" t="s">
        <v>186</v>
      </c>
      <c r="L48" s="40">
        <v>7.4999999999999997E-3</v>
      </c>
      <c r="M48" s="40">
        <v>1.44E-2</v>
      </c>
      <c r="N48" s="40">
        <v>1.2999999999999999E-3</v>
      </c>
      <c r="O48" s="86">
        <v>1.1000000000000001E-3</v>
      </c>
      <c r="P48" s="40" t="s">
        <v>135</v>
      </c>
      <c r="Q48" s="40" t="s">
        <v>186</v>
      </c>
      <c r="R48" s="40" t="s">
        <v>186</v>
      </c>
    </row>
    <row r="49" spans="1:18" x14ac:dyDescent="0.3">
      <c r="A49" s="29" t="s">
        <v>218</v>
      </c>
      <c r="B49" s="32" t="s">
        <v>158</v>
      </c>
      <c r="C49" s="32" t="s">
        <v>135</v>
      </c>
      <c r="D49" s="39" t="s">
        <v>135</v>
      </c>
      <c r="E49" s="39">
        <v>0.1</v>
      </c>
      <c r="F49" s="40">
        <v>9.56</v>
      </c>
      <c r="G49" s="40">
        <v>9.85</v>
      </c>
      <c r="H49" s="40">
        <v>11.5</v>
      </c>
      <c r="I49" s="40">
        <v>11.5</v>
      </c>
      <c r="J49" s="41">
        <f t="shared" si="0"/>
        <v>0</v>
      </c>
      <c r="K49" s="40">
        <v>11.3</v>
      </c>
      <c r="L49" s="40">
        <v>58</v>
      </c>
      <c r="M49" s="40">
        <v>83</v>
      </c>
      <c r="N49" s="40">
        <v>56.5</v>
      </c>
      <c r="O49" s="86">
        <v>64.400000000000006</v>
      </c>
      <c r="P49" s="40">
        <v>19.399999999999999</v>
      </c>
      <c r="Q49" s="40" t="s">
        <v>180</v>
      </c>
      <c r="R49" s="40" t="s">
        <v>180</v>
      </c>
    </row>
    <row r="50" spans="1:18" x14ac:dyDescent="0.3">
      <c r="A50" s="29" t="s">
        <v>219</v>
      </c>
      <c r="B50" s="32" t="s">
        <v>158</v>
      </c>
      <c r="C50" s="32" t="s">
        <v>135</v>
      </c>
      <c r="D50" s="32">
        <v>0.5</v>
      </c>
      <c r="E50" s="32">
        <v>1E-4</v>
      </c>
      <c r="F50" s="40">
        <v>0.161</v>
      </c>
      <c r="G50" s="40">
        <v>0.112</v>
      </c>
      <c r="H50" s="40">
        <v>3.5200000000000002E-2</v>
      </c>
      <c r="I50" s="40">
        <v>3.3799999999999997E-2</v>
      </c>
      <c r="J50" s="41">
        <f t="shared" si="0"/>
        <v>4.0579710144927693E-2</v>
      </c>
      <c r="K50" s="40">
        <v>1.7700000000000001E-3</v>
      </c>
      <c r="L50" s="40">
        <v>1.23</v>
      </c>
      <c r="M50" s="40">
        <v>1.4</v>
      </c>
      <c r="N50" s="40">
        <v>6.51</v>
      </c>
      <c r="O50" s="40">
        <v>5.77</v>
      </c>
      <c r="P50" s="40" t="s">
        <v>187</v>
      </c>
      <c r="Q50" s="40" t="s">
        <v>197</v>
      </c>
      <c r="R50" s="40" t="s">
        <v>197</v>
      </c>
    </row>
    <row r="51" spans="1:18" x14ac:dyDescent="0.3">
      <c r="A51" s="29" t="s">
        <v>220</v>
      </c>
      <c r="B51" s="32" t="s">
        <v>158</v>
      </c>
      <c r="C51" s="32">
        <v>2.5999999999999998E-5</v>
      </c>
      <c r="D51" s="32">
        <v>5.0000000000000001E-3</v>
      </c>
      <c r="E51" s="32">
        <v>5.0000000000000004E-6</v>
      </c>
      <c r="F51" s="40" t="s">
        <v>205</v>
      </c>
      <c r="G51" s="40" t="s">
        <v>205</v>
      </c>
      <c r="H51" s="40" t="s">
        <v>205</v>
      </c>
      <c r="I51" s="40" t="s">
        <v>205</v>
      </c>
      <c r="J51" s="41" t="str">
        <f t="shared" si="0"/>
        <v>&lt;DL</v>
      </c>
      <c r="K51" s="40" t="s">
        <v>205</v>
      </c>
      <c r="L51" s="40" t="s">
        <v>205</v>
      </c>
      <c r="M51" s="40">
        <v>8.6999999999999997E-6</v>
      </c>
      <c r="N51" s="40">
        <v>6.1999999999999999E-6</v>
      </c>
      <c r="O51" s="86" t="s">
        <v>205</v>
      </c>
      <c r="P51" s="40" t="s">
        <v>211</v>
      </c>
      <c r="Q51" s="40" t="s">
        <v>205</v>
      </c>
      <c r="R51" s="40" t="s">
        <v>205</v>
      </c>
    </row>
    <row r="52" spans="1:18" x14ac:dyDescent="0.3">
      <c r="A52" s="29" t="s">
        <v>221</v>
      </c>
      <c r="B52" s="32" t="s">
        <v>158</v>
      </c>
      <c r="C52" s="32">
        <v>7.3000000000000001E-3</v>
      </c>
      <c r="D52" s="39" t="s">
        <v>135</v>
      </c>
      <c r="E52" s="39">
        <v>5.0000000000000002E-5</v>
      </c>
      <c r="F52" s="40">
        <v>3.8999999999999999E-4</v>
      </c>
      <c r="G52" s="40">
        <v>3.9100000000000002E-4</v>
      </c>
      <c r="H52" s="40">
        <v>3.79E-4</v>
      </c>
      <c r="I52" s="40">
        <v>3.7399999999999998E-4</v>
      </c>
      <c r="J52" s="41">
        <f t="shared" si="0"/>
        <v>1.3280212483399769E-2</v>
      </c>
      <c r="K52" s="40">
        <v>4.0000000000000002E-4</v>
      </c>
      <c r="L52" s="40">
        <v>3.79E-4</v>
      </c>
      <c r="M52" s="40">
        <v>1.7600000000000001E-3</v>
      </c>
      <c r="N52" s="40">
        <v>1.06E-3</v>
      </c>
      <c r="O52" s="86">
        <v>8.9899999999999995E-4</v>
      </c>
      <c r="P52" s="40" t="s">
        <v>135</v>
      </c>
      <c r="Q52" s="40" t="s">
        <v>200</v>
      </c>
      <c r="R52" s="40" t="s">
        <v>200</v>
      </c>
    </row>
    <row r="53" spans="1:18" x14ac:dyDescent="0.3">
      <c r="A53" s="45" t="s">
        <v>300</v>
      </c>
      <c r="B53" s="32" t="s">
        <v>158</v>
      </c>
      <c r="C53" s="32">
        <v>2.5000000000000001E-2</v>
      </c>
      <c r="D53" s="32">
        <v>0.3</v>
      </c>
      <c r="E53" s="32">
        <v>5.0000000000000001E-4</v>
      </c>
      <c r="F53" s="40">
        <v>6.0999999999999997E-4</v>
      </c>
      <c r="G53" s="40" t="s">
        <v>213</v>
      </c>
      <c r="H53" s="40" t="s">
        <v>213</v>
      </c>
      <c r="I53" s="40" t="s">
        <v>213</v>
      </c>
      <c r="J53" s="41" t="str">
        <f t="shared" si="0"/>
        <v>&lt;DL</v>
      </c>
      <c r="K53" s="40" t="s">
        <v>213</v>
      </c>
      <c r="L53" s="40">
        <v>1.5399999999999999E-3</v>
      </c>
      <c r="M53" s="40">
        <v>2.8999999999999998E-3</v>
      </c>
      <c r="N53" s="40">
        <v>3.9300000000000003E-3</v>
      </c>
      <c r="O53" s="40">
        <v>2.7799999999999999E-3</v>
      </c>
      <c r="P53" s="40" t="s">
        <v>135</v>
      </c>
      <c r="Q53" s="40" t="s">
        <v>213</v>
      </c>
      <c r="R53" s="40" t="s">
        <v>213</v>
      </c>
    </row>
    <row r="54" spans="1:18" x14ac:dyDescent="0.3">
      <c r="A54" s="52" t="s">
        <v>222</v>
      </c>
      <c r="B54" s="47" t="s">
        <v>158</v>
      </c>
      <c r="C54" s="47" t="s">
        <v>207</v>
      </c>
      <c r="D54" s="48" t="s">
        <v>135</v>
      </c>
      <c r="E54" s="49" t="s">
        <v>135</v>
      </c>
      <c r="F54" s="51">
        <f t="shared" ref="F54:R54" si="4">IF(F$13&lt;61,0.025,(IF(F$13&gt;180,0.15,(EXP(0.76*(LN(F$13))+1.06))/1000)))</f>
        <v>0.10768951120756118</v>
      </c>
      <c r="G54" s="51">
        <f t="shared" si="4"/>
        <v>0.10768951120756118</v>
      </c>
      <c r="H54" s="51">
        <f t="shared" si="4"/>
        <v>0.12073737270096513</v>
      </c>
      <c r="I54" s="51">
        <f t="shared" si="4"/>
        <v>0.12141148801900119</v>
      </c>
      <c r="J54" s="51" t="s">
        <v>135</v>
      </c>
      <c r="K54" s="51">
        <f t="shared" si="4"/>
        <v>0.11666728693025301</v>
      </c>
      <c r="L54" s="51">
        <f t="shared" si="4"/>
        <v>0.15</v>
      </c>
      <c r="M54" s="51">
        <f t="shared" si="4"/>
        <v>0.15</v>
      </c>
      <c r="N54" s="51">
        <f t="shared" si="4"/>
        <v>0.15</v>
      </c>
      <c r="O54" s="51">
        <f t="shared" si="4"/>
        <v>0.15</v>
      </c>
      <c r="P54" s="51">
        <f t="shared" si="4"/>
        <v>0.15</v>
      </c>
      <c r="Q54" s="51">
        <f t="shared" si="4"/>
        <v>0.15</v>
      </c>
      <c r="R54" s="51">
        <f t="shared" si="4"/>
        <v>0.15</v>
      </c>
    </row>
    <row r="55" spans="1:18" x14ac:dyDescent="0.3">
      <c r="A55" s="29" t="s">
        <v>223</v>
      </c>
      <c r="B55" s="32" t="s">
        <v>158</v>
      </c>
      <c r="C55" s="32" t="s">
        <v>135</v>
      </c>
      <c r="D55" s="39" t="s">
        <v>135</v>
      </c>
      <c r="E55" s="39">
        <v>0.05</v>
      </c>
      <c r="F55" s="40" t="s">
        <v>209</v>
      </c>
      <c r="G55" s="40" t="s">
        <v>209</v>
      </c>
      <c r="H55" s="40" t="s">
        <v>209</v>
      </c>
      <c r="I55" s="40" t="s">
        <v>209</v>
      </c>
      <c r="J55" s="41" t="str">
        <f t="shared" si="0"/>
        <v>&lt;DL</v>
      </c>
      <c r="K55" s="40" t="s">
        <v>209</v>
      </c>
      <c r="L55" s="40" t="s">
        <v>209</v>
      </c>
      <c r="M55" s="40" t="s">
        <v>209</v>
      </c>
      <c r="N55" s="40" t="s">
        <v>209</v>
      </c>
      <c r="O55" s="86" t="s">
        <v>209</v>
      </c>
      <c r="P55" s="40" t="s">
        <v>135</v>
      </c>
      <c r="Q55" s="40" t="s">
        <v>209</v>
      </c>
      <c r="R55" s="40" t="s">
        <v>209</v>
      </c>
    </row>
    <row r="56" spans="1:18" x14ac:dyDescent="0.3">
      <c r="A56" s="29" t="s">
        <v>224</v>
      </c>
      <c r="B56" s="32" t="s">
        <v>158</v>
      </c>
      <c r="C56" s="32" t="s">
        <v>135</v>
      </c>
      <c r="D56" s="39" t="s">
        <v>135</v>
      </c>
      <c r="E56" s="39">
        <v>0.1</v>
      </c>
      <c r="F56" s="40">
        <v>0.88</v>
      </c>
      <c r="G56" s="40">
        <v>0.88</v>
      </c>
      <c r="H56" s="40">
        <v>1.05</v>
      </c>
      <c r="I56" s="40">
        <v>1.01</v>
      </c>
      <c r="J56" s="41">
        <f t="shared" si="0"/>
        <v>3.8834951456310711E-2</v>
      </c>
      <c r="K56" s="40">
        <v>1.06</v>
      </c>
      <c r="L56" s="40">
        <v>3.99</v>
      </c>
      <c r="M56" s="40">
        <v>30.7</v>
      </c>
      <c r="N56" s="40">
        <v>7.58</v>
      </c>
      <c r="O56" s="86">
        <v>7.13</v>
      </c>
      <c r="P56" s="40">
        <v>0.86</v>
      </c>
      <c r="Q56" s="40" t="s">
        <v>180</v>
      </c>
      <c r="R56" s="40" t="s">
        <v>180</v>
      </c>
    </row>
    <row r="57" spans="1:18" x14ac:dyDescent="0.3">
      <c r="A57" s="29" t="s">
        <v>225</v>
      </c>
      <c r="B57" s="32" t="s">
        <v>158</v>
      </c>
      <c r="C57" s="32">
        <v>1E-3</v>
      </c>
      <c r="D57" s="39" t="s">
        <v>135</v>
      </c>
      <c r="E57" s="39">
        <v>5.0000000000000002E-5</v>
      </c>
      <c r="F57" s="40">
        <v>5.1E-5</v>
      </c>
      <c r="G57" s="40" t="s">
        <v>200</v>
      </c>
      <c r="H57" s="40">
        <v>6.3E-5</v>
      </c>
      <c r="I57" s="40">
        <v>5.5000000000000002E-5</v>
      </c>
      <c r="J57" s="41" t="str">
        <f t="shared" si="0"/>
        <v>&lt;2xDL</v>
      </c>
      <c r="K57" s="40" t="s">
        <v>200</v>
      </c>
      <c r="L57" s="40" t="s">
        <v>200</v>
      </c>
      <c r="M57" s="44" t="s">
        <v>197</v>
      </c>
      <c r="N57" s="40">
        <v>2.6499999999999999E-4</v>
      </c>
      <c r="O57" s="86">
        <v>2.0599999999999999E-4</v>
      </c>
      <c r="P57" s="40" t="s">
        <v>186</v>
      </c>
      <c r="Q57" s="40" t="s">
        <v>200</v>
      </c>
      <c r="R57" s="40" t="s">
        <v>200</v>
      </c>
    </row>
    <row r="58" spans="1:18" x14ac:dyDescent="0.3">
      <c r="A58" s="29" t="s">
        <v>226</v>
      </c>
      <c r="B58" s="32" t="s">
        <v>158</v>
      </c>
      <c r="C58" s="32" t="s">
        <v>135</v>
      </c>
      <c r="D58" s="39" t="s">
        <v>135</v>
      </c>
      <c r="E58" s="39">
        <v>0.05</v>
      </c>
      <c r="F58" s="40">
        <v>6.37</v>
      </c>
      <c r="G58" s="40">
        <v>6.27</v>
      </c>
      <c r="H58" s="40">
        <v>6.41</v>
      </c>
      <c r="I58" s="40">
        <v>6.38</v>
      </c>
      <c r="J58" s="41">
        <f t="shared" si="0"/>
        <v>4.6911649726349104E-3</v>
      </c>
      <c r="K58" s="40">
        <v>6.2</v>
      </c>
      <c r="L58" s="40">
        <v>6.31</v>
      </c>
      <c r="M58" s="40">
        <v>5.22</v>
      </c>
      <c r="N58" s="40">
        <v>7.55</v>
      </c>
      <c r="O58" s="86">
        <v>7.21</v>
      </c>
      <c r="P58" s="40" t="s">
        <v>135</v>
      </c>
      <c r="Q58" s="40" t="s">
        <v>209</v>
      </c>
      <c r="R58" s="40" t="s">
        <v>209</v>
      </c>
    </row>
    <row r="59" spans="1:18" x14ac:dyDescent="0.3">
      <c r="A59" s="29" t="s">
        <v>227</v>
      </c>
      <c r="B59" s="32" t="s">
        <v>158</v>
      </c>
      <c r="C59" s="115">
        <v>2.5000000000000001E-4</v>
      </c>
      <c r="D59" s="32">
        <v>0.1</v>
      </c>
      <c r="E59" s="32">
        <v>1.0000000000000001E-5</v>
      </c>
      <c r="F59" s="40" t="s">
        <v>228</v>
      </c>
      <c r="G59" s="40" t="s">
        <v>228</v>
      </c>
      <c r="H59" s="40" t="s">
        <v>228</v>
      </c>
      <c r="I59" s="40" t="s">
        <v>228</v>
      </c>
      <c r="J59" s="41" t="str">
        <f t="shared" si="0"/>
        <v>&lt;DL</v>
      </c>
      <c r="K59" s="40" t="s">
        <v>228</v>
      </c>
      <c r="L59" s="40" t="s">
        <v>228</v>
      </c>
      <c r="M59" s="40">
        <v>1.74E-4</v>
      </c>
      <c r="N59" s="40">
        <v>3.1999999999999999E-5</v>
      </c>
      <c r="O59" s="86">
        <v>1.5999999999999999E-5</v>
      </c>
      <c r="P59" s="40" t="s">
        <v>135</v>
      </c>
      <c r="Q59" s="40" t="s">
        <v>228</v>
      </c>
      <c r="R59" s="40" t="s">
        <v>228</v>
      </c>
    </row>
    <row r="60" spans="1:18" x14ac:dyDescent="0.3">
      <c r="A60" s="29" t="s">
        <v>229</v>
      </c>
      <c r="B60" s="32" t="s">
        <v>158</v>
      </c>
      <c r="C60" s="32" t="s">
        <v>135</v>
      </c>
      <c r="D60" s="32" t="s">
        <v>135</v>
      </c>
      <c r="E60" s="32">
        <v>0.05</v>
      </c>
      <c r="F60" s="40">
        <v>2.74</v>
      </c>
      <c r="G60" s="40">
        <v>2.8</v>
      </c>
      <c r="H60" s="40">
        <v>3.6</v>
      </c>
      <c r="I60" s="40">
        <v>3.56</v>
      </c>
      <c r="J60" s="41">
        <f t="shared" si="0"/>
        <v>1.1173184357541908E-2</v>
      </c>
      <c r="K60" s="40">
        <v>3.43</v>
      </c>
      <c r="L60" s="40">
        <v>5.05</v>
      </c>
      <c r="M60" s="40">
        <v>31.4</v>
      </c>
      <c r="N60" s="40">
        <v>35.5</v>
      </c>
      <c r="O60" s="86">
        <v>32.5</v>
      </c>
      <c r="P60" s="40">
        <v>5.2</v>
      </c>
      <c r="Q60" s="40" t="s">
        <v>209</v>
      </c>
      <c r="R60" s="40" t="s">
        <v>209</v>
      </c>
    </row>
    <row r="61" spans="1:18" x14ac:dyDescent="0.3">
      <c r="A61" s="29" t="s">
        <v>230</v>
      </c>
      <c r="B61" s="32" t="s">
        <v>158</v>
      </c>
      <c r="C61" s="32" t="s">
        <v>135</v>
      </c>
      <c r="D61" s="32" t="s">
        <v>135</v>
      </c>
      <c r="E61" s="32">
        <v>2.0000000000000001E-4</v>
      </c>
      <c r="F61" s="40">
        <v>0.307</v>
      </c>
      <c r="G61" s="40">
        <v>0.315</v>
      </c>
      <c r="H61" s="40">
        <v>0.32100000000000001</v>
      </c>
      <c r="I61" s="40">
        <v>0.32100000000000001</v>
      </c>
      <c r="J61" s="41">
        <f t="shared" si="0"/>
        <v>0</v>
      </c>
      <c r="K61" s="40">
        <v>0.30299999999999999</v>
      </c>
      <c r="L61" s="40">
        <v>0.4</v>
      </c>
      <c r="M61" s="40">
        <v>1.1399999999999999</v>
      </c>
      <c r="N61" s="40">
        <v>0.76900000000000002</v>
      </c>
      <c r="O61" s="86">
        <v>0.79400000000000004</v>
      </c>
      <c r="P61" s="40" t="s">
        <v>135</v>
      </c>
      <c r="Q61" s="40" t="s">
        <v>211</v>
      </c>
      <c r="R61" s="40" t="s">
        <v>211</v>
      </c>
    </row>
    <row r="62" spans="1:18" x14ac:dyDescent="0.3">
      <c r="A62" s="29" t="s">
        <v>231</v>
      </c>
      <c r="B62" s="32" t="s">
        <v>158</v>
      </c>
      <c r="C62" s="32" t="s">
        <v>135</v>
      </c>
      <c r="D62" s="32" t="s">
        <v>135</v>
      </c>
      <c r="E62" s="32">
        <v>0.5</v>
      </c>
      <c r="F62" s="40">
        <v>7.21</v>
      </c>
      <c r="G62" s="40">
        <v>7.47</v>
      </c>
      <c r="H62" s="40">
        <v>12.2</v>
      </c>
      <c r="I62" s="40">
        <v>12.2</v>
      </c>
      <c r="J62" s="41">
        <f t="shared" si="0"/>
        <v>0</v>
      </c>
      <c r="K62" s="40">
        <v>12</v>
      </c>
      <c r="L62" s="40">
        <v>136</v>
      </c>
      <c r="M62" s="40">
        <v>449</v>
      </c>
      <c r="N62" s="40">
        <v>245</v>
      </c>
      <c r="O62" s="86">
        <v>240</v>
      </c>
      <c r="P62" s="40" t="s">
        <v>135</v>
      </c>
      <c r="Q62" s="40" t="s">
        <v>164</v>
      </c>
      <c r="R62" s="40" t="s">
        <v>164</v>
      </c>
    </row>
    <row r="63" spans="1:18" x14ac:dyDescent="0.3">
      <c r="A63" s="29" t="s">
        <v>232</v>
      </c>
      <c r="B63" s="32" t="s">
        <v>158</v>
      </c>
      <c r="C63" s="32">
        <v>8.0000000000000004E-4</v>
      </c>
      <c r="D63" s="39" t="s">
        <v>135</v>
      </c>
      <c r="E63" s="39">
        <v>1.0000000000000001E-5</v>
      </c>
      <c r="F63" s="40" t="s">
        <v>228</v>
      </c>
      <c r="G63" s="40" t="s">
        <v>228</v>
      </c>
      <c r="H63" s="40" t="s">
        <v>228</v>
      </c>
      <c r="I63" s="40" t="s">
        <v>228</v>
      </c>
      <c r="J63" s="41" t="str">
        <f t="shared" si="0"/>
        <v>&lt;DL</v>
      </c>
      <c r="K63" s="40" t="s">
        <v>228</v>
      </c>
      <c r="L63" s="40">
        <v>8.7999999999999998E-5</v>
      </c>
      <c r="M63" s="40">
        <v>2.81E-4</v>
      </c>
      <c r="N63" s="40" t="s">
        <v>228</v>
      </c>
      <c r="O63" s="86" t="s">
        <v>228</v>
      </c>
      <c r="P63" s="40" t="s">
        <v>135</v>
      </c>
      <c r="Q63" s="40" t="s">
        <v>228</v>
      </c>
      <c r="R63" s="40" t="s">
        <v>228</v>
      </c>
    </row>
    <row r="64" spans="1:18" x14ac:dyDescent="0.3">
      <c r="A64" s="29" t="s">
        <v>233</v>
      </c>
      <c r="B64" s="32" t="s">
        <v>158</v>
      </c>
      <c r="C64" s="32" t="s">
        <v>135</v>
      </c>
      <c r="D64" s="32" t="s">
        <v>135</v>
      </c>
      <c r="E64" s="32">
        <v>1E-4</v>
      </c>
      <c r="F64" s="40" t="s">
        <v>197</v>
      </c>
      <c r="G64" s="40" t="s">
        <v>197</v>
      </c>
      <c r="H64" s="40" t="s">
        <v>197</v>
      </c>
      <c r="I64" s="40" t="s">
        <v>197</v>
      </c>
      <c r="J64" s="41" t="str">
        <f t="shared" si="0"/>
        <v>&lt;DL</v>
      </c>
      <c r="K64" s="40" t="s">
        <v>197</v>
      </c>
      <c r="L64" s="40" t="s">
        <v>197</v>
      </c>
      <c r="M64" s="44" t="s">
        <v>211</v>
      </c>
      <c r="N64" s="40" t="s">
        <v>197</v>
      </c>
      <c r="O64" s="86" t="s">
        <v>197</v>
      </c>
      <c r="P64" s="40" t="s">
        <v>135</v>
      </c>
      <c r="Q64" s="40" t="s">
        <v>197</v>
      </c>
      <c r="R64" s="40" t="s">
        <v>197</v>
      </c>
    </row>
    <row r="65" spans="1:19" x14ac:dyDescent="0.3">
      <c r="A65" s="29" t="s">
        <v>234</v>
      </c>
      <c r="B65" s="32" t="s">
        <v>158</v>
      </c>
      <c r="C65" s="32" t="s">
        <v>135</v>
      </c>
      <c r="D65" s="32" t="s">
        <v>135</v>
      </c>
      <c r="E65" s="32">
        <v>2.9999999999999997E-4</v>
      </c>
      <c r="F65" s="40">
        <v>8.0700000000000008E-3</v>
      </c>
      <c r="G65" s="40" t="s">
        <v>235</v>
      </c>
      <c r="H65" s="40" t="s">
        <v>235</v>
      </c>
      <c r="I65" s="40" t="s">
        <v>235</v>
      </c>
      <c r="J65" s="41" t="str">
        <f t="shared" si="0"/>
        <v>&lt;DL</v>
      </c>
      <c r="K65" s="40" t="s">
        <v>235</v>
      </c>
      <c r="L65" s="40" t="s">
        <v>235</v>
      </c>
      <c r="M65" s="44" t="s">
        <v>318</v>
      </c>
      <c r="N65" s="44" t="s">
        <v>333</v>
      </c>
      <c r="O65" s="86">
        <v>9.3000000000000005E-4</v>
      </c>
      <c r="P65" s="40" t="s">
        <v>135</v>
      </c>
      <c r="Q65" s="40" t="s">
        <v>235</v>
      </c>
      <c r="R65" s="40" t="s">
        <v>235</v>
      </c>
      <c r="S65" s="88"/>
    </row>
    <row r="66" spans="1:19" x14ac:dyDescent="0.3">
      <c r="A66" s="29" t="s">
        <v>236</v>
      </c>
      <c r="B66" s="32" t="s">
        <v>158</v>
      </c>
      <c r="C66" s="32">
        <v>1.4999999999999999E-2</v>
      </c>
      <c r="D66" s="32" t="s">
        <v>135</v>
      </c>
      <c r="E66" s="32">
        <v>1.0000000000000001E-5</v>
      </c>
      <c r="F66" s="40">
        <v>6.5399999999999996E-4</v>
      </c>
      <c r="G66" s="40">
        <v>6.2200000000000005E-4</v>
      </c>
      <c r="H66" s="40">
        <v>7.3399999999999995E-4</v>
      </c>
      <c r="I66" s="40">
        <v>7.2599999999999997E-4</v>
      </c>
      <c r="J66" s="41">
        <f t="shared" si="0"/>
        <v>1.0958904109589012E-2</v>
      </c>
      <c r="K66" s="40">
        <v>7.2900000000000005E-4</v>
      </c>
      <c r="L66" s="40">
        <v>4.15E-3</v>
      </c>
      <c r="M66" s="40">
        <v>2.1299999999999999E-3</v>
      </c>
      <c r="N66" s="40">
        <v>1.92E-3</v>
      </c>
      <c r="O66" s="86">
        <v>1.6100000000000001E-3</v>
      </c>
      <c r="P66" s="40">
        <v>1.6299999999999999E-3</v>
      </c>
      <c r="Q66" s="40" t="s">
        <v>228</v>
      </c>
      <c r="R66" s="40" t="s">
        <v>228</v>
      </c>
    </row>
    <row r="67" spans="1:19" x14ac:dyDescent="0.3">
      <c r="A67" s="29" t="s">
        <v>237</v>
      </c>
      <c r="B67" s="32" t="s">
        <v>158</v>
      </c>
      <c r="C67" s="32" t="s">
        <v>135</v>
      </c>
      <c r="D67" s="32" t="s">
        <v>135</v>
      </c>
      <c r="E67" s="32">
        <v>5.0000000000000001E-4</v>
      </c>
      <c r="F67" s="40">
        <v>7.6000000000000004E-4</v>
      </c>
      <c r="G67" s="40" t="s">
        <v>213</v>
      </c>
      <c r="H67" s="40" t="s">
        <v>213</v>
      </c>
      <c r="I67" s="40" t="s">
        <v>213</v>
      </c>
      <c r="J67" s="41" t="str">
        <f t="shared" si="0"/>
        <v>&lt;DL</v>
      </c>
      <c r="K67" s="40" t="s">
        <v>213</v>
      </c>
      <c r="L67" s="40" t="s">
        <v>213</v>
      </c>
      <c r="M67" s="44" t="s">
        <v>186</v>
      </c>
      <c r="N67" s="40">
        <v>2.2499999999999998E-3</v>
      </c>
      <c r="O67" s="86">
        <v>9.1E-4</v>
      </c>
      <c r="P67" s="40" t="s">
        <v>135</v>
      </c>
      <c r="Q67" s="40" t="s">
        <v>213</v>
      </c>
      <c r="R67" s="40" t="s">
        <v>213</v>
      </c>
    </row>
    <row r="68" spans="1:19" x14ac:dyDescent="0.3">
      <c r="A68" s="29" t="s">
        <v>238</v>
      </c>
      <c r="B68" s="32" t="s">
        <v>158</v>
      </c>
      <c r="C68" s="32">
        <v>0.03</v>
      </c>
      <c r="D68" s="32">
        <v>0.3</v>
      </c>
      <c r="E68" s="32">
        <v>3.0000000000000001E-3</v>
      </c>
      <c r="F68" s="40" t="s">
        <v>195</v>
      </c>
      <c r="G68" s="40" t="s">
        <v>195</v>
      </c>
      <c r="H68" s="40">
        <v>5.0000000000000001E-3</v>
      </c>
      <c r="I68" s="40">
        <v>4.8999999999999998E-3</v>
      </c>
      <c r="J68" s="41" t="str">
        <f t="shared" si="0"/>
        <v>&lt;2xDL</v>
      </c>
      <c r="K68" s="40" t="s">
        <v>195</v>
      </c>
      <c r="L68" s="40">
        <v>0.68799999999999994</v>
      </c>
      <c r="M68" s="40">
        <v>0.376</v>
      </c>
      <c r="N68" s="40">
        <v>0.114</v>
      </c>
      <c r="O68" s="40">
        <v>3.6799999999999999E-2</v>
      </c>
      <c r="P68" s="40" t="s">
        <v>209</v>
      </c>
      <c r="Q68" s="40" t="s">
        <v>195</v>
      </c>
      <c r="R68" s="40" t="s">
        <v>195</v>
      </c>
    </row>
    <row r="69" spans="1:19" x14ac:dyDescent="0.3">
      <c r="A69" s="29" t="s">
        <v>239</v>
      </c>
      <c r="B69" s="32" t="s">
        <v>158</v>
      </c>
      <c r="C69" s="32">
        <v>0.1</v>
      </c>
      <c r="D69" s="39" t="s">
        <v>135</v>
      </c>
      <c r="E69" s="39">
        <v>1E-3</v>
      </c>
      <c r="F69" s="40">
        <v>5.5999999999999999E-3</v>
      </c>
      <c r="G69" s="40">
        <v>5.4999999999999997E-3</v>
      </c>
      <c r="H69" s="40">
        <v>5.7000000000000002E-3</v>
      </c>
      <c r="I69" s="40">
        <v>5.4000000000000003E-3</v>
      </c>
      <c r="J69" s="41">
        <f t="shared" si="0"/>
        <v>5.4054054054054036E-2</v>
      </c>
      <c r="K69" s="40">
        <v>4.7999999999999996E-3</v>
      </c>
      <c r="L69" s="40" t="s">
        <v>186</v>
      </c>
      <c r="M69" s="40">
        <v>5.4999999999999997E-3</v>
      </c>
      <c r="N69" s="40">
        <v>9.2999999999999992E-3</v>
      </c>
      <c r="O69" s="86">
        <v>6.1000000000000004E-3</v>
      </c>
      <c r="P69" s="40" t="s">
        <v>135</v>
      </c>
      <c r="Q69" s="40" t="s">
        <v>186</v>
      </c>
      <c r="R69" s="40" t="s">
        <v>135</v>
      </c>
    </row>
    <row r="70" spans="1:19" x14ac:dyDescent="0.3">
      <c r="A70" s="29" t="s">
        <v>240</v>
      </c>
      <c r="B70" s="32" t="s">
        <v>158</v>
      </c>
      <c r="C70" s="32" t="s">
        <v>135</v>
      </c>
      <c r="D70" s="39" t="s">
        <v>135</v>
      </c>
      <c r="E70" s="39">
        <v>1E-4</v>
      </c>
      <c r="F70" s="40" t="s">
        <v>197</v>
      </c>
      <c r="G70" s="40" t="s">
        <v>197</v>
      </c>
      <c r="H70" s="40">
        <v>6.8000000000000005E-4</v>
      </c>
      <c r="I70" s="40">
        <v>6.4999999999999997E-4</v>
      </c>
      <c r="J70" s="41">
        <f t="shared" si="0"/>
        <v>4.5112781954887334E-2</v>
      </c>
      <c r="K70" s="40">
        <v>5.0000000000000001E-4</v>
      </c>
      <c r="L70" s="40">
        <v>9.0900000000000009E-3</v>
      </c>
      <c r="M70" s="40">
        <v>3.7900000000000003E-2</v>
      </c>
      <c r="N70" s="40">
        <v>5.2999999999999998E-4</v>
      </c>
      <c r="O70" s="86">
        <v>3.5E-4</v>
      </c>
      <c r="P70" s="40" t="s">
        <v>135</v>
      </c>
      <c r="Q70" s="40" t="s">
        <v>197</v>
      </c>
      <c r="R70" s="40" t="s">
        <v>135</v>
      </c>
    </row>
    <row r="71" spans="1:19" x14ac:dyDescent="0.3">
      <c r="A71" s="29" t="s">
        <v>241</v>
      </c>
      <c r="B71" s="32" t="s">
        <v>158</v>
      </c>
      <c r="C71" s="32">
        <v>5.0000000000000001E-3</v>
      </c>
      <c r="D71" s="32">
        <v>0.15</v>
      </c>
      <c r="E71" s="32">
        <v>1E-4</v>
      </c>
      <c r="F71" s="40">
        <v>2.2000000000000001E-4</v>
      </c>
      <c r="G71" s="40">
        <v>2.5999999999999998E-4</v>
      </c>
      <c r="H71" s="40">
        <v>3.65E-3</v>
      </c>
      <c r="I71" s="40">
        <v>3.6900000000000001E-3</v>
      </c>
      <c r="J71" s="41">
        <f t="shared" si="0"/>
        <v>1.0899182561307931E-2</v>
      </c>
      <c r="K71" s="40">
        <v>1.2700000000000001E-3</v>
      </c>
      <c r="L71" s="40">
        <v>2.0299999999999999E-2</v>
      </c>
      <c r="M71" s="40">
        <v>0.107</v>
      </c>
      <c r="N71" s="40">
        <v>4.4999999999999998E-2</v>
      </c>
      <c r="O71" s="40">
        <v>3.44E-2</v>
      </c>
      <c r="P71" s="40" t="s">
        <v>135</v>
      </c>
      <c r="Q71" s="40" t="s">
        <v>197</v>
      </c>
      <c r="R71" s="40" t="s">
        <v>135</v>
      </c>
    </row>
    <row r="72" spans="1:19" x14ac:dyDescent="0.3">
      <c r="A72" s="29" t="s">
        <v>242</v>
      </c>
      <c r="B72" s="32" t="s">
        <v>158</v>
      </c>
      <c r="C72" s="32" t="s">
        <v>135</v>
      </c>
      <c r="D72" s="39" t="s">
        <v>135</v>
      </c>
      <c r="E72" s="39">
        <v>5.0000000000000002E-5</v>
      </c>
      <c r="F72" s="40">
        <v>8.0399999999999999E-2</v>
      </c>
      <c r="G72" s="40">
        <v>7.9699999999999993E-2</v>
      </c>
      <c r="H72" s="40">
        <v>7.1999999999999995E-2</v>
      </c>
      <c r="I72" s="40">
        <v>7.2499999999999995E-2</v>
      </c>
      <c r="J72" s="41">
        <f t="shared" si="0"/>
        <v>6.9204152249135011E-3</v>
      </c>
      <c r="K72" s="40">
        <v>7.5399999999999995E-2</v>
      </c>
      <c r="L72" s="40">
        <v>1.15E-2</v>
      </c>
      <c r="M72" s="40">
        <v>2.8799999999999999E-2</v>
      </c>
      <c r="N72" s="40">
        <v>5.79E-2</v>
      </c>
      <c r="O72" s="86">
        <v>6.7299999999999999E-2</v>
      </c>
      <c r="P72" s="40" t="s">
        <v>135</v>
      </c>
      <c r="Q72" s="40" t="s">
        <v>200</v>
      </c>
      <c r="R72" s="40" t="s">
        <v>135</v>
      </c>
    </row>
    <row r="73" spans="1:19" x14ac:dyDescent="0.3">
      <c r="A73" s="29" t="s">
        <v>243</v>
      </c>
      <c r="B73" s="32" t="s">
        <v>158</v>
      </c>
      <c r="C73" s="32" t="s">
        <v>135</v>
      </c>
      <c r="D73" s="32" t="s">
        <v>135</v>
      </c>
      <c r="E73" s="32">
        <v>2.0000000000000002E-5</v>
      </c>
      <c r="F73" s="40" t="s">
        <v>202</v>
      </c>
      <c r="G73" s="40" t="s">
        <v>202</v>
      </c>
      <c r="H73" s="40" t="s">
        <v>202</v>
      </c>
      <c r="I73" s="40" t="s">
        <v>202</v>
      </c>
      <c r="J73" s="41" t="str">
        <f t="shared" si="0"/>
        <v>&lt;DL</v>
      </c>
      <c r="K73" s="40" t="s">
        <v>202</v>
      </c>
      <c r="L73" s="40" t="s">
        <v>202</v>
      </c>
      <c r="M73" s="44" t="s">
        <v>316</v>
      </c>
      <c r="N73" s="40" t="s">
        <v>202</v>
      </c>
      <c r="O73" s="86" t="s">
        <v>202</v>
      </c>
      <c r="P73" s="40" t="s">
        <v>135</v>
      </c>
      <c r="Q73" s="40" t="s">
        <v>202</v>
      </c>
      <c r="R73" s="40" t="s">
        <v>135</v>
      </c>
    </row>
    <row r="74" spans="1:19" x14ac:dyDescent="0.3">
      <c r="A74" s="29" t="s">
        <v>244</v>
      </c>
      <c r="B74" s="32" t="s">
        <v>158</v>
      </c>
      <c r="C74" s="32" t="s">
        <v>135</v>
      </c>
      <c r="D74" s="32" t="s">
        <v>135</v>
      </c>
      <c r="E74" s="32">
        <v>5.0000000000000002E-5</v>
      </c>
      <c r="F74" s="40" t="s">
        <v>200</v>
      </c>
      <c r="G74" s="40" t="s">
        <v>200</v>
      </c>
      <c r="H74" s="40" t="s">
        <v>200</v>
      </c>
      <c r="I74" s="40" t="s">
        <v>200</v>
      </c>
      <c r="J74" s="41" t="str">
        <f t="shared" si="0"/>
        <v>&lt;DL</v>
      </c>
      <c r="K74" s="40" t="s">
        <v>200</v>
      </c>
      <c r="L74" s="40" t="s">
        <v>200</v>
      </c>
      <c r="M74" s="44" t="s">
        <v>197</v>
      </c>
      <c r="N74" s="40" t="s">
        <v>200</v>
      </c>
      <c r="O74" s="86" t="s">
        <v>200</v>
      </c>
      <c r="P74" s="40" t="s">
        <v>135</v>
      </c>
      <c r="Q74" s="40" t="s">
        <v>200</v>
      </c>
      <c r="R74" s="40" t="s">
        <v>135</v>
      </c>
    </row>
    <row r="75" spans="1:19" x14ac:dyDescent="0.3">
      <c r="A75" s="29" t="s">
        <v>245</v>
      </c>
      <c r="B75" s="32" t="s">
        <v>158</v>
      </c>
      <c r="C75" s="32" t="s">
        <v>135</v>
      </c>
      <c r="D75" s="32" t="s">
        <v>135</v>
      </c>
      <c r="E75" s="32">
        <v>0.01</v>
      </c>
      <c r="F75" s="40" t="s">
        <v>184</v>
      </c>
      <c r="G75" s="40" t="s">
        <v>184</v>
      </c>
      <c r="H75" s="40" t="s">
        <v>184</v>
      </c>
      <c r="I75" s="40" t="s">
        <v>184</v>
      </c>
      <c r="J75" s="41" t="str">
        <f t="shared" si="0"/>
        <v>&lt;DL</v>
      </c>
      <c r="K75" s="40" t="s">
        <v>184</v>
      </c>
      <c r="L75" s="40" t="s">
        <v>184</v>
      </c>
      <c r="M75" s="40">
        <v>0.13100000000000001</v>
      </c>
      <c r="N75" s="40">
        <v>5.2999999999999999E-2</v>
      </c>
      <c r="O75" s="86">
        <v>4.3999999999999997E-2</v>
      </c>
      <c r="P75" s="40" t="s">
        <v>135</v>
      </c>
      <c r="Q75" s="40" t="s">
        <v>184</v>
      </c>
      <c r="R75" s="40" t="s">
        <v>135</v>
      </c>
    </row>
    <row r="76" spans="1:19" x14ac:dyDescent="0.3">
      <c r="A76" s="45" t="s">
        <v>301</v>
      </c>
      <c r="B76" s="32" t="s">
        <v>158</v>
      </c>
      <c r="C76" s="32">
        <v>9.0000000000000006E-5</v>
      </c>
      <c r="D76" s="39" t="s">
        <v>135</v>
      </c>
      <c r="E76" s="39">
        <v>5.0000000000000004E-6</v>
      </c>
      <c r="F76" s="40">
        <v>2.72E-5</v>
      </c>
      <c r="G76" s="40">
        <v>2.1100000000000001E-5</v>
      </c>
      <c r="H76" s="40">
        <v>2.6100000000000001E-5</v>
      </c>
      <c r="I76" s="40">
        <v>4.99E-5</v>
      </c>
      <c r="J76" s="41">
        <f>IFERROR(IF(MAX(H76:I76)&lt;(5*$E76),IF(ABS(H76-I76)&lt;(2*$E76),"&lt;2xDL",IFERROR(ABS(H76-I76)/AVERAGE(H76,I76),"&lt;DL")),IFERROR(ABS(H76-I76)/AVERAGE(H76,I76),"&lt;DL")),"&lt;DL")</f>
        <v>0.62631578947368416</v>
      </c>
      <c r="K76" s="40">
        <v>1.33E-5</v>
      </c>
      <c r="L76" s="40">
        <v>4.95E-4</v>
      </c>
      <c r="M76" s="40">
        <v>3.1700000000000001E-3</v>
      </c>
      <c r="N76" s="40">
        <v>4.9700000000000005E-4</v>
      </c>
      <c r="O76" s="40">
        <v>2.4000000000000001E-4</v>
      </c>
      <c r="P76" s="40" t="s">
        <v>135</v>
      </c>
      <c r="Q76" s="40" t="s">
        <v>205</v>
      </c>
      <c r="R76" s="40" t="s">
        <v>135</v>
      </c>
    </row>
    <row r="77" spans="1:19" x14ac:dyDescent="0.3">
      <c r="A77" s="46" t="s">
        <v>246</v>
      </c>
      <c r="B77" s="47" t="s">
        <v>158</v>
      </c>
      <c r="C77" s="47" t="s">
        <v>207</v>
      </c>
      <c r="D77" s="48" t="s">
        <v>135</v>
      </c>
      <c r="E77" s="49" t="s">
        <v>135</v>
      </c>
      <c r="F77" s="50">
        <f t="shared" ref="F77:Q77" si="5">IF(F$13&lt;17,0.00004,(IF(F$13&gt;280,0.00037,((10^(0.83*(LOG(F$13))-2.46))/1000))))</f>
        <v>1.805486582251742E-4</v>
      </c>
      <c r="G77" s="50">
        <f t="shared" si="5"/>
        <v>1.805486582251742E-4</v>
      </c>
      <c r="H77" s="50">
        <f t="shared" si="5"/>
        <v>2.0456780910324833E-4</v>
      </c>
      <c r="I77" s="50">
        <f t="shared" si="5"/>
        <v>2.0581549634670336E-4</v>
      </c>
      <c r="J77" s="50" t="s">
        <v>135</v>
      </c>
      <c r="K77" s="50">
        <f t="shared" si="5"/>
        <v>1.9704843157768401E-4</v>
      </c>
      <c r="L77" s="50">
        <f t="shared" si="5"/>
        <v>3.6999999999999999E-4</v>
      </c>
      <c r="M77" s="50">
        <f t="shared" si="5"/>
        <v>3.6999999999999999E-4</v>
      </c>
      <c r="N77" s="50">
        <f t="shared" si="5"/>
        <v>3.6999999999999999E-4</v>
      </c>
      <c r="O77" s="50">
        <f t="shared" si="5"/>
        <v>3.6999999999999999E-4</v>
      </c>
      <c r="P77" s="50" t="s">
        <v>135</v>
      </c>
      <c r="Q77" s="50">
        <f t="shared" si="5"/>
        <v>3.6999999999999999E-4</v>
      </c>
      <c r="R77" s="40" t="s">
        <v>135</v>
      </c>
    </row>
    <row r="78" spans="1:19" x14ac:dyDescent="0.3">
      <c r="A78" s="29" t="s">
        <v>247</v>
      </c>
      <c r="B78" s="32" t="s">
        <v>158</v>
      </c>
      <c r="C78" s="32" t="s">
        <v>135</v>
      </c>
      <c r="D78" s="32" t="s">
        <v>135</v>
      </c>
      <c r="E78" s="32">
        <v>0.05</v>
      </c>
      <c r="F78" s="40">
        <v>31.1</v>
      </c>
      <c r="G78" s="40">
        <v>31</v>
      </c>
      <c r="H78" s="40">
        <v>36.1</v>
      </c>
      <c r="I78" s="40">
        <v>36.1</v>
      </c>
      <c r="J78" s="41">
        <f t="shared" ref="J78:J106" si="6">IFERROR(IF(MAX(H78:I78)&lt;(5*$E78),IF(ABS(H78-I78)&lt;(2*$E78),"&lt;2xDL",IFERROR(ABS(H78-I78)/AVERAGE(H78,I78),"&lt;DL")),IFERROR(ABS(H78-I78)/AVERAGE(H78,I78),"&lt;DL")),"&lt;DL")</f>
        <v>0</v>
      </c>
      <c r="K78" s="40">
        <v>34</v>
      </c>
      <c r="L78" s="40">
        <v>177</v>
      </c>
      <c r="M78" s="40">
        <v>458</v>
      </c>
      <c r="N78" s="40">
        <v>265</v>
      </c>
      <c r="O78" s="86">
        <v>255</v>
      </c>
      <c r="P78" s="40" t="s">
        <v>135</v>
      </c>
      <c r="Q78" s="40" t="s">
        <v>209</v>
      </c>
      <c r="R78" s="40" t="s">
        <v>135</v>
      </c>
    </row>
    <row r="79" spans="1:19" x14ac:dyDescent="0.3">
      <c r="A79" s="29" t="s">
        <v>248</v>
      </c>
      <c r="B79" s="32" t="s">
        <v>158</v>
      </c>
      <c r="C79" s="32">
        <v>8.8999999999999999E-3</v>
      </c>
      <c r="D79" s="39" t="s">
        <v>135</v>
      </c>
      <c r="E79" s="39">
        <v>1E-4</v>
      </c>
      <c r="F79" s="40" t="s">
        <v>197</v>
      </c>
      <c r="G79" s="40" t="s">
        <v>197</v>
      </c>
      <c r="H79" s="40" t="s">
        <v>197</v>
      </c>
      <c r="I79" s="40" t="s">
        <v>197</v>
      </c>
      <c r="J79" s="41" t="str">
        <f t="shared" si="6"/>
        <v>&lt;DL</v>
      </c>
      <c r="K79" s="40" t="s">
        <v>197</v>
      </c>
      <c r="L79" s="40" t="s">
        <v>197</v>
      </c>
      <c r="M79" s="44" t="s">
        <v>211</v>
      </c>
      <c r="N79" s="40">
        <v>4.4000000000000002E-4</v>
      </c>
      <c r="O79" s="40">
        <v>2.5999999999999998E-4</v>
      </c>
      <c r="P79" s="40" t="s">
        <v>135</v>
      </c>
      <c r="Q79" s="40" t="s">
        <v>197</v>
      </c>
      <c r="R79" s="40" t="s">
        <v>135</v>
      </c>
    </row>
    <row r="80" spans="1:19" x14ac:dyDescent="0.3">
      <c r="A80" s="29" t="s">
        <v>249</v>
      </c>
      <c r="B80" s="32" t="s">
        <v>158</v>
      </c>
      <c r="C80" s="32" t="s">
        <v>135</v>
      </c>
      <c r="D80" s="32" t="s">
        <v>135</v>
      </c>
      <c r="E80" s="32">
        <v>1E-4</v>
      </c>
      <c r="F80" s="40" t="s">
        <v>197</v>
      </c>
      <c r="G80" s="40" t="s">
        <v>197</v>
      </c>
      <c r="H80" s="40" t="s">
        <v>197</v>
      </c>
      <c r="I80" s="40" t="s">
        <v>197</v>
      </c>
      <c r="J80" s="41" t="str">
        <f t="shared" si="6"/>
        <v>&lt;DL</v>
      </c>
      <c r="K80" s="40" t="s">
        <v>197</v>
      </c>
      <c r="L80" s="40">
        <v>7.5000000000000002E-4</v>
      </c>
      <c r="M80" s="40">
        <v>7.3999999999999999E-4</v>
      </c>
      <c r="N80" s="40">
        <v>8.2799999999999992E-3</v>
      </c>
      <c r="O80" s="86">
        <v>6.11E-3</v>
      </c>
      <c r="P80" s="40" t="s">
        <v>135</v>
      </c>
      <c r="Q80" s="40" t="s">
        <v>197</v>
      </c>
      <c r="R80" s="40" t="s">
        <v>135</v>
      </c>
    </row>
    <row r="81" spans="1:18" x14ac:dyDescent="0.3">
      <c r="A81" s="45" t="s">
        <v>302</v>
      </c>
      <c r="B81" s="32" t="s">
        <v>158</v>
      </c>
      <c r="C81" s="32">
        <v>2E-3</v>
      </c>
      <c r="D81" s="39" t="s">
        <v>135</v>
      </c>
      <c r="E81" s="39">
        <v>2.0000000000000001E-4</v>
      </c>
      <c r="F81" s="40">
        <v>1.0300000000000001E-3</v>
      </c>
      <c r="G81" s="40">
        <v>1.01E-3</v>
      </c>
      <c r="H81" s="40">
        <v>1.1199999999999999E-3</v>
      </c>
      <c r="I81" s="40">
        <v>1.15E-3</v>
      </c>
      <c r="J81" s="41">
        <f t="shared" si="6"/>
        <v>2.6431718061674079E-2</v>
      </c>
      <c r="K81" s="40">
        <v>9.8999999999999999E-4</v>
      </c>
      <c r="L81" s="40" t="s">
        <v>211</v>
      </c>
      <c r="M81" s="40">
        <v>3.8899999999999997E-2</v>
      </c>
      <c r="N81" s="40">
        <v>2.1299999999999999E-3</v>
      </c>
      <c r="O81" s="86">
        <v>1.81E-3</v>
      </c>
      <c r="P81" s="40" t="s">
        <v>135</v>
      </c>
      <c r="Q81" s="40" t="s">
        <v>211</v>
      </c>
      <c r="R81" s="40" t="s">
        <v>135</v>
      </c>
    </row>
    <row r="82" spans="1:18" x14ac:dyDescent="0.3">
      <c r="A82" s="46" t="s">
        <v>250</v>
      </c>
      <c r="B82" s="47" t="s">
        <v>158</v>
      </c>
      <c r="C82" s="48" t="s">
        <v>135</v>
      </c>
      <c r="D82" s="47" t="s">
        <v>207</v>
      </c>
      <c r="E82" s="49" t="s">
        <v>135</v>
      </c>
      <c r="F82" s="51">
        <f t="shared" ref="F82:Q82" si="7">IF(F$13&lt;82,0.002,(IF(F$13&gt;180,0.004,((EXP(0.8545*(LN(F$13))-1.465))*0.2)/1000)))</f>
        <v>2.7042908488764043E-3</v>
      </c>
      <c r="G82" s="51">
        <f t="shared" si="7"/>
        <v>2.7042908488764043E-3</v>
      </c>
      <c r="H82" s="51">
        <f t="shared" si="7"/>
        <v>3.075371439901243E-3</v>
      </c>
      <c r="I82" s="51">
        <f t="shared" si="7"/>
        <v>3.0946839626273589E-3</v>
      </c>
      <c r="J82" s="51" t="s">
        <v>135</v>
      </c>
      <c r="K82" s="51">
        <f t="shared" si="7"/>
        <v>2.9590559317304306E-3</v>
      </c>
      <c r="L82" s="51">
        <f t="shared" si="7"/>
        <v>4.0000000000000001E-3</v>
      </c>
      <c r="M82" s="51">
        <f t="shared" si="7"/>
        <v>4.0000000000000001E-3</v>
      </c>
      <c r="N82" s="51">
        <f t="shared" si="7"/>
        <v>4.0000000000000001E-3</v>
      </c>
      <c r="O82" s="51">
        <f t="shared" si="7"/>
        <v>4.0000000000000001E-3</v>
      </c>
      <c r="P82" s="51" t="s">
        <v>135</v>
      </c>
      <c r="Q82" s="51">
        <f t="shared" si="7"/>
        <v>4.0000000000000001E-3</v>
      </c>
      <c r="R82" s="40" t="s">
        <v>135</v>
      </c>
    </row>
    <row r="83" spans="1:18" x14ac:dyDescent="0.3">
      <c r="A83" s="29" t="s">
        <v>251</v>
      </c>
      <c r="B83" s="32" t="s">
        <v>158</v>
      </c>
      <c r="C83" s="32">
        <v>0.3</v>
      </c>
      <c r="D83" s="39" t="s">
        <v>135</v>
      </c>
      <c r="E83" s="39">
        <v>0.01</v>
      </c>
      <c r="F83" s="40" t="s">
        <v>184</v>
      </c>
      <c r="G83" s="40" t="s">
        <v>184</v>
      </c>
      <c r="H83" s="40">
        <v>1.2E-2</v>
      </c>
      <c r="I83" s="40">
        <v>1.2999999999999999E-2</v>
      </c>
      <c r="J83" s="41" t="str">
        <f t="shared" si="6"/>
        <v>&lt;2xDL</v>
      </c>
      <c r="K83" s="40" t="s">
        <v>184</v>
      </c>
      <c r="L83" s="40">
        <v>0.25700000000000001</v>
      </c>
      <c r="M83" s="40">
        <v>6.4000000000000001E-2</v>
      </c>
      <c r="N83" s="40">
        <v>14.2</v>
      </c>
      <c r="O83" s="40">
        <v>1.64</v>
      </c>
      <c r="P83" s="40" t="s">
        <v>135</v>
      </c>
      <c r="Q83" s="40" t="s">
        <v>184</v>
      </c>
      <c r="R83" s="40" t="s">
        <v>135</v>
      </c>
    </row>
    <row r="84" spans="1:18" x14ac:dyDescent="0.3">
      <c r="A84" s="45" t="s">
        <v>303</v>
      </c>
      <c r="B84" s="32" t="s">
        <v>158</v>
      </c>
      <c r="C84" s="32">
        <v>1E-3</v>
      </c>
      <c r="D84" s="39" t="s">
        <v>135</v>
      </c>
      <c r="E84" s="39">
        <v>5.0000000000000002E-5</v>
      </c>
      <c r="F84" s="40" t="s">
        <v>200</v>
      </c>
      <c r="G84" s="40" t="s">
        <v>200</v>
      </c>
      <c r="H84" s="40">
        <v>5.5000000000000002E-5</v>
      </c>
      <c r="I84" s="40">
        <v>5.1999999999999997E-5</v>
      </c>
      <c r="J84" s="41" t="str">
        <f t="shared" si="6"/>
        <v>&lt;2xDL</v>
      </c>
      <c r="K84" s="40" t="s">
        <v>200</v>
      </c>
      <c r="L84" s="40" t="s">
        <v>200</v>
      </c>
      <c r="M84" s="40">
        <v>1.81E-3</v>
      </c>
      <c r="N84" s="40" t="s">
        <v>200</v>
      </c>
      <c r="O84" s="86" t="s">
        <v>200</v>
      </c>
      <c r="P84" s="40" t="s">
        <v>135</v>
      </c>
      <c r="Q84" s="40" t="s">
        <v>200</v>
      </c>
      <c r="R84" s="40" t="s">
        <v>135</v>
      </c>
    </row>
    <row r="85" spans="1:18" x14ac:dyDescent="0.3">
      <c r="A85" s="46" t="s">
        <v>252</v>
      </c>
      <c r="B85" s="47" t="s">
        <v>158</v>
      </c>
      <c r="C85" s="39" t="s">
        <v>135</v>
      </c>
      <c r="D85" s="39" t="s">
        <v>135</v>
      </c>
      <c r="E85" s="49" t="s">
        <v>135</v>
      </c>
      <c r="F85" s="51">
        <f t="shared" ref="F85:Q85" si="8">IF(F$13&lt;61,0.001,(IF(F$13&gt;180,0.007,(EXP(1.273*(LN(F$13))-4.705))/1000)))</f>
        <v>3.8854834607454066E-3</v>
      </c>
      <c r="G85" s="51">
        <f t="shared" si="8"/>
        <v>3.8854834607454066E-3</v>
      </c>
      <c r="H85" s="51">
        <f t="shared" si="8"/>
        <v>4.7058653126159262E-3</v>
      </c>
      <c r="I85" s="51">
        <f t="shared" si="8"/>
        <v>4.7499577277182008E-3</v>
      </c>
      <c r="J85" s="51" t="s">
        <v>135</v>
      </c>
      <c r="K85" s="51">
        <f t="shared" si="8"/>
        <v>4.4431845281805238E-3</v>
      </c>
      <c r="L85" s="51">
        <f t="shared" si="8"/>
        <v>7.0000000000000001E-3</v>
      </c>
      <c r="M85" s="51">
        <f t="shared" si="8"/>
        <v>7.0000000000000001E-3</v>
      </c>
      <c r="N85" s="51">
        <f t="shared" si="8"/>
        <v>7.0000000000000001E-3</v>
      </c>
      <c r="O85" s="51">
        <f t="shared" si="8"/>
        <v>7.0000000000000001E-3</v>
      </c>
      <c r="P85" s="51" t="s">
        <v>135</v>
      </c>
      <c r="Q85" s="51">
        <f t="shared" si="8"/>
        <v>7.0000000000000001E-3</v>
      </c>
      <c r="R85" s="40" t="s">
        <v>135</v>
      </c>
    </row>
    <row r="86" spans="1:18" x14ac:dyDescent="0.3">
      <c r="A86" s="29" t="s">
        <v>253</v>
      </c>
      <c r="B86" s="32" t="s">
        <v>158</v>
      </c>
      <c r="C86" s="32" t="s">
        <v>135</v>
      </c>
      <c r="D86" s="32" t="s">
        <v>135</v>
      </c>
      <c r="E86" s="32">
        <v>1E-3</v>
      </c>
      <c r="F86" s="40" t="s">
        <v>186</v>
      </c>
      <c r="G86" s="40" t="s">
        <v>186</v>
      </c>
      <c r="H86" s="40" t="s">
        <v>186</v>
      </c>
      <c r="I86" s="40" t="s">
        <v>186</v>
      </c>
      <c r="J86" s="41" t="str">
        <f t="shared" si="6"/>
        <v>&lt;DL</v>
      </c>
      <c r="K86" s="40" t="s">
        <v>186</v>
      </c>
      <c r="L86" s="40">
        <v>8.2000000000000007E-3</v>
      </c>
      <c r="M86" s="40">
        <v>1.46E-2</v>
      </c>
      <c r="N86" s="40">
        <v>1.1999999999999999E-3</v>
      </c>
      <c r="O86" s="86">
        <v>1.1000000000000001E-3</v>
      </c>
      <c r="P86" s="40" t="s">
        <v>135</v>
      </c>
      <c r="Q86" s="40" t="s">
        <v>186</v>
      </c>
      <c r="R86" s="40" t="s">
        <v>135</v>
      </c>
    </row>
    <row r="87" spans="1:18" x14ac:dyDescent="0.3">
      <c r="A87" s="29" t="s">
        <v>254</v>
      </c>
      <c r="B87" s="32" t="s">
        <v>158</v>
      </c>
      <c r="C87" s="32" t="s">
        <v>135</v>
      </c>
      <c r="D87" s="32" t="s">
        <v>135</v>
      </c>
      <c r="E87" s="32">
        <v>0.1</v>
      </c>
      <c r="F87" s="40">
        <v>9.5500000000000007</v>
      </c>
      <c r="G87" s="40">
        <v>9.49</v>
      </c>
      <c r="H87" s="40">
        <v>11.2</v>
      </c>
      <c r="I87" s="40">
        <v>11.4</v>
      </c>
      <c r="J87" s="41">
        <f t="shared" si="6"/>
        <v>1.7699115044247881E-2</v>
      </c>
      <c r="K87" s="40">
        <v>11</v>
      </c>
      <c r="L87" s="40">
        <v>57.8</v>
      </c>
      <c r="M87" s="40">
        <v>83.3</v>
      </c>
      <c r="N87" s="40">
        <v>56.4</v>
      </c>
      <c r="O87" s="86">
        <v>63.7</v>
      </c>
      <c r="P87" s="40" t="s">
        <v>135</v>
      </c>
      <c r="Q87" s="40" t="s">
        <v>180</v>
      </c>
      <c r="R87" s="40" t="s">
        <v>135</v>
      </c>
    </row>
    <row r="88" spans="1:18" x14ac:dyDescent="0.3">
      <c r="A88" s="29" t="s">
        <v>255</v>
      </c>
      <c r="B88" s="32" t="s">
        <v>158</v>
      </c>
      <c r="C88" s="32" t="s">
        <v>135</v>
      </c>
      <c r="D88" s="39" t="s">
        <v>135</v>
      </c>
      <c r="E88" s="39">
        <v>1E-4</v>
      </c>
      <c r="F88" s="40">
        <v>0.106</v>
      </c>
      <c r="G88" s="40">
        <v>0.108</v>
      </c>
      <c r="H88" s="40">
        <v>3.32E-2</v>
      </c>
      <c r="I88" s="40">
        <v>3.2599999999999997E-2</v>
      </c>
      <c r="J88" s="41">
        <f t="shared" si="6"/>
        <v>1.8237082066869401E-2</v>
      </c>
      <c r="K88" s="40">
        <v>1.33E-3</v>
      </c>
      <c r="L88" s="40">
        <v>1.2</v>
      </c>
      <c r="M88" s="40">
        <v>1.37</v>
      </c>
      <c r="N88" s="40">
        <v>6.36</v>
      </c>
      <c r="O88" s="86">
        <v>5.6</v>
      </c>
      <c r="P88" s="40" t="s">
        <v>135</v>
      </c>
      <c r="Q88" s="40" t="s">
        <v>197</v>
      </c>
      <c r="R88" s="40" t="s">
        <v>135</v>
      </c>
    </row>
    <row r="89" spans="1:18" x14ac:dyDescent="0.3">
      <c r="A89" s="29" t="s">
        <v>256</v>
      </c>
      <c r="B89" s="32" t="s">
        <v>158</v>
      </c>
      <c r="C89" s="32">
        <v>2.5999999999999998E-5</v>
      </c>
      <c r="D89" s="39" t="s">
        <v>135</v>
      </c>
      <c r="E89" s="39">
        <v>5.0000000000000004E-6</v>
      </c>
      <c r="F89" s="40" t="s">
        <v>205</v>
      </c>
      <c r="G89" s="40" t="s">
        <v>205</v>
      </c>
      <c r="H89" s="40" t="s">
        <v>205</v>
      </c>
      <c r="I89" s="40" t="s">
        <v>205</v>
      </c>
      <c r="J89" s="41" t="str">
        <f t="shared" si="6"/>
        <v>&lt;DL</v>
      </c>
      <c r="K89" s="40" t="s">
        <v>205</v>
      </c>
      <c r="L89" s="40" t="s">
        <v>205</v>
      </c>
      <c r="M89" s="40" t="s">
        <v>205</v>
      </c>
      <c r="N89" s="40" t="s">
        <v>205</v>
      </c>
      <c r="O89" s="86" t="s">
        <v>205</v>
      </c>
      <c r="P89" s="40" t="s">
        <v>135</v>
      </c>
      <c r="Q89" s="40" t="s">
        <v>205</v>
      </c>
      <c r="R89" s="40" t="s">
        <v>135</v>
      </c>
    </row>
    <row r="90" spans="1:18" x14ac:dyDescent="0.3">
      <c r="A90" s="29" t="s">
        <v>257</v>
      </c>
      <c r="B90" s="32" t="s">
        <v>158</v>
      </c>
      <c r="C90" s="32">
        <v>7.3000000000000001E-3</v>
      </c>
      <c r="D90" s="32" t="s">
        <v>135</v>
      </c>
      <c r="E90" s="32">
        <v>5.0000000000000002E-5</v>
      </c>
      <c r="F90" s="40">
        <v>3.3799999999999998E-4</v>
      </c>
      <c r="G90" s="40">
        <v>3.3700000000000001E-4</v>
      </c>
      <c r="H90" s="40">
        <v>3.5100000000000002E-4</v>
      </c>
      <c r="I90" s="40">
        <v>3.2499999999999999E-4</v>
      </c>
      <c r="J90" s="41">
        <f t="shared" si="6"/>
        <v>7.6923076923077038E-2</v>
      </c>
      <c r="K90" s="40">
        <v>3.57E-4</v>
      </c>
      <c r="L90" s="40">
        <v>3.5599999999999998E-4</v>
      </c>
      <c r="M90" s="40">
        <v>1.66E-3</v>
      </c>
      <c r="N90" s="40">
        <v>9.8400000000000007E-4</v>
      </c>
      <c r="O90" s="86">
        <v>8.1400000000000005E-4</v>
      </c>
      <c r="P90" s="40" t="s">
        <v>135</v>
      </c>
      <c r="Q90" s="40" t="s">
        <v>200</v>
      </c>
      <c r="R90" s="40" t="s">
        <v>135</v>
      </c>
    </row>
    <row r="91" spans="1:18" x14ac:dyDescent="0.3">
      <c r="A91" s="45" t="s">
        <v>304</v>
      </c>
      <c r="B91" s="32" t="s">
        <v>158</v>
      </c>
      <c r="C91" s="32">
        <v>2.5000000000000001E-2</v>
      </c>
      <c r="D91" s="39" t="s">
        <v>135</v>
      </c>
      <c r="E91" s="39">
        <v>5.0000000000000001E-4</v>
      </c>
      <c r="F91" s="40" t="s">
        <v>213</v>
      </c>
      <c r="G91" s="40" t="s">
        <v>213</v>
      </c>
      <c r="H91" s="40" t="s">
        <v>213</v>
      </c>
      <c r="I91" s="40" t="s">
        <v>213</v>
      </c>
      <c r="J91" s="41" t="str">
        <f t="shared" si="6"/>
        <v>&lt;DL</v>
      </c>
      <c r="K91" s="40" t="s">
        <v>213</v>
      </c>
      <c r="L91" s="40">
        <v>1.4499999999999999E-3</v>
      </c>
      <c r="M91" s="40">
        <v>2.8E-3</v>
      </c>
      <c r="N91" s="40">
        <v>3.8899999999999998E-3</v>
      </c>
      <c r="O91" s="40">
        <v>2.65E-3</v>
      </c>
      <c r="P91" s="40" t="s">
        <v>135</v>
      </c>
      <c r="Q91" s="40" t="s">
        <v>213</v>
      </c>
      <c r="R91" s="40" t="s">
        <v>135</v>
      </c>
    </row>
    <row r="92" spans="1:18" x14ac:dyDescent="0.3">
      <c r="A92" s="52" t="s">
        <v>258</v>
      </c>
      <c r="B92" s="47" t="s">
        <v>158</v>
      </c>
      <c r="C92" s="39" t="s">
        <v>135</v>
      </c>
      <c r="D92" s="39" t="s">
        <v>135</v>
      </c>
      <c r="E92" s="49" t="s">
        <v>135</v>
      </c>
      <c r="F92" s="51">
        <f t="shared" ref="F92:Q92" si="9">IF(F$13&lt;61,0.025,(IF(F$13&gt;180,0.15,(EXP(0.76*(LN(F$13))+1.06))/1000)))</f>
        <v>0.10768951120756118</v>
      </c>
      <c r="G92" s="51">
        <f t="shared" si="9"/>
        <v>0.10768951120756118</v>
      </c>
      <c r="H92" s="51">
        <f t="shared" si="9"/>
        <v>0.12073737270096513</v>
      </c>
      <c r="I92" s="51">
        <f t="shared" si="9"/>
        <v>0.12141148801900119</v>
      </c>
      <c r="J92" s="51" t="s">
        <v>135</v>
      </c>
      <c r="K92" s="51">
        <f t="shared" si="9"/>
        <v>0.11666728693025301</v>
      </c>
      <c r="L92" s="51">
        <f t="shared" si="9"/>
        <v>0.15</v>
      </c>
      <c r="M92" s="51">
        <f t="shared" si="9"/>
        <v>0.15</v>
      </c>
      <c r="N92" s="51">
        <f t="shared" si="9"/>
        <v>0.15</v>
      </c>
      <c r="O92" s="51">
        <f t="shared" si="9"/>
        <v>0.15</v>
      </c>
      <c r="P92" s="51" t="s">
        <v>135</v>
      </c>
      <c r="Q92" s="51">
        <f t="shared" si="9"/>
        <v>0.15</v>
      </c>
      <c r="R92" s="40" t="s">
        <v>135</v>
      </c>
    </row>
    <row r="93" spans="1:18" x14ac:dyDescent="0.3">
      <c r="A93" s="29" t="s">
        <v>259</v>
      </c>
      <c r="B93" s="32" t="s">
        <v>158</v>
      </c>
      <c r="C93" s="32" t="s">
        <v>135</v>
      </c>
      <c r="D93" s="32" t="s">
        <v>135</v>
      </c>
      <c r="E93" s="32">
        <v>0.05</v>
      </c>
      <c r="F93" s="40" t="s">
        <v>209</v>
      </c>
      <c r="G93" s="40" t="s">
        <v>209</v>
      </c>
      <c r="H93" s="40" t="s">
        <v>209</v>
      </c>
      <c r="I93" s="40" t="s">
        <v>209</v>
      </c>
      <c r="J93" s="41" t="str">
        <f t="shared" si="6"/>
        <v>&lt;DL</v>
      </c>
      <c r="K93" s="40" t="s">
        <v>209</v>
      </c>
      <c r="L93" s="40" t="s">
        <v>209</v>
      </c>
      <c r="M93" s="40" t="s">
        <v>209</v>
      </c>
      <c r="N93" s="40" t="s">
        <v>209</v>
      </c>
      <c r="O93" s="86" t="s">
        <v>209</v>
      </c>
      <c r="P93" s="40" t="s">
        <v>135</v>
      </c>
      <c r="Q93" s="40" t="s">
        <v>209</v>
      </c>
      <c r="R93" s="40" t="s">
        <v>135</v>
      </c>
    </row>
    <row r="94" spans="1:18" x14ac:dyDescent="0.3">
      <c r="A94" s="29" t="s">
        <v>260</v>
      </c>
      <c r="B94" s="32" t="s">
        <v>158</v>
      </c>
      <c r="C94" s="32" t="s">
        <v>135</v>
      </c>
      <c r="D94" s="32" t="s">
        <v>135</v>
      </c>
      <c r="E94" s="32">
        <v>0.1</v>
      </c>
      <c r="F94" s="40">
        <v>0.77</v>
      </c>
      <c r="G94" s="40">
        <v>0.76</v>
      </c>
      <c r="H94" s="40">
        <v>0.91</v>
      </c>
      <c r="I94" s="40">
        <v>0.85</v>
      </c>
      <c r="J94" s="41">
        <f t="shared" si="6"/>
        <v>6.8181818181818246E-2</v>
      </c>
      <c r="K94" s="40">
        <v>0.92</v>
      </c>
      <c r="L94" s="40">
        <v>3.71</v>
      </c>
      <c r="M94" s="40">
        <v>29</v>
      </c>
      <c r="N94" s="40">
        <v>7.44</v>
      </c>
      <c r="O94" s="86">
        <v>6.95</v>
      </c>
      <c r="P94" s="40" t="s">
        <v>135</v>
      </c>
      <c r="Q94" s="40" t="s">
        <v>180</v>
      </c>
      <c r="R94" s="40" t="s">
        <v>135</v>
      </c>
    </row>
    <row r="95" spans="1:18" x14ac:dyDescent="0.3">
      <c r="A95" s="29" t="s">
        <v>261</v>
      </c>
      <c r="B95" s="32" t="s">
        <v>158</v>
      </c>
      <c r="C95" s="32">
        <v>1E-3</v>
      </c>
      <c r="D95" s="32" t="s">
        <v>135</v>
      </c>
      <c r="E95" s="32">
        <v>5.0000000000000002E-5</v>
      </c>
      <c r="F95" s="40">
        <v>5.3000000000000001E-5</v>
      </c>
      <c r="G95" s="40" t="s">
        <v>200</v>
      </c>
      <c r="H95" s="40">
        <v>6.3E-5</v>
      </c>
      <c r="I95" s="40" t="s">
        <v>200</v>
      </c>
      <c r="J95" s="41" t="str">
        <f t="shared" si="6"/>
        <v>&lt;DL</v>
      </c>
      <c r="K95" s="40" t="s">
        <v>200</v>
      </c>
      <c r="L95" s="40" t="s">
        <v>200</v>
      </c>
      <c r="M95" s="44" t="s">
        <v>197</v>
      </c>
      <c r="N95" s="40">
        <v>2.41E-4</v>
      </c>
      <c r="O95" s="86">
        <v>1.83E-4</v>
      </c>
      <c r="P95" s="40" t="s">
        <v>135</v>
      </c>
      <c r="Q95" s="40" t="s">
        <v>200</v>
      </c>
      <c r="R95" s="40" t="s">
        <v>135</v>
      </c>
    </row>
    <row r="96" spans="1:18" x14ac:dyDescent="0.3">
      <c r="A96" s="29" t="s">
        <v>262</v>
      </c>
      <c r="B96" s="32" t="s">
        <v>158</v>
      </c>
      <c r="C96" s="32" t="s">
        <v>135</v>
      </c>
      <c r="D96" s="39" t="s">
        <v>135</v>
      </c>
      <c r="E96" s="39">
        <v>0.05</v>
      </c>
      <c r="F96" s="40">
        <v>6.23</v>
      </c>
      <c r="G96" s="40">
        <v>6.15</v>
      </c>
      <c r="H96" s="40">
        <v>6.34</v>
      </c>
      <c r="I96" s="40">
        <v>6.53</v>
      </c>
      <c r="J96" s="41">
        <f t="shared" si="6"/>
        <v>2.9526029526029583E-2</v>
      </c>
      <c r="K96" s="40">
        <v>6.1</v>
      </c>
      <c r="L96" s="40">
        <v>6.31</v>
      </c>
      <c r="M96" s="40">
        <v>5.32</v>
      </c>
      <c r="N96" s="40">
        <v>7.54</v>
      </c>
      <c r="O96" s="86">
        <v>7.05</v>
      </c>
      <c r="P96" s="40" t="s">
        <v>135</v>
      </c>
      <c r="Q96" s="40" t="s">
        <v>209</v>
      </c>
      <c r="R96" s="40" t="s">
        <v>135</v>
      </c>
    </row>
    <row r="97" spans="1:96" x14ac:dyDescent="0.3">
      <c r="A97" s="29" t="s">
        <v>263</v>
      </c>
      <c r="B97" s="32" t="s">
        <v>158</v>
      </c>
      <c r="C97" s="115">
        <v>2.5000000000000001E-4</v>
      </c>
      <c r="D97" s="39" t="s">
        <v>135</v>
      </c>
      <c r="E97" s="39">
        <v>1.0000000000000001E-5</v>
      </c>
      <c r="F97" s="40" t="s">
        <v>228</v>
      </c>
      <c r="G97" s="40" t="s">
        <v>228</v>
      </c>
      <c r="H97" s="40" t="s">
        <v>228</v>
      </c>
      <c r="I97" s="40" t="s">
        <v>228</v>
      </c>
      <c r="J97" s="41" t="str">
        <f t="shared" si="6"/>
        <v>&lt;DL</v>
      </c>
      <c r="K97" s="40" t="s">
        <v>228</v>
      </c>
      <c r="L97" s="40" t="s">
        <v>228</v>
      </c>
      <c r="M97" s="40">
        <v>5.5999999999999999E-5</v>
      </c>
      <c r="N97" s="40">
        <v>1.1E-5</v>
      </c>
      <c r="O97" s="86" t="s">
        <v>228</v>
      </c>
      <c r="P97" s="40" t="s">
        <v>135</v>
      </c>
      <c r="Q97" s="40" t="s">
        <v>228</v>
      </c>
      <c r="R97" s="40" t="s">
        <v>135</v>
      </c>
    </row>
    <row r="98" spans="1:96" x14ac:dyDescent="0.3">
      <c r="A98" s="29" t="s">
        <v>264</v>
      </c>
      <c r="B98" s="32" t="s">
        <v>158</v>
      </c>
      <c r="C98" s="32" t="s">
        <v>135</v>
      </c>
      <c r="D98" s="32" t="s">
        <v>135</v>
      </c>
      <c r="E98" s="32">
        <v>0.05</v>
      </c>
      <c r="F98" s="40">
        <v>2.81</v>
      </c>
      <c r="G98" s="40">
        <v>2.77</v>
      </c>
      <c r="H98" s="40">
        <v>3.54</v>
      </c>
      <c r="I98" s="40">
        <v>3.6</v>
      </c>
      <c r="J98" s="41">
        <f t="shared" si="6"/>
        <v>1.6806722689075643E-2</v>
      </c>
      <c r="K98" s="40">
        <v>3.32</v>
      </c>
      <c r="L98" s="40">
        <v>4.99</v>
      </c>
      <c r="M98" s="40">
        <v>31.2</v>
      </c>
      <c r="N98" s="40">
        <v>35.6</v>
      </c>
      <c r="O98" s="86">
        <v>31.7</v>
      </c>
      <c r="P98" s="40" t="s">
        <v>135</v>
      </c>
      <c r="Q98" s="40" t="s">
        <v>209</v>
      </c>
      <c r="R98" s="40" t="s">
        <v>135</v>
      </c>
    </row>
    <row r="99" spans="1:96" x14ac:dyDescent="0.3">
      <c r="A99" s="29" t="s">
        <v>265</v>
      </c>
      <c r="B99" s="32" t="s">
        <v>158</v>
      </c>
      <c r="C99" s="32" t="s">
        <v>135</v>
      </c>
      <c r="D99" s="32" t="s">
        <v>135</v>
      </c>
      <c r="E99" s="32">
        <v>2.0000000000000001E-4</v>
      </c>
      <c r="F99" s="40">
        <v>0.30399999999999999</v>
      </c>
      <c r="G99" s="40">
        <v>0.30299999999999999</v>
      </c>
      <c r="H99" s="40">
        <v>0.315</v>
      </c>
      <c r="I99" s="40">
        <v>0.309</v>
      </c>
      <c r="J99" s="41">
        <f t="shared" si="6"/>
        <v>1.9230769230769249E-2</v>
      </c>
      <c r="K99" s="40">
        <v>0.29299999999999998</v>
      </c>
      <c r="L99" s="40">
        <v>0.40200000000000002</v>
      </c>
      <c r="M99" s="40">
        <v>1.1499999999999999</v>
      </c>
      <c r="N99" s="40">
        <v>0.75700000000000001</v>
      </c>
      <c r="O99" s="86">
        <v>0.77500000000000002</v>
      </c>
      <c r="P99" s="40" t="s">
        <v>135</v>
      </c>
      <c r="Q99" s="40" t="s">
        <v>211</v>
      </c>
      <c r="R99" s="40" t="s">
        <v>135</v>
      </c>
    </row>
    <row r="100" spans="1:96" x14ac:dyDescent="0.3">
      <c r="A100" s="29" t="s">
        <v>266</v>
      </c>
      <c r="B100" s="32" t="s">
        <v>158</v>
      </c>
      <c r="C100" s="32" t="s">
        <v>135</v>
      </c>
      <c r="D100" s="32" t="s">
        <v>135</v>
      </c>
      <c r="E100" s="32">
        <v>0.5</v>
      </c>
      <c r="F100" s="40">
        <v>7.35</v>
      </c>
      <c r="G100" s="40">
        <v>7.33</v>
      </c>
      <c r="H100" s="40">
        <v>12.2</v>
      </c>
      <c r="I100" s="40">
        <v>11.9</v>
      </c>
      <c r="J100" s="41">
        <f t="shared" si="6"/>
        <v>2.4896265560165887E-2</v>
      </c>
      <c r="K100" s="40">
        <v>11.9</v>
      </c>
      <c r="L100" s="40">
        <v>133</v>
      </c>
      <c r="M100" s="40">
        <v>435</v>
      </c>
      <c r="N100" s="40">
        <v>235</v>
      </c>
      <c r="O100" s="86">
        <v>231</v>
      </c>
      <c r="P100" s="40" t="s">
        <v>135</v>
      </c>
      <c r="Q100" s="40" t="s">
        <v>164</v>
      </c>
      <c r="R100" s="40" t="s">
        <v>135</v>
      </c>
    </row>
    <row r="101" spans="1:96" x14ac:dyDescent="0.3">
      <c r="A101" s="29" t="s">
        <v>267</v>
      </c>
      <c r="B101" s="32" t="s">
        <v>158</v>
      </c>
      <c r="C101" s="32">
        <v>8.0000000000000004E-4</v>
      </c>
      <c r="D101" s="32" t="s">
        <v>135</v>
      </c>
      <c r="E101" s="32">
        <v>1.0000000000000001E-5</v>
      </c>
      <c r="F101" s="40" t="s">
        <v>228</v>
      </c>
      <c r="G101" s="40" t="s">
        <v>228</v>
      </c>
      <c r="H101" s="40" t="s">
        <v>228</v>
      </c>
      <c r="I101" s="40" t="s">
        <v>228</v>
      </c>
      <c r="J101" s="41" t="str">
        <f t="shared" si="6"/>
        <v>&lt;DL</v>
      </c>
      <c r="K101" s="40" t="s">
        <v>228</v>
      </c>
      <c r="L101" s="40">
        <v>8.3999999999999995E-5</v>
      </c>
      <c r="M101" s="40">
        <v>2.7599999999999999E-4</v>
      </c>
      <c r="N101" s="40" t="s">
        <v>228</v>
      </c>
      <c r="O101" s="86" t="s">
        <v>228</v>
      </c>
      <c r="P101" s="40" t="s">
        <v>135</v>
      </c>
      <c r="Q101" s="40" t="s">
        <v>228</v>
      </c>
      <c r="R101" s="40" t="s">
        <v>135</v>
      </c>
    </row>
    <row r="102" spans="1:96" x14ac:dyDescent="0.3">
      <c r="A102" s="29" t="s">
        <v>268</v>
      </c>
      <c r="B102" s="32" t="s">
        <v>158</v>
      </c>
      <c r="C102" s="32" t="s">
        <v>135</v>
      </c>
      <c r="D102" s="32" t="s">
        <v>135</v>
      </c>
      <c r="E102" s="32">
        <v>1E-4</v>
      </c>
      <c r="F102" s="40" t="s">
        <v>197</v>
      </c>
      <c r="G102" s="40" t="s">
        <v>197</v>
      </c>
      <c r="H102" s="40" t="s">
        <v>197</v>
      </c>
      <c r="I102" s="40" t="s">
        <v>197</v>
      </c>
      <c r="J102" s="41" t="str">
        <f t="shared" si="6"/>
        <v>&lt;DL</v>
      </c>
      <c r="K102" s="40" t="s">
        <v>197</v>
      </c>
      <c r="L102" s="40" t="s">
        <v>197</v>
      </c>
      <c r="M102" s="40" t="s">
        <v>211</v>
      </c>
      <c r="N102" s="40" t="s">
        <v>197</v>
      </c>
      <c r="O102" s="86" t="s">
        <v>197</v>
      </c>
      <c r="P102" s="40" t="s">
        <v>135</v>
      </c>
      <c r="Q102" s="40" t="s">
        <v>197</v>
      </c>
      <c r="R102" s="40" t="s">
        <v>135</v>
      </c>
    </row>
    <row r="103" spans="1:96" x14ac:dyDescent="0.3">
      <c r="A103" s="29" t="s">
        <v>269</v>
      </c>
      <c r="B103" s="32" t="s">
        <v>158</v>
      </c>
      <c r="C103" s="32" t="s">
        <v>135</v>
      </c>
      <c r="D103" s="32" t="s">
        <v>135</v>
      </c>
      <c r="E103" s="32">
        <v>2.9999999999999997E-4</v>
      </c>
      <c r="F103" s="40" t="s">
        <v>235</v>
      </c>
      <c r="G103" s="40" t="s">
        <v>235</v>
      </c>
      <c r="H103" s="40" t="s">
        <v>235</v>
      </c>
      <c r="I103" s="40" t="s">
        <v>235</v>
      </c>
      <c r="J103" s="41" t="str">
        <f t="shared" si="6"/>
        <v>&lt;DL</v>
      </c>
      <c r="K103" s="40" t="s">
        <v>235</v>
      </c>
      <c r="L103" s="40" t="s">
        <v>235</v>
      </c>
      <c r="M103" s="40" t="s">
        <v>318</v>
      </c>
      <c r="N103" s="44" t="s">
        <v>312</v>
      </c>
      <c r="O103" s="99" t="s">
        <v>349</v>
      </c>
      <c r="P103" s="40" t="s">
        <v>135</v>
      </c>
      <c r="Q103" s="40" t="s">
        <v>235</v>
      </c>
      <c r="R103" s="40" t="s">
        <v>135</v>
      </c>
    </row>
    <row r="104" spans="1:96" x14ac:dyDescent="0.3">
      <c r="A104" s="29" t="s">
        <v>270</v>
      </c>
      <c r="B104" s="32" t="s">
        <v>158</v>
      </c>
      <c r="C104" s="32">
        <v>1.4999999999999999E-2</v>
      </c>
      <c r="D104" s="32" t="s">
        <v>135</v>
      </c>
      <c r="E104" s="32">
        <v>1.0000000000000001E-5</v>
      </c>
      <c r="F104" s="40">
        <v>5.7399999999999997E-4</v>
      </c>
      <c r="G104" s="40">
        <v>5.8299999999999997E-4</v>
      </c>
      <c r="H104" s="40">
        <v>6.9300000000000004E-4</v>
      </c>
      <c r="I104" s="40">
        <v>6.7400000000000001E-4</v>
      </c>
      <c r="J104" s="41">
        <f t="shared" si="6"/>
        <v>2.7798098024872021E-2</v>
      </c>
      <c r="K104" s="40">
        <v>6.7500000000000004E-4</v>
      </c>
      <c r="L104" s="40">
        <v>4.0600000000000002E-3</v>
      </c>
      <c r="M104" s="40">
        <v>2.1199999999999999E-3</v>
      </c>
      <c r="N104" s="40">
        <v>1.8799999999999999E-3</v>
      </c>
      <c r="O104" s="86">
        <v>1.5499999999999999E-3</v>
      </c>
      <c r="P104" s="40" t="s">
        <v>135</v>
      </c>
      <c r="Q104" s="40" t="s">
        <v>228</v>
      </c>
      <c r="R104" s="40" t="s">
        <v>135</v>
      </c>
    </row>
    <row r="105" spans="1:96" x14ac:dyDescent="0.3">
      <c r="A105" s="29" t="s">
        <v>271</v>
      </c>
      <c r="B105" s="32" t="s">
        <v>158</v>
      </c>
      <c r="C105" s="32" t="s">
        <v>135</v>
      </c>
      <c r="D105" s="32" t="s">
        <v>135</v>
      </c>
      <c r="E105" s="32">
        <v>5.0000000000000001E-4</v>
      </c>
      <c r="F105" s="53" t="s">
        <v>213</v>
      </c>
      <c r="G105" s="53" t="s">
        <v>213</v>
      </c>
      <c r="H105" s="53" t="s">
        <v>213</v>
      </c>
      <c r="I105" s="53" t="s">
        <v>213</v>
      </c>
      <c r="J105" s="41" t="str">
        <f t="shared" si="6"/>
        <v>&lt;DL</v>
      </c>
      <c r="K105" s="53" t="s">
        <v>213</v>
      </c>
      <c r="L105" s="53" t="s">
        <v>213</v>
      </c>
      <c r="M105" s="104" t="s">
        <v>186</v>
      </c>
      <c r="N105" s="53">
        <v>1.65E-3</v>
      </c>
      <c r="O105" s="86">
        <v>8.4000000000000003E-4</v>
      </c>
      <c r="P105" s="53" t="s">
        <v>135</v>
      </c>
      <c r="Q105" s="53" t="s">
        <v>213</v>
      </c>
      <c r="R105" s="53" t="s">
        <v>135</v>
      </c>
    </row>
    <row r="106" spans="1:96" x14ac:dyDescent="0.3">
      <c r="A106" s="54" t="s">
        <v>272</v>
      </c>
      <c r="B106" s="55" t="s">
        <v>158</v>
      </c>
      <c r="C106" s="32">
        <v>0.03</v>
      </c>
      <c r="D106" s="56" t="s">
        <v>135</v>
      </c>
      <c r="E106" s="56">
        <v>1E-3</v>
      </c>
      <c r="F106" s="57" t="s">
        <v>186</v>
      </c>
      <c r="G106" s="57" t="s">
        <v>186</v>
      </c>
      <c r="H106" s="57">
        <v>5.0000000000000001E-3</v>
      </c>
      <c r="I106" s="57">
        <v>4.4999999999999997E-3</v>
      </c>
      <c r="J106" s="41">
        <f t="shared" si="6"/>
        <v>0.10526315789473693</v>
      </c>
      <c r="K106" s="100" t="s">
        <v>186</v>
      </c>
      <c r="L106" s="57">
        <v>0.66400000000000003</v>
      </c>
      <c r="M106" s="57">
        <v>0.36499999999999999</v>
      </c>
      <c r="N106" s="57">
        <v>0.115</v>
      </c>
      <c r="O106" s="57">
        <v>3.61E-2</v>
      </c>
      <c r="P106" s="57" t="s">
        <v>135</v>
      </c>
      <c r="Q106" s="57" t="s">
        <v>186</v>
      </c>
      <c r="R106" s="57" t="s">
        <v>135</v>
      </c>
    </row>
    <row r="107" spans="1:96" x14ac:dyDescent="0.3">
      <c r="A107" s="67"/>
      <c r="B107" s="68"/>
      <c r="C107" s="68"/>
      <c r="D107" s="69"/>
      <c r="E107" s="69"/>
      <c r="F107" s="79"/>
      <c r="G107" s="79"/>
      <c r="H107" s="79"/>
      <c r="I107" s="79"/>
      <c r="J107" s="78"/>
      <c r="K107" s="79"/>
      <c r="L107" s="79"/>
      <c r="M107" s="79"/>
      <c r="N107" s="79"/>
      <c r="O107" s="97"/>
      <c r="P107" s="79"/>
      <c r="Q107" s="79"/>
      <c r="R107" s="79"/>
    </row>
    <row r="108" spans="1:96" x14ac:dyDescent="0.3">
      <c r="A108" s="67"/>
      <c r="B108" s="68"/>
      <c r="C108" s="68"/>
      <c r="D108" s="69"/>
      <c r="E108" s="69"/>
      <c r="F108" s="98"/>
      <c r="G108" s="112"/>
      <c r="H108" s="112"/>
      <c r="I108" s="105" t="s">
        <v>321</v>
      </c>
      <c r="J108" s="113">
        <f>AVERAGE(J12:J106)</f>
        <v>3.4669415464803469E-2</v>
      </c>
      <c r="K108" s="101"/>
      <c r="L108" s="105" t="s">
        <v>321</v>
      </c>
      <c r="M108" s="105" t="s">
        <v>321</v>
      </c>
      <c r="N108" s="105" t="s">
        <v>321</v>
      </c>
      <c r="O108" s="110"/>
    </row>
    <row r="109" spans="1:96" ht="15" customHeight="1" x14ac:dyDescent="0.3">
      <c r="A109" s="146" t="s">
        <v>323</v>
      </c>
      <c r="B109" s="146"/>
      <c r="C109" s="146"/>
      <c r="D109" s="146"/>
      <c r="E109" s="146"/>
      <c r="F109" s="98"/>
      <c r="G109" s="112"/>
      <c r="H109" s="112"/>
      <c r="I109" s="105" t="s">
        <v>320</v>
      </c>
      <c r="J109" s="113">
        <f>AVERAGE(J69:J106)</f>
        <v>6.9076239792481342E-2</v>
      </c>
      <c r="K109" s="101"/>
      <c r="L109" s="105" t="s">
        <v>320</v>
      </c>
      <c r="M109" s="105" t="s">
        <v>320</v>
      </c>
      <c r="N109" s="105" t="s">
        <v>320</v>
      </c>
      <c r="O109" s="110"/>
      <c r="S109" s="22" t="s">
        <v>146</v>
      </c>
      <c r="Y109" s="58"/>
      <c r="Z109" s="58"/>
      <c r="AA109" s="58"/>
      <c r="AB109" s="58"/>
      <c r="AC109" s="58"/>
      <c r="AD109" s="58"/>
      <c r="AE109" s="58"/>
      <c r="AF109" s="58"/>
      <c r="AG109" s="58"/>
    </row>
    <row r="110" spans="1:96" ht="21" customHeight="1" x14ac:dyDescent="0.3">
      <c r="A110" s="146"/>
      <c r="B110" s="146"/>
      <c r="C110" s="146"/>
      <c r="D110" s="146"/>
      <c r="E110" s="146"/>
      <c r="F110" s="105" t="s">
        <v>319</v>
      </c>
      <c r="G110" s="89" t="s">
        <v>273</v>
      </c>
      <c r="H110" s="112"/>
      <c r="I110" s="105" t="s">
        <v>319</v>
      </c>
      <c r="J110" s="113">
        <f>AVERAGE(J31:J68)</f>
        <v>1.0705727852423883E-2</v>
      </c>
      <c r="K110" s="101"/>
      <c r="L110" s="105" t="s">
        <v>319</v>
      </c>
      <c r="M110" s="105" t="s">
        <v>319</v>
      </c>
      <c r="N110" s="105" t="s">
        <v>319</v>
      </c>
      <c r="O110" s="110"/>
    </row>
    <row r="111" spans="1:96" s="63" customFormat="1" ht="19.5" customHeight="1" x14ac:dyDescent="0.3">
      <c r="A111" s="59" t="s">
        <v>274</v>
      </c>
      <c r="B111" s="60"/>
      <c r="C111" s="61"/>
      <c r="D111" s="61"/>
      <c r="E111" s="62"/>
      <c r="F111" s="102"/>
      <c r="G111" s="22" t="s">
        <v>350</v>
      </c>
      <c r="H111" s="22"/>
      <c r="I111" s="102"/>
      <c r="J111" s="102"/>
      <c r="K111" s="22"/>
      <c r="L111" s="103"/>
      <c r="M111" s="103"/>
      <c r="N111" s="103"/>
      <c r="O111" s="111"/>
      <c r="P111" s="98"/>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row>
    <row r="112" spans="1:96" s="63" customFormat="1" ht="15" customHeight="1" x14ac:dyDescent="0.3">
      <c r="A112" s="147" t="s">
        <v>275</v>
      </c>
      <c r="B112" s="148"/>
      <c r="C112" s="148"/>
      <c r="D112" s="148"/>
      <c r="E112" s="149"/>
      <c r="F112" s="22"/>
      <c r="G112" s="22" t="s">
        <v>310</v>
      </c>
      <c r="H112" s="22"/>
      <c r="I112" s="22"/>
      <c r="J112" s="22"/>
      <c r="K112" s="22"/>
      <c r="L112" s="22"/>
      <c r="M112" s="22"/>
      <c r="N112" s="22"/>
      <c r="O112" s="106"/>
      <c r="P112" s="98"/>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row>
    <row r="113" spans="1:96" s="63" customFormat="1" x14ac:dyDescent="0.3">
      <c r="A113" s="129" t="s">
        <v>276</v>
      </c>
      <c r="B113" s="130"/>
      <c r="C113" s="130"/>
      <c r="D113" s="130"/>
      <c r="E113" s="131"/>
      <c r="F113" s="22"/>
      <c r="G113" s="22" t="s">
        <v>351</v>
      </c>
      <c r="H113" s="22"/>
      <c r="I113" s="22"/>
      <c r="J113" s="22"/>
      <c r="K113" s="22"/>
      <c r="L113" s="22"/>
      <c r="M113" s="22"/>
      <c r="N113" s="22"/>
      <c r="O113" s="106"/>
      <c r="P113" s="98"/>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row>
    <row r="114" spans="1:96" s="63" customFormat="1" ht="15" customHeight="1" x14ac:dyDescent="0.3">
      <c r="A114" s="132" t="s">
        <v>277</v>
      </c>
      <c r="B114" s="133"/>
      <c r="C114" s="133"/>
      <c r="D114" s="133"/>
      <c r="E114" s="134"/>
      <c r="F114" s="22"/>
      <c r="G114" s="22" t="s">
        <v>317</v>
      </c>
      <c r="H114" s="22"/>
      <c r="I114" s="22"/>
      <c r="J114" s="22"/>
      <c r="K114" s="22"/>
      <c r="L114" s="22"/>
      <c r="M114" s="22"/>
      <c r="N114" s="22"/>
      <c r="O114" s="106"/>
      <c r="P114" s="98"/>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row>
    <row r="115" spans="1:96" s="63" customFormat="1" x14ac:dyDescent="0.3">
      <c r="A115" s="135" t="s">
        <v>278</v>
      </c>
      <c r="B115" s="136"/>
      <c r="C115" s="136"/>
      <c r="D115" s="136"/>
      <c r="E115" s="137"/>
      <c r="F115" s="22"/>
      <c r="G115" s="22" t="s">
        <v>352</v>
      </c>
      <c r="H115" s="22"/>
      <c r="I115" s="22"/>
      <c r="J115" s="22"/>
      <c r="K115" s="22"/>
      <c r="L115" s="22"/>
      <c r="M115" s="22"/>
      <c r="N115" s="22"/>
      <c r="O115" s="106"/>
      <c r="P115" s="98"/>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row>
    <row r="116" spans="1:96" s="63" customFormat="1" x14ac:dyDescent="0.3">
      <c r="A116" s="64" t="s">
        <v>279</v>
      </c>
      <c r="B116" s="65"/>
      <c r="C116" s="65"/>
      <c r="D116" s="65"/>
      <c r="E116" s="66"/>
      <c r="F116" s="22"/>
      <c r="G116" s="22" t="s">
        <v>353</v>
      </c>
      <c r="H116" s="22"/>
      <c r="I116" s="22"/>
      <c r="J116" s="22"/>
      <c r="K116" s="22"/>
      <c r="L116" s="22"/>
      <c r="M116" s="22"/>
      <c r="N116" s="22"/>
      <c r="O116" s="106"/>
      <c r="P116" s="98"/>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row>
    <row r="117" spans="1:96" s="63" customFormat="1" x14ac:dyDescent="0.3">
      <c r="A117" s="138" t="s">
        <v>322</v>
      </c>
      <c r="B117" s="139"/>
      <c r="C117" s="139"/>
      <c r="D117" s="139"/>
      <c r="E117" s="140"/>
      <c r="F117" s="22"/>
      <c r="G117" s="22"/>
      <c r="H117" s="22"/>
      <c r="I117" s="22"/>
      <c r="J117" s="22"/>
      <c r="K117" s="22"/>
      <c r="L117" s="22"/>
      <c r="M117" s="22"/>
      <c r="N117" s="22"/>
      <c r="O117" s="106"/>
      <c r="P117" s="98"/>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row>
    <row r="118" spans="1:96" s="63" customFormat="1" x14ac:dyDescent="0.3">
      <c r="A118" s="141"/>
      <c r="B118" s="142"/>
      <c r="C118" s="142"/>
      <c r="D118" s="142"/>
      <c r="E118" s="143"/>
      <c r="F118" s="22"/>
      <c r="G118" s="22"/>
      <c r="H118" s="22"/>
      <c r="I118" s="22"/>
      <c r="J118" s="98"/>
      <c r="K118" s="22"/>
      <c r="L118" s="22"/>
      <c r="M118" s="22"/>
      <c r="N118" s="22"/>
      <c r="O118" s="106"/>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row>
    <row r="119" spans="1:96" x14ac:dyDescent="0.3">
      <c r="A119" s="67"/>
      <c r="B119" s="68"/>
      <c r="C119" s="68"/>
      <c r="D119" s="69"/>
      <c r="E119" s="69"/>
    </row>
    <row r="120" spans="1:96" x14ac:dyDescent="0.3">
      <c r="A120" s="67"/>
      <c r="B120" s="68"/>
      <c r="C120" s="68"/>
      <c r="D120" s="69"/>
      <c r="E120" s="69"/>
    </row>
    <row r="122" spans="1:96"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G38:I38 P38:R38 K38 M38 F82:Q82">
    <cfRule type="cellIs" priority="1296" stopIfTrue="1" operator="greaterThan">
      <formula>""""""</formula>
    </cfRule>
    <cfRule type="cellIs" priority="1441" stopIfTrue="1" operator="equal">
      <formula>$D$36</formula>
    </cfRule>
  </conditionalFormatting>
  <conditionalFormatting sqref="G46:I46 P46:R46 K46 M46 F47:R47 F85:Q85">
    <cfRule type="cellIs" priority="1299" stopIfTrue="1" operator="equal">
      <formula>$D$49</formula>
    </cfRule>
    <cfRule type="cellIs" priority="1300" stopIfTrue="1" operator="greaterThan">
      <formula>""""""</formula>
    </cfRule>
  </conditionalFormatting>
  <conditionalFormatting sqref="G15:I15 P15:R15 K15 M15">
    <cfRule type="cellIs" priority="1641" stopIfTrue="1" operator="greaterThan">
      <formula>""""""</formula>
    </cfRule>
    <cfRule type="cellIs" priority="1642" stopIfTrue="1" operator="equal">
      <formula>$C$15</formula>
    </cfRule>
    <cfRule type="cellIs" dxfId="265" priority="1643" operator="greaterThan">
      <formula>$D$15</formula>
    </cfRule>
  </conditionalFormatting>
  <conditionalFormatting sqref="G14:I14 P14:R14 K14 M14">
    <cfRule type="cellIs" dxfId="264" priority="1638" stopIfTrue="1" operator="notBetween">
      <formula>6</formula>
      <formula>9</formula>
    </cfRule>
    <cfRule type="cellIs" dxfId="263" priority="1639" operator="notBetween">
      <formula>6.5</formula>
      <formula>8.5</formula>
    </cfRule>
    <cfRule type="cellIs" dxfId="262" priority="1640" operator="notBetween">
      <formula>6</formula>
      <formula>8.5</formula>
    </cfRule>
  </conditionalFormatting>
  <conditionalFormatting sqref="G28:I28 P28:R28 K28 M28">
    <cfRule type="cellIs" priority="1632" stopIfTrue="1" operator="equal">
      <formula>$C$27</formula>
    </cfRule>
    <cfRule type="cellIs" priority="1633" stopIfTrue="1" operator="greaterThan">
      <formula>""""""</formula>
    </cfRule>
    <cfRule type="cellIs" dxfId="261" priority="1634" operator="greaterThan">
      <formula>$D$28</formula>
    </cfRule>
  </conditionalFormatting>
  <conditionalFormatting sqref="G45:I45 P45:R45 K45 M45">
    <cfRule type="cellIs" priority="1623" stopIfTrue="1" operator="equal">
      <formula>$D$48</formula>
    </cfRule>
    <cfRule type="cellIs" priority="1700" stopIfTrue="1" operator="greaterThan">
      <formula>""""""</formula>
    </cfRule>
    <cfRule type="cellIs" dxfId="260" priority="1701" operator="greaterThan">
      <formula>$D$45</formula>
    </cfRule>
    <cfRule type="cellIs" dxfId="259" priority="1702" operator="greaterThan">
      <formula>$C$45</formula>
    </cfRule>
  </conditionalFormatting>
  <conditionalFormatting sqref="G88:I88 P88:R88 K88 M88">
    <cfRule type="cellIs" priority="1615" stopIfTrue="1" operator="greaterThan">
      <formula>""""""</formula>
    </cfRule>
    <cfRule type="cellIs" priority="1616" stopIfTrue="1" operator="equal">
      <formula>$C$88</formula>
    </cfRule>
    <cfRule type="cellIs" dxfId="258" priority="1617" operator="greaterThan">
      <formula>$D$88</formula>
    </cfRule>
  </conditionalFormatting>
  <conditionalFormatting sqref="G21:I21 P21:R21 K21 M21">
    <cfRule type="cellIs" priority="1618" stopIfTrue="1" operator="greaterThan">
      <formula>""""""</formula>
    </cfRule>
    <cfRule type="cellIs" priority="1619" stopIfTrue="1" operator="equal">
      <formula>$D$21</formula>
    </cfRule>
    <cfRule type="cellIs" dxfId="257" priority="1620" operator="greaterThan">
      <formula>$C$21</formula>
    </cfRule>
  </conditionalFormatting>
  <conditionalFormatting sqref="G23:I23 P23:R23 K23 M23">
    <cfRule type="cellIs" priority="1635" stopIfTrue="1" operator="equal">
      <formula>$D$23</formula>
    </cfRule>
    <cfRule type="cellIs" priority="1636" stopIfTrue="1" operator="greaterThan">
      <formula>""""""</formula>
    </cfRule>
    <cfRule type="cellIs" dxfId="256" priority="1637" operator="greaterThan">
      <formula>$C$23</formula>
    </cfRule>
  </conditionalFormatting>
  <conditionalFormatting sqref="G24:I24 P24:R24 K24 M24">
    <cfRule type="cellIs" priority="1715" stopIfTrue="1" operator="equal">
      <formula>$D$24</formula>
    </cfRule>
    <cfRule type="cellIs" priority="1716" stopIfTrue="1" operator="greaterThan">
      <formula>""""""</formula>
    </cfRule>
    <cfRule type="cellIs" dxfId="255" priority="1717" operator="greaterThan">
      <formula>$C$24</formula>
    </cfRule>
  </conditionalFormatting>
  <conditionalFormatting sqref="G25:I25 P25:R25 K25 M25">
    <cfRule type="cellIs" priority="1709" stopIfTrue="1" operator="equal">
      <formula>$C$27</formula>
    </cfRule>
    <cfRule type="cellIs" priority="1710" stopIfTrue="1" operator="greaterThan">
      <formula>""""""</formula>
    </cfRule>
    <cfRule type="cellIs" dxfId="254" priority="1711" operator="greaterThan">
      <formula>$D$27</formula>
    </cfRule>
    <cfRule type="cellIs" priority="1712" stopIfTrue="1" operator="equal">
      <formula>$D$25</formula>
    </cfRule>
    <cfRule type="cellIs" priority="1713" stopIfTrue="1" operator="greaterThan">
      <formula>""""""</formula>
    </cfRule>
    <cfRule type="cellIs" dxfId="253" priority="1714" operator="greaterThan">
      <formula>$C$25</formula>
    </cfRule>
  </conditionalFormatting>
  <conditionalFormatting sqref="G31:I31 P31:R31 K31 M31">
    <cfRule type="cellIs" priority="1706" stopIfTrue="1" operator="equal">
      <formula>$D$31</formula>
    </cfRule>
    <cfRule type="cellIs" priority="1707" stopIfTrue="1" operator="greaterThan">
      <formula>""""""</formula>
    </cfRule>
    <cfRule type="cellIs" dxfId="252" priority="1708" operator="greaterThan">
      <formula>$C$31</formula>
    </cfRule>
  </conditionalFormatting>
  <conditionalFormatting sqref="G32:I32 P32:R32 K32 M32">
    <cfRule type="cellIs" priority="1722" stopIfTrue="1" operator="greaterThan">
      <formula>""""""</formula>
    </cfRule>
    <cfRule type="cellIs" priority="1723" stopIfTrue="1" operator="equal">
      <formula>$C$32</formula>
    </cfRule>
    <cfRule type="cellIs" dxfId="251" priority="1724" operator="greaterThan">
      <formula>$D$32</formula>
    </cfRule>
  </conditionalFormatting>
  <conditionalFormatting sqref="G33:I33 P33:R33 K33 M33">
    <cfRule type="cellIs" priority="1647" stopIfTrue="1" operator="equal">
      <formula>$D$31</formula>
    </cfRule>
    <cfRule type="cellIs" priority="1703" stopIfTrue="1" operator="greaterThan">
      <formula>""""""</formula>
    </cfRule>
    <cfRule type="cellIs" dxfId="250" priority="1704" operator="greaterThan">
      <formula>$D$33</formula>
    </cfRule>
    <cfRule type="cellIs" dxfId="249" priority="1705" operator="greaterThan">
      <formula>$C$33</formula>
    </cfRule>
  </conditionalFormatting>
  <conditionalFormatting sqref="G34:I34 P34:R34 K34 M34">
    <cfRule type="cellIs" priority="1629" stopIfTrue="1" operator="greaterThan">
      <formula>""""""</formula>
    </cfRule>
    <cfRule type="cellIs" priority="1630" stopIfTrue="1" operator="equal">
      <formula>$C$34</formula>
    </cfRule>
    <cfRule type="cellIs" dxfId="248" priority="1631" operator="greaterThan">
      <formula>$D$34</formula>
    </cfRule>
  </conditionalFormatting>
  <conditionalFormatting sqref="G41:I41 P41:R41 K41 M41">
    <cfRule type="cellIs" priority="1625" stopIfTrue="1" operator="equal">
      <formula>$D$36</formula>
    </cfRule>
    <cfRule type="cellIs" priority="1626" stopIfTrue="1" operator="greaterThan">
      <formula>""""""</formula>
    </cfRule>
    <cfRule type="cellIs" dxfId="247" priority="1627" operator="greaterThan">
      <formula>$D$41</formula>
    </cfRule>
    <cfRule type="cellIs" dxfId="246" priority="1628" operator="greaterThan">
      <formula>$C$41</formula>
    </cfRule>
  </conditionalFormatting>
  <conditionalFormatting sqref="G50:I50 P50:R50 K50 M50">
    <cfRule type="cellIs" priority="1720" stopIfTrue="1" operator="greaterThan">
      <formula>""""""</formula>
    </cfRule>
    <cfRule type="cellIs" dxfId="245" priority="1721" operator="greaterThan">
      <formula>$D$50</formula>
    </cfRule>
  </conditionalFormatting>
  <conditionalFormatting sqref="G51:I51 P51:R51 K51 M51">
    <cfRule type="cellIs" priority="1696" stopIfTrue="1" operator="equal">
      <formula>$D$36</formula>
    </cfRule>
    <cfRule type="cellIs" priority="1697" stopIfTrue="1" operator="greaterThan">
      <formula>""""""</formula>
    </cfRule>
    <cfRule type="cellIs" dxfId="244" priority="1698" operator="greaterThan">
      <formula>$D$51</formula>
    </cfRule>
    <cfRule type="cellIs" dxfId="243" priority="1699" operator="greaterThan">
      <formula>$C$51</formula>
    </cfRule>
  </conditionalFormatting>
  <conditionalFormatting sqref="G52:I52 P52:R52 K52 M52">
    <cfRule type="cellIs" priority="1693" stopIfTrue="1" operator="equal">
      <formula>$D$36</formula>
    </cfRule>
    <cfRule type="cellIs" priority="1694" stopIfTrue="1" operator="greaterThan">
      <formula>""""""</formula>
    </cfRule>
    <cfRule type="cellIs" dxfId="242" priority="1695" operator="greaterThan">
      <formula>$C$52</formula>
    </cfRule>
  </conditionalFormatting>
  <conditionalFormatting sqref="G57:I57 P57:R57 K57 M57">
    <cfRule type="cellIs" priority="1688" stopIfTrue="1" operator="equal">
      <formula>$D$57</formula>
    </cfRule>
    <cfRule type="cellIs" priority="1689" stopIfTrue="1" operator="greaterThan">
      <formula>""""""</formula>
    </cfRule>
    <cfRule type="cellIs" dxfId="241" priority="1690" operator="greaterThan">
      <formula>$C$57</formula>
    </cfRule>
  </conditionalFormatting>
  <conditionalFormatting sqref="G59:I59 P59:R59 K59 M59">
    <cfRule type="cellIs" priority="1684" stopIfTrue="1" operator="equal">
      <formula>$D$57</formula>
    </cfRule>
    <cfRule type="cellIs" priority="1685" stopIfTrue="1" operator="greaterThan">
      <formula>""""""</formula>
    </cfRule>
    <cfRule type="cellIs" dxfId="240" priority="1686" operator="greaterThan">
      <formula>$D$59</formula>
    </cfRule>
    <cfRule type="cellIs" dxfId="239" priority="1687" operator="greaterThan">
      <formula>$C$59</formula>
    </cfRule>
  </conditionalFormatting>
  <conditionalFormatting sqref="G63:I63 P63:R63 K63 M63">
    <cfRule type="cellIs" priority="1681" stopIfTrue="1" operator="equal">
      <formula>$D$63</formula>
    </cfRule>
    <cfRule type="cellIs" priority="1682" stopIfTrue="1" operator="greaterThan">
      <formula>""""""</formula>
    </cfRule>
    <cfRule type="cellIs" dxfId="238" priority="1683" operator="greaterThan">
      <formula>$C$63</formula>
    </cfRule>
  </conditionalFormatting>
  <conditionalFormatting sqref="G69:I69 P69:R69 K69 M69">
    <cfRule type="cellIs" priority="1677" stopIfTrue="1" operator="equal">
      <formula>$D$69</formula>
    </cfRule>
    <cfRule type="cellIs" priority="1678" stopIfTrue="1" operator="greaterThan">
      <formula>""""""</formula>
    </cfRule>
    <cfRule type="cellIs" dxfId="237" priority="1679" operator="greaterThan">
      <formula>$C$69</formula>
    </cfRule>
  </conditionalFormatting>
  <conditionalFormatting sqref="G71:I71 P71:R71 K71 M71">
    <cfRule type="cellIs" priority="1645" stopIfTrue="1" operator="equal">
      <formula>$D$69</formula>
    </cfRule>
    <cfRule type="cellIs" priority="1674" stopIfTrue="1" operator="greaterThan">
      <formula>""""""</formula>
    </cfRule>
    <cfRule type="cellIs" dxfId="236" priority="1675" operator="greaterThan">
      <formula>$D$71</formula>
    </cfRule>
    <cfRule type="cellIs" dxfId="235" priority="1676" operator="greaterThan">
      <formula>$C$71</formula>
    </cfRule>
  </conditionalFormatting>
  <conditionalFormatting sqref="G91:I91 G76:I76 G81:I81 P81:R81 P91:R91 P76:R76 K81 K76 K91 M91 M76 M81">
    <cfRule type="cellIs" priority="1292" stopIfTrue="1" operator="equal">
      <formula>$D$63</formula>
    </cfRule>
    <cfRule type="cellIs" priority="1522" stopIfTrue="1" operator="greaterThan">
      <formula>""""""</formula>
    </cfRule>
  </conditionalFormatting>
  <conditionalFormatting sqref="G79:I79 P79:R79 K79 M79">
    <cfRule type="cellIs" priority="1669" stopIfTrue="1" operator="equal">
      <formula>$D$63</formula>
    </cfRule>
    <cfRule type="cellIs" priority="1670" stopIfTrue="1" operator="greaterThan">
      <formula>""""""</formula>
    </cfRule>
    <cfRule type="cellIs" dxfId="234" priority="1671" operator="greaterThan">
      <formula>$C$79</formula>
    </cfRule>
  </conditionalFormatting>
  <conditionalFormatting sqref="G83:I83 P83:R83 K83 M83">
    <cfRule type="cellIs" priority="1644" stopIfTrue="1" operator="equal">
      <formula>$D$69</formula>
    </cfRule>
    <cfRule type="cellIs" priority="1664" stopIfTrue="1" operator="greaterThan">
      <formula>""""""</formula>
    </cfRule>
    <cfRule type="cellIs" dxfId="233" priority="1665" operator="greaterThan">
      <formula>$D$83</formula>
    </cfRule>
    <cfRule type="cellIs" dxfId="232" priority="1666" operator="greaterThan">
      <formula>$C$83</formula>
    </cfRule>
  </conditionalFormatting>
  <conditionalFormatting sqref="G84:I84 P84:R84 K84 M84">
    <cfRule type="cellIs" priority="1458" stopIfTrue="1" operator="greaterThan">
      <formula>""""""</formula>
    </cfRule>
    <cfRule type="cellIs" priority="1459" stopIfTrue="1" operator="equal">
      <formula>$D$63</formula>
    </cfRule>
  </conditionalFormatting>
  <conditionalFormatting sqref="G90:I90 P90:R90 K90 M90">
    <cfRule type="cellIs" priority="1659" stopIfTrue="1" operator="equal">
      <formula>$D$69</formula>
    </cfRule>
    <cfRule type="cellIs" priority="1660" stopIfTrue="1" operator="greaterThan">
      <formula>""""""</formula>
    </cfRule>
    <cfRule type="cellIs" dxfId="231" priority="1661" operator="greaterThan">
      <formula>$C$90</formula>
    </cfRule>
  </conditionalFormatting>
  <conditionalFormatting sqref="G95:I95 P95:R95 K95 M95">
    <cfRule type="cellIs" priority="1654" stopIfTrue="1" operator="equal">
      <formula>$D$69</formula>
    </cfRule>
    <cfRule type="cellIs" priority="1655" stopIfTrue="1" operator="greaterThan">
      <formula>""""""</formula>
    </cfRule>
    <cfRule type="cellIs" dxfId="230" priority="1656" operator="greaterThan">
      <formula>$C$95</formula>
    </cfRule>
  </conditionalFormatting>
  <conditionalFormatting sqref="G97:I97 P97:R97 K97 M97">
    <cfRule type="cellIs" priority="1651" stopIfTrue="1" operator="equal">
      <formula>$D$69</formula>
    </cfRule>
    <cfRule type="cellIs" priority="1652" stopIfTrue="1" operator="greaterThan">
      <formula>""""""</formula>
    </cfRule>
    <cfRule type="cellIs" dxfId="229" priority="1653" operator="greaterThan">
      <formula>$C$97</formula>
    </cfRule>
  </conditionalFormatting>
  <conditionalFormatting sqref="G101:I101 P101:R101 K101 M101">
    <cfRule type="cellIs" priority="1648" stopIfTrue="1" operator="equal">
      <formula>$D$101</formula>
    </cfRule>
    <cfRule type="cellIs" priority="1649" stopIfTrue="1" operator="greaterThan">
      <formula>""""""</formula>
    </cfRule>
    <cfRule type="cellIs" dxfId="228" priority="1650" operator="greaterThan">
      <formula>$C$101</formula>
    </cfRule>
  </conditionalFormatting>
  <conditionalFormatting sqref="G106:I107 P106:R107 K106:K107 M106:M107 O107">
    <cfRule type="cellIs" priority="1612" stopIfTrue="1" operator="equal">
      <formula>$D$105</formula>
    </cfRule>
    <cfRule type="cellIs" priority="1613" stopIfTrue="1" operator="greaterThan">
      <formula>""""""</formula>
    </cfRule>
    <cfRule type="cellIs" dxfId="227" priority="1614" operator="greaterThan">
      <formula>$C$106</formula>
    </cfRule>
  </conditionalFormatting>
  <conditionalFormatting sqref="G89:I89 P89:R89 K89 M89">
    <cfRule type="cellIs" priority="1609" stopIfTrue="1" operator="equal">
      <formula>$D$63</formula>
    </cfRule>
    <cfRule type="cellIs" priority="1610" stopIfTrue="1" operator="greaterThan">
      <formula>""""""</formula>
    </cfRule>
    <cfRule type="cellIs" dxfId="226" priority="1611" operator="greaterThan">
      <formula>$C$89</formula>
    </cfRule>
  </conditionalFormatting>
  <conditionalFormatting sqref="G91:I91 P91:R91 K91 M91">
    <cfRule type="cellIs" dxfId="225" priority="1658" operator="greaterThan">
      <formula>G$92</formula>
    </cfRule>
  </conditionalFormatting>
  <conditionalFormatting sqref="P43">
    <cfRule type="cellIs" dxfId="224" priority="1597" operator="greaterThan">
      <formula>P$44</formula>
    </cfRule>
  </conditionalFormatting>
  <conditionalFormatting sqref="G43:I43">
    <cfRule type="cellIs" priority="1258" stopIfTrue="1" operator="greaterThan">
      <formula>""""""</formula>
    </cfRule>
    <cfRule type="cellIs" dxfId="223" priority="1589" operator="greaterThan">
      <formula>G$44</formula>
    </cfRule>
  </conditionalFormatting>
  <conditionalFormatting sqref="K43">
    <cfRule type="cellIs" priority="343" stopIfTrue="1" operator="greaterThan">
      <formula>""""""</formula>
    </cfRule>
    <cfRule type="cellIs" dxfId="222" priority="1588" operator="greaterThan">
      <formula>K$44</formula>
    </cfRule>
  </conditionalFormatting>
  <conditionalFormatting sqref="R43">
    <cfRule type="cellIs" priority="1283" stopIfTrue="1" operator="greaterThan">
      <formula>""""""</formula>
    </cfRule>
    <cfRule type="cellIs" dxfId="221" priority="1582" operator="greaterThan">
      <formula>R$44</formula>
    </cfRule>
  </conditionalFormatting>
  <conditionalFormatting sqref="M76 P76">
    <cfRule type="cellIs" dxfId="220" priority="1567" operator="greaterThan">
      <formula>M$77</formula>
    </cfRule>
  </conditionalFormatting>
  <conditionalFormatting sqref="G76:I76">
    <cfRule type="cellIs" dxfId="219" priority="1559" operator="greaterThan">
      <formula>G$77</formula>
    </cfRule>
  </conditionalFormatting>
  <conditionalFormatting sqref="K76">
    <cfRule type="cellIs" dxfId="218" priority="1558" operator="greaterThan">
      <formula>K$77</formula>
    </cfRule>
  </conditionalFormatting>
  <conditionalFormatting sqref="Q76">
    <cfRule type="cellIs" dxfId="217" priority="1553" operator="greaterThan">
      <formula>Q$77</formula>
    </cfRule>
  </conditionalFormatting>
  <conditionalFormatting sqref="R76">
    <cfRule type="cellIs" dxfId="216" priority="1552" operator="greaterThan">
      <formula>R$77</formula>
    </cfRule>
  </conditionalFormatting>
  <conditionalFormatting sqref="M81 P81">
    <cfRule type="cellIs" dxfId="215" priority="1537" operator="greaterThan">
      <formula>M$82</formula>
    </cfRule>
  </conditionalFormatting>
  <conditionalFormatting sqref="G81:I81">
    <cfRule type="cellIs" dxfId="214" priority="1557" operator="greaterThan">
      <formula>G$82</formula>
    </cfRule>
  </conditionalFormatting>
  <conditionalFormatting sqref="K81">
    <cfRule type="cellIs" dxfId="213" priority="1528" operator="greaterThan">
      <formula>K$82</formula>
    </cfRule>
  </conditionalFormatting>
  <conditionalFormatting sqref="Q81">
    <cfRule type="cellIs" dxfId="212" priority="1523" operator="greaterThan">
      <formula>Q$82</formula>
    </cfRule>
  </conditionalFormatting>
  <conditionalFormatting sqref="R81">
    <cfRule type="cellIs" dxfId="211" priority="1529" operator="greaterThan">
      <formula>R$82</formula>
    </cfRule>
  </conditionalFormatting>
  <conditionalFormatting sqref="M84 P84">
    <cfRule type="cellIs" dxfId="210" priority="1662" operator="greaterThan">
      <formula>M$85</formula>
    </cfRule>
  </conditionalFormatting>
  <conditionalFormatting sqref="Q84">
    <cfRule type="cellIs" dxfId="209" priority="1488" operator="greaterThan">
      <formula>Q$85</formula>
    </cfRule>
  </conditionalFormatting>
  <conditionalFormatting sqref="G84:I84">
    <cfRule type="cellIs" dxfId="208" priority="1501" operator="greaterThan">
      <formula>G$85</formula>
    </cfRule>
  </conditionalFormatting>
  <conditionalFormatting sqref="G84:I84">
    <cfRule type="cellIs" dxfId="207" priority="1500" operator="greaterThan">
      <formula>G$85</formula>
    </cfRule>
  </conditionalFormatting>
  <conditionalFormatting sqref="K84">
    <cfRule type="cellIs" dxfId="206" priority="1499" operator="greaterThan">
      <formula>K$85</formula>
    </cfRule>
  </conditionalFormatting>
  <conditionalFormatting sqref="K84">
    <cfRule type="cellIs" dxfId="205" priority="1498" operator="greaterThan">
      <formula>K$85</formula>
    </cfRule>
  </conditionalFormatting>
  <conditionalFormatting sqref="Q84">
    <cfRule type="cellIs" dxfId="204" priority="1489" operator="greaterThan">
      <formula>Q$85</formula>
    </cfRule>
  </conditionalFormatting>
  <conditionalFormatting sqref="R84">
    <cfRule type="cellIs" dxfId="203" priority="1487" operator="greaterThan">
      <formula>R$85</formula>
    </cfRule>
  </conditionalFormatting>
  <conditionalFormatting sqref="R84">
    <cfRule type="cellIs" dxfId="202" priority="1486" operator="greaterThan">
      <formula>R$85</formula>
    </cfRule>
  </conditionalFormatting>
  <conditionalFormatting sqref="M38 P38">
    <cfRule type="cellIs" dxfId="201" priority="1457" operator="greaterThan">
      <formula>M$39</formula>
    </cfRule>
  </conditionalFormatting>
  <conditionalFormatting sqref="G38:I38">
    <cfRule type="cellIs" dxfId="200" priority="1449" operator="greaterThan">
      <formula>G$39</formula>
    </cfRule>
  </conditionalFormatting>
  <conditionalFormatting sqref="K38">
    <cfRule type="cellIs" dxfId="199" priority="1448" operator="greaterThan">
      <formula>K$39</formula>
    </cfRule>
  </conditionalFormatting>
  <conditionalFormatting sqref="Q38">
    <cfRule type="cellIs" dxfId="198" priority="1443" operator="greaterThan">
      <formula>Q$39</formula>
    </cfRule>
  </conditionalFormatting>
  <conditionalFormatting sqref="R38">
    <cfRule type="cellIs" dxfId="197" priority="1442" operator="greaterThan">
      <formula>R$39</formula>
    </cfRule>
  </conditionalFormatting>
  <conditionalFormatting sqref="M46 P46">
    <cfRule type="cellIs" dxfId="196" priority="1427" operator="greaterThan">
      <formula>M$47</formula>
    </cfRule>
  </conditionalFormatting>
  <conditionalFormatting sqref="G46:I46">
    <cfRule type="cellIs" dxfId="195" priority="1412" operator="greaterThan">
      <formula>G$47</formula>
    </cfRule>
  </conditionalFormatting>
  <conditionalFormatting sqref="G46:I46">
    <cfRule type="cellIs" dxfId="194" priority="1411" operator="greaterThan">
      <formula>G$47</formula>
    </cfRule>
  </conditionalFormatting>
  <conditionalFormatting sqref="K46">
    <cfRule type="cellIs" dxfId="193" priority="1410" operator="greaterThan">
      <formula>K$47</formula>
    </cfRule>
  </conditionalFormatting>
  <conditionalFormatting sqref="K46">
    <cfRule type="cellIs" dxfId="192" priority="1409" operator="greaterThan">
      <formula>K$47</formula>
    </cfRule>
  </conditionalFormatting>
  <conditionalFormatting sqref="Q46">
    <cfRule type="cellIs" dxfId="191" priority="1400" operator="greaterThan">
      <formula>Q$47</formula>
    </cfRule>
  </conditionalFormatting>
  <conditionalFormatting sqref="Q46">
    <cfRule type="cellIs" dxfId="190" priority="1399" operator="greaterThan">
      <formula>Q$47</formula>
    </cfRule>
  </conditionalFormatting>
  <conditionalFormatting sqref="R46">
    <cfRule type="cellIs" dxfId="189" priority="1398" operator="greaterThan">
      <formula>R$47</formula>
    </cfRule>
  </conditionalFormatting>
  <conditionalFormatting sqref="R46">
    <cfRule type="cellIs" dxfId="188" priority="1397" operator="greaterThan">
      <formula>R$47</formula>
    </cfRule>
  </conditionalFormatting>
  <conditionalFormatting sqref="M53 P53">
    <cfRule type="cellIs" dxfId="187" priority="1381" operator="greaterThan">
      <formula>M$54</formula>
    </cfRule>
  </conditionalFormatting>
  <conditionalFormatting sqref="M53 P53">
    <cfRule type="cellIs" priority="1370" stopIfTrue="1" operator="equal">
      <formula>$D$36</formula>
    </cfRule>
    <cfRule type="cellIs" priority="1371" stopIfTrue="1" operator="greaterThan">
      <formula>""""""</formula>
    </cfRule>
  </conditionalFormatting>
  <conditionalFormatting sqref="G53:I53">
    <cfRule type="cellIs" priority="1361" stopIfTrue="1" operator="equal">
      <formula>$D$36</formula>
    </cfRule>
    <cfRule type="cellIs" priority="1362" stopIfTrue="1" operator="greaterThan">
      <formula>""""""</formula>
    </cfRule>
  </conditionalFormatting>
  <conditionalFormatting sqref="G53:I53">
    <cfRule type="cellIs" dxfId="186" priority="1363" operator="greaterThan">
      <formula>G$54</formula>
    </cfRule>
  </conditionalFormatting>
  <conditionalFormatting sqref="Q53">
    <cfRule type="cellIs" priority="1343" stopIfTrue="1" operator="greaterThan">
      <formula>""""""</formula>
    </cfRule>
    <cfRule type="cellIs" priority="1344" stopIfTrue="1" operator="equal">
      <formula>$D$36</formula>
    </cfRule>
  </conditionalFormatting>
  <conditionalFormatting sqref="Q53">
    <cfRule type="cellIs" dxfId="185" priority="1345" operator="greaterThan">
      <formula>Q$54</formula>
    </cfRule>
  </conditionalFormatting>
  <conditionalFormatting sqref="R53">
    <cfRule type="cellIs" priority="1340" stopIfTrue="1" operator="greaterThan">
      <formula>""""""</formula>
    </cfRule>
    <cfRule type="cellIs" priority="1341" stopIfTrue="1" operator="equal">
      <formula>$D$36</formula>
    </cfRule>
  </conditionalFormatting>
  <conditionalFormatting sqref="R53">
    <cfRule type="cellIs" dxfId="184" priority="1342" operator="greaterThan">
      <formula>R$54</formula>
    </cfRule>
  </conditionalFormatting>
  <conditionalFormatting sqref="G81:I81">
    <cfRule type="cellIs" dxfId="183" priority="1530" operator="greaterThan">
      <formula>G$82</formula>
    </cfRule>
  </conditionalFormatting>
  <conditionalFormatting sqref="Q43">
    <cfRule type="cellIs" priority="1281" stopIfTrue="1" operator="greaterThan">
      <formula>""""""</formula>
    </cfRule>
    <cfRule type="cellIs" dxfId="182" priority="1282" operator="greaterThan">
      <formula>Q$44</formula>
    </cfRule>
  </conditionalFormatting>
  <conditionalFormatting sqref="G68:I68 P68:R68 K68 M68">
    <cfRule type="cellIs" priority="1748" stopIfTrue="1" operator="greaterThan">
      <formula>""""""</formula>
    </cfRule>
    <cfRule type="cellIs" priority="1749" stopIfTrue="1" operator="equal">
      <formula>$D$69</formula>
    </cfRule>
    <cfRule type="cellIs" dxfId="181" priority="1750" operator="greaterThan">
      <formula>$D$68</formula>
    </cfRule>
    <cfRule type="cellIs" dxfId="180" priority="1751" operator="greaterThan">
      <formula>$C$68</formula>
    </cfRule>
  </conditionalFormatting>
  <conditionalFormatting sqref="F38 F53">
    <cfRule type="cellIs" priority="738" stopIfTrue="1" operator="greaterThan">
      <formula>""""""</formula>
    </cfRule>
    <cfRule type="cellIs" priority="744" stopIfTrue="1" operator="equal">
      <formula>$D$36</formula>
    </cfRule>
  </conditionalFormatting>
  <conditionalFormatting sqref="F46">
    <cfRule type="cellIs" priority="739" stopIfTrue="1" operator="equal">
      <formula>$D$49</formula>
    </cfRule>
    <cfRule type="cellIs" priority="740" stopIfTrue="1" operator="greaterThan">
      <formula>""""""</formula>
    </cfRule>
  </conditionalFormatting>
  <conditionalFormatting sqref="F15">
    <cfRule type="cellIs" priority="781" stopIfTrue="1" operator="greaterThan">
      <formula>""""""</formula>
    </cfRule>
    <cfRule type="cellIs" priority="782" stopIfTrue="1" operator="equal">
      <formula>$C$15</formula>
    </cfRule>
    <cfRule type="cellIs" dxfId="179" priority="783" operator="greaterThan">
      <formula>$D$15</formula>
    </cfRule>
  </conditionalFormatting>
  <conditionalFormatting sqref="F14">
    <cfRule type="cellIs" dxfId="178" priority="778" stopIfTrue="1" operator="notBetween">
      <formula>6</formula>
      <formula>9</formula>
    </cfRule>
    <cfRule type="cellIs" dxfId="177" priority="779" operator="notBetween">
      <formula>6.5</formula>
      <formula>8.5</formula>
    </cfRule>
    <cfRule type="cellIs" dxfId="176" priority="780" operator="notBetween">
      <formula>6</formula>
      <formula>8.5</formula>
    </cfRule>
  </conditionalFormatting>
  <conditionalFormatting sqref="F28">
    <cfRule type="cellIs" priority="772" stopIfTrue="1" operator="equal">
      <formula>$C$27</formula>
    </cfRule>
    <cfRule type="cellIs" priority="773" stopIfTrue="1" operator="greaterThan">
      <formula>""""""</formula>
    </cfRule>
    <cfRule type="cellIs" dxfId="175" priority="774" operator="greaterThan">
      <formula>$D$28</formula>
    </cfRule>
  </conditionalFormatting>
  <conditionalFormatting sqref="F45">
    <cfRule type="cellIs" priority="764" stopIfTrue="1" operator="equal">
      <formula>$D$48</formula>
    </cfRule>
    <cfRule type="cellIs" priority="830" stopIfTrue="1" operator="greaterThan">
      <formula>""""""</formula>
    </cfRule>
    <cfRule type="cellIs" dxfId="174" priority="831" operator="greaterThan">
      <formula>$D$45</formula>
    </cfRule>
    <cfRule type="cellIs" dxfId="173" priority="832" operator="greaterThan">
      <formula>$C$45</formula>
    </cfRule>
  </conditionalFormatting>
  <conditionalFormatting sqref="F88">
    <cfRule type="cellIs" priority="758" stopIfTrue="1" operator="greaterThan">
      <formula>""""""</formula>
    </cfRule>
    <cfRule type="cellIs" priority="759" stopIfTrue="1" operator="equal">
      <formula>$C$88</formula>
    </cfRule>
    <cfRule type="cellIs" dxfId="172" priority="760" operator="greaterThan">
      <formula>$D$88</formula>
    </cfRule>
  </conditionalFormatting>
  <conditionalFormatting sqref="F21">
    <cfRule type="cellIs" priority="761" stopIfTrue="1" operator="greaterThan">
      <formula>""""""</formula>
    </cfRule>
    <cfRule type="cellIs" priority="762" stopIfTrue="1" operator="equal">
      <formula>$D$21</formula>
    </cfRule>
    <cfRule type="cellIs" dxfId="171" priority="763" operator="greaterThan">
      <formula>$C$21</formula>
    </cfRule>
  </conditionalFormatting>
  <conditionalFormatting sqref="F23">
    <cfRule type="cellIs" priority="775" stopIfTrue="1" operator="equal">
      <formula>$D$23</formula>
    </cfRule>
    <cfRule type="cellIs" priority="776" stopIfTrue="1" operator="greaterThan">
      <formula>""""""</formula>
    </cfRule>
    <cfRule type="cellIs" dxfId="170" priority="777" operator="greaterThan">
      <formula>$C$23</formula>
    </cfRule>
  </conditionalFormatting>
  <conditionalFormatting sqref="F24">
    <cfRule type="cellIs" priority="845" stopIfTrue="1" operator="equal">
      <formula>$D$24</formula>
    </cfRule>
    <cfRule type="cellIs" priority="846" stopIfTrue="1" operator="greaterThan">
      <formula>""""""</formula>
    </cfRule>
    <cfRule type="cellIs" dxfId="169" priority="847" operator="greaterThan">
      <formula>$C$24</formula>
    </cfRule>
  </conditionalFormatting>
  <conditionalFormatting sqref="F25">
    <cfRule type="cellIs" priority="839" stopIfTrue="1" operator="equal">
      <formula>$C$27</formula>
    </cfRule>
    <cfRule type="cellIs" priority="840" stopIfTrue="1" operator="greaterThan">
      <formula>""""""</formula>
    </cfRule>
    <cfRule type="cellIs" dxfId="168" priority="841" operator="greaterThan">
      <formula>$D$27</formula>
    </cfRule>
    <cfRule type="cellIs" priority="842" stopIfTrue="1" operator="equal">
      <formula>$D$25</formula>
    </cfRule>
    <cfRule type="cellIs" priority="843" stopIfTrue="1" operator="greaterThan">
      <formula>""""""</formula>
    </cfRule>
    <cfRule type="cellIs" dxfId="167" priority="844" operator="greaterThan">
      <formula>$C$25</formula>
    </cfRule>
  </conditionalFormatting>
  <conditionalFormatting sqref="F31">
    <cfRule type="cellIs" priority="836" stopIfTrue="1" operator="equal">
      <formula>$D$31</formula>
    </cfRule>
    <cfRule type="cellIs" priority="837" stopIfTrue="1" operator="greaterThan">
      <formula>""""""</formula>
    </cfRule>
    <cfRule type="cellIs" dxfId="166" priority="838" operator="greaterThan">
      <formula>$C$31</formula>
    </cfRule>
  </conditionalFormatting>
  <conditionalFormatting sqref="F32">
    <cfRule type="cellIs" priority="850" stopIfTrue="1" operator="greaterThan">
      <formula>""""""</formula>
    </cfRule>
    <cfRule type="cellIs" priority="851" stopIfTrue="1" operator="equal">
      <formula>$C$32</formula>
    </cfRule>
    <cfRule type="cellIs" dxfId="165" priority="852" operator="greaterThan">
      <formula>$D$32</formula>
    </cfRule>
  </conditionalFormatting>
  <conditionalFormatting sqref="F33">
    <cfRule type="cellIs" priority="786" stopIfTrue="1" operator="equal">
      <formula>$D$31</formula>
    </cfRule>
    <cfRule type="cellIs" priority="833" stopIfTrue="1" operator="greaterThan">
      <formula>""""""</formula>
    </cfRule>
    <cfRule type="cellIs" dxfId="164" priority="834" operator="greaterThan">
      <formula>$D$33</formula>
    </cfRule>
    <cfRule type="cellIs" dxfId="163" priority="835" operator="greaterThan">
      <formula>$C$33</formula>
    </cfRule>
  </conditionalFormatting>
  <conditionalFormatting sqref="F34">
    <cfRule type="cellIs" priority="769" stopIfTrue="1" operator="greaterThan">
      <formula>""""""</formula>
    </cfRule>
    <cfRule type="cellIs" priority="770" stopIfTrue="1" operator="equal">
      <formula>$C$34</formula>
    </cfRule>
    <cfRule type="cellIs" dxfId="162" priority="771" operator="greaterThan">
      <formula>$D$34</formula>
    </cfRule>
  </conditionalFormatting>
  <conditionalFormatting sqref="F41">
    <cfRule type="cellIs" priority="765" stopIfTrue="1" operator="equal">
      <formula>$D$36</formula>
    </cfRule>
    <cfRule type="cellIs" priority="766" stopIfTrue="1" operator="greaterThan">
      <formula>""""""</formula>
    </cfRule>
    <cfRule type="cellIs" dxfId="161" priority="767" operator="greaterThan">
      <formula>$D$41</formula>
    </cfRule>
    <cfRule type="cellIs" dxfId="160" priority="768" operator="greaterThan">
      <formula>$C$41</formula>
    </cfRule>
  </conditionalFormatting>
  <conditionalFormatting sqref="F50">
    <cfRule type="cellIs" priority="848" stopIfTrue="1" operator="greaterThan">
      <formula>""""""</formula>
    </cfRule>
    <cfRule type="cellIs" dxfId="159" priority="849" operator="greaterThan">
      <formula>$D$50</formula>
    </cfRule>
  </conditionalFormatting>
  <conditionalFormatting sqref="F51">
    <cfRule type="cellIs" priority="826" stopIfTrue="1" operator="equal">
      <formula>$D$36</formula>
    </cfRule>
    <cfRule type="cellIs" priority="827" stopIfTrue="1" operator="greaterThan">
      <formula>""""""</formula>
    </cfRule>
    <cfRule type="cellIs" dxfId="158" priority="828" operator="greaterThan">
      <formula>$D$51</formula>
    </cfRule>
    <cfRule type="cellIs" dxfId="157" priority="829" operator="greaterThan">
      <formula>$C$51</formula>
    </cfRule>
  </conditionalFormatting>
  <conditionalFormatting sqref="F52">
    <cfRule type="cellIs" priority="823" stopIfTrue="1" operator="equal">
      <formula>$D$36</formula>
    </cfRule>
    <cfRule type="cellIs" priority="824" stopIfTrue="1" operator="greaterThan">
      <formula>""""""</formula>
    </cfRule>
    <cfRule type="cellIs" dxfId="156" priority="825" operator="greaterThan">
      <formula>$C$52</formula>
    </cfRule>
  </conditionalFormatting>
  <conditionalFormatting sqref="F57">
    <cfRule type="cellIs" priority="820" stopIfTrue="1" operator="equal">
      <formula>$D$57</formula>
    </cfRule>
    <cfRule type="cellIs" priority="821" stopIfTrue="1" operator="greaterThan">
      <formula>""""""</formula>
    </cfRule>
    <cfRule type="cellIs" dxfId="155" priority="822" operator="greaterThan">
      <formula>$C$57</formula>
    </cfRule>
  </conditionalFormatting>
  <conditionalFormatting sqref="F59">
    <cfRule type="cellIs" priority="816" stopIfTrue="1" operator="equal">
      <formula>$D$57</formula>
    </cfRule>
    <cfRule type="cellIs" priority="817" stopIfTrue="1" operator="greaterThan">
      <formula>""""""</formula>
    </cfRule>
    <cfRule type="cellIs" dxfId="154" priority="818" operator="greaterThan">
      <formula>$D$59</formula>
    </cfRule>
    <cfRule type="cellIs" dxfId="153" priority="819" operator="greaterThan">
      <formula>$C$59</formula>
    </cfRule>
  </conditionalFormatting>
  <conditionalFormatting sqref="F63">
    <cfRule type="cellIs" priority="813" stopIfTrue="1" operator="equal">
      <formula>$D$63</formula>
    </cfRule>
    <cfRule type="cellIs" priority="814" stopIfTrue="1" operator="greaterThan">
      <formula>""""""</formula>
    </cfRule>
    <cfRule type="cellIs" dxfId="152" priority="815" operator="greaterThan">
      <formula>$C$63</formula>
    </cfRule>
  </conditionalFormatting>
  <conditionalFormatting sqref="F69">
    <cfRule type="cellIs" priority="810" stopIfTrue="1" operator="equal">
      <formula>$D$69</formula>
    </cfRule>
    <cfRule type="cellIs" priority="811" stopIfTrue="1" operator="greaterThan">
      <formula>""""""</formula>
    </cfRule>
    <cfRule type="cellIs" dxfId="151" priority="812" operator="greaterThan">
      <formula>$C$69</formula>
    </cfRule>
  </conditionalFormatting>
  <conditionalFormatting sqref="F71">
    <cfRule type="cellIs" priority="785" stopIfTrue="1" operator="equal">
      <formula>$D$69</formula>
    </cfRule>
    <cfRule type="cellIs" priority="807" stopIfTrue="1" operator="greaterThan">
      <formula>""""""</formula>
    </cfRule>
    <cfRule type="cellIs" dxfId="150" priority="808" operator="greaterThan">
      <formula>$D$71</formula>
    </cfRule>
    <cfRule type="cellIs" dxfId="149" priority="809" operator="greaterThan">
      <formula>$C$71</formula>
    </cfRule>
  </conditionalFormatting>
  <conditionalFormatting sqref="F76 F81 F91">
    <cfRule type="cellIs" priority="737" stopIfTrue="1" operator="equal">
      <formula>$D$63</formula>
    </cfRule>
    <cfRule type="cellIs" priority="749" stopIfTrue="1" operator="greaterThan">
      <formula>""""""</formula>
    </cfRule>
  </conditionalFormatting>
  <conditionalFormatting sqref="F79">
    <cfRule type="cellIs" priority="803" stopIfTrue="1" operator="equal">
      <formula>$D$63</formula>
    </cfRule>
    <cfRule type="cellIs" priority="804" stopIfTrue="1" operator="greaterThan">
      <formula>""""""</formula>
    </cfRule>
    <cfRule type="cellIs" dxfId="148" priority="805" operator="greaterThan">
      <formula>$C$79</formula>
    </cfRule>
  </conditionalFormatting>
  <conditionalFormatting sqref="F83">
    <cfRule type="cellIs" priority="784" stopIfTrue="1" operator="equal">
      <formula>$D$69</formula>
    </cfRule>
    <cfRule type="cellIs" priority="800" stopIfTrue="1" operator="greaterThan">
      <formula>""""""</formula>
    </cfRule>
    <cfRule type="cellIs" dxfId="147" priority="801" operator="greaterThan">
      <formula>$D$83</formula>
    </cfRule>
    <cfRule type="cellIs" dxfId="146" priority="802" operator="greaterThan">
      <formula>$C$83</formula>
    </cfRule>
  </conditionalFormatting>
  <conditionalFormatting sqref="F84">
    <cfRule type="cellIs" priority="746" stopIfTrue="1" operator="greaterThan">
      <formula>""""""</formula>
    </cfRule>
    <cfRule type="cellIs" priority="747" stopIfTrue="1" operator="equal">
      <formula>$D$63</formula>
    </cfRule>
  </conditionalFormatting>
  <conditionalFormatting sqref="F90">
    <cfRule type="cellIs" priority="797" stopIfTrue="1" operator="equal">
      <formula>$D$69</formula>
    </cfRule>
    <cfRule type="cellIs" priority="798" stopIfTrue="1" operator="greaterThan">
      <formula>""""""</formula>
    </cfRule>
    <cfRule type="cellIs" dxfId="145" priority="799" operator="greaterThan">
      <formula>$C$90</formula>
    </cfRule>
  </conditionalFormatting>
  <conditionalFormatting sqref="F95">
    <cfRule type="cellIs" priority="793" stopIfTrue="1" operator="equal">
      <formula>$D$69</formula>
    </cfRule>
    <cfRule type="cellIs" priority="794" stopIfTrue="1" operator="greaterThan">
      <formula>""""""</formula>
    </cfRule>
    <cfRule type="cellIs" dxfId="144" priority="795" operator="greaterThan">
      <formula>$C$95</formula>
    </cfRule>
  </conditionalFormatting>
  <conditionalFormatting sqref="F97">
    <cfRule type="cellIs" priority="790" stopIfTrue="1" operator="equal">
      <formula>$D$69</formula>
    </cfRule>
    <cfRule type="cellIs" priority="791" stopIfTrue="1" operator="greaterThan">
      <formula>""""""</formula>
    </cfRule>
    <cfRule type="cellIs" dxfId="143" priority="792" operator="greaterThan">
      <formula>$C$97</formula>
    </cfRule>
  </conditionalFormatting>
  <conditionalFormatting sqref="F101">
    <cfRule type="cellIs" priority="787" stopIfTrue="1" operator="equal">
      <formula>$D$101</formula>
    </cfRule>
    <cfRule type="cellIs" priority="788" stopIfTrue="1" operator="greaterThan">
      <formula>""""""</formula>
    </cfRule>
    <cfRule type="cellIs" dxfId="142" priority="789" operator="greaterThan">
      <formula>$C$101</formula>
    </cfRule>
  </conditionalFormatting>
  <conditionalFormatting sqref="F106:F107">
    <cfRule type="cellIs" priority="755" stopIfTrue="1" operator="equal">
      <formula>$D$105</formula>
    </cfRule>
    <cfRule type="cellIs" priority="756" stopIfTrue="1" operator="greaterThan">
      <formula>""""""</formula>
    </cfRule>
    <cfRule type="cellIs" dxfId="141" priority="757" operator="greaterThan">
      <formula>$C$106</formula>
    </cfRule>
  </conditionalFormatting>
  <conditionalFormatting sqref="F89">
    <cfRule type="cellIs" priority="752" stopIfTrue="1" operator="equal">
      <formula>$D$63</formula>
    </cfRule>
    <cfRule type="cellIs" priority="753" stopIfTrue="1" operator="greaterThan">
      <formula>""""""</formula>
    </cfRule>
    <cfRule type="cellIs" dxfId="140" priority="754" operator="greaterThan">
      <formula>$C$89</formula>
    </cfRule>
  </conditionalFormatting>
  <conditionalFormatting sqref="F91">
    <cfRule type="cellIs" dxfId="139" priority="796" operator="greaterThan">
      <formula>F$92</formula>
    </cfRule>
  </conditionalFormatting>
  <conditionalFormatting sqref="F43">
    <cfRule type="cellIs" dxfId="138" priority="751" operator="greaterThan">
      <formula>F$44</formula>
    </cfRule>
  </conditionalFormatting>
  <conditionalFormatting sqref="F76">
    <cfRule type="cellIs" dxfId="137" priority="806" operator="greaterThan">
      <formula>F$77</formula>
    </cfRule>
  </conditionalFormatting>
  <conditionalFormatting sqref="F81">
    <cfRule type="cellIs" dxfId="136" priority="750" operator="greaterThan">
      <formula>F$82</formula>
    </cfRule>
  </conditionalFormatting>
  <conditionalFormatting sqref="F84">
    <cfRule type="cellIs" dxfId="135" priority="748" operator="greaterThan">
      <formula>F$85</formula>
    </cfRule>
  </conditionalFormatting>
  <conditionalFormatting sqref="F38">
    <cfRule type="cellIs" dxfId="134" priority="745" operator="greaterThan">
      <formula>F$39</formula>
    </cfRule>
  </conditionalFormatting>
  <conditionalFormatting sqref="F46">
    <cfRule type="cellIs" dxfId="133" priority="743" operator="greaterThan">
      <formula>F$47</formula>
    </cfRule>
  </conditionalFormatting>
  <conditionalFormatting sqref="F46">
    <cfRule type="cellIs" dxfId="132" priority="742" operator="greaterThan">
      <formula>F$47</formula>
    </cfRule>
  </conditionalFormatting>
  <conditionalFormatting sqref="F53">
    <cfRule type="cellIs" dxfId="131" priority="741" operator="greaterThan">
      <formula>F$54</formula>
    </cfRule>
  </conditionalFormatting>
  <conditionalFormatting sqref="F68">
    <cfRule type="cellIs" priority="853" stopIfTrue="1" operator="greaterThan">
      <formula>""""""</formula>
    </cfRule>
    <cfRule type="cellIs" priority="854" stopIfTrue="1" operator="equal">
      <formula>$D$69</formula>
    </cfRule>
    <cfRule type="cellIs" dxfId="130" priority="855" operator="greaterThan">
      <formula>$D$68</formula>
    </cfRule>
    <cfRule type="cellIs" dxfId="129" priority="856" operator="greaterThan">
      <formula>$C$68</formula>
    </cfRule>
  </conditionalFormatting>
  <conditionalFormatting sqref="P43">
    <cfRule type="cellIs" priority="360" stopIfTrue="1" operator="greaterThan">
      <formula>""""""</formula>
    </cfRule>
  </conditionalFormatting>
  <conditionalFormatting sqref="M43">
    <cfRule type="cellIs" priority="341" stopIfTrue="1" operator="greaterThan">
      <formula>""""""</formula>
    </cfRule>
    <cfRule type="cellIs" dxfId="128" priority="342" operator="greaterThan">
      <formula>M$44</formula>
    </cfRule>
  </conditionalFormatting>
  <conditionalFormatting sqref="O21">
    <cfRule type="cellIs" priority="312" stopIfTrue="1" operator="greaterThan">
      <formula>""""""</formula>
    </cfRule>
    <cfRule type="cellIs" priority="313" stopIfTrue="1" operator="equal">
      <formula>$D$21</formula>
    </cfRule>
    <cfRule type="cellIs" dxfId="127" priority="314" operator="greaterThan">
      <formula>$C$21</formula>
    </cfRule>
  </conditionalFormatting>
  <conditionalFormatting sqref="O33">
    <cfRule type="cellIs" priority="308" stopIfTrue="1" operator="equal">
      <formula>$D$31</formula>
    </cfRule>
    <cfRule type="cellIs" priority="309" stopIfTrue="1" operator="greaterThan">
      <formula>""""""</formula>
    </cfRule>
    <cfRule type="cellIs" dxfId="126" priority="310" operator="greaterThan">
      <formula>$D$33</formula>
    </cfRule>
    <cfRule type="cellIs" dxfId="125" priority="311" operator="greaterThan">
      <formula>$C$33</formula>
    </cfRule>
  </conditionalFormatting>
  <conditionalFormatting sqref="O31">
    <cfRule type="cellIs" priority="305" stopIfTrue="1" operator="equal">
      <formula>$D$31</formula>
    </cfRule>
    <cfRule type="cellIs" priority="306" stopIfTrue="1" operator="greaterThan">
      <formula>""""""</formula>
    </cfRule>
    <cfRule type="cellIs" dxfId="124" priority="307" operator="greaterThan">
      <formula>$C$31</formula>
    </cfRule>
  </conditionalFormatting>
  <conditionalFormatting sqref="O38">
    <cfRule type="cellIs" priority="302" stopIfTrue="1" operator="greaterThan">
      <formula>""""""</formula>
    </cfRule>
    <cfRule type="cellIs" priority="303" stopIfTrue="1" operator="equal">
      <formula>$D$36</formula>
    </cfRule>
  </conditionalFormatting>
  <conditionalFormatting sqref="O38">
    <cfRule type="cellIs" dxfId="123" priority="304" operator="greaterThan">
      <formula>O$39</formula>
    </cfRule>
  </conditionalFormatting>
  <conditionalFormatting sqref="O41">
    <cfRule type="cellIs" priority="298" stopIfTrue="1" operator="equal">
      <formula>$D$36</formula>
    </cfRule>
    <cfRule type="cellIs" priority="299" stopIfTrue="1" operator="greaterThan">
      <formula>""""""</formula>
    </cfRule>
    <cfRule type="cellIs" dxfId="122" priority="300" operator="greaterThan">
      <formula>$D$41</formula>
    </cfRule>
    <cfRule type="cellIs" dxfId="121" priority="301" operator="greaterThan">
      <formula>$C$41</formula>
    </cfRule>
  </conditionalFormatting>
  <conditionalFormatting sqref="O43">
    <cfRule type="cellIs" priority="296" stopIfTrue="1" operator="greaterThan">
      <formula>""""""</formula>
    </cfRule>
    <cfRule type="cellIs" dxfId="120" priority="297" operator="greaterThan">
      <formula>O$44</formula>
    </cfRule>
  </conditionalFormatting>
  <conditionalFormatting sqref="O45">
    <cfRule type="cellIs" priority="292" stopIfTrue="1" operator="equal">
      <formula>$D$48</formula>
    </cfRule>
    <cfRule type="cellIs" priority="293" stopIfTrue="1" operator="greaterThan">
      <formula>""""""</formula>
    </cfRule>
    <cfRule type="cellIs" dxfId="119" priority="294" operator="greaterThan">
      <formula>$D$45</formula>
    </cfRule>
    <cfRule type="cellIs" dxfId="118" priority="295" operator="greaterThan">
      <formula>$C$45</formula>
    </cfRule>
  </conditionalFormatting>
  <conditionalFormatting sqref="O46">
    <cfRule type="cellIs" priority="289" stopIfTrue="1" operator="equal">
      <formula>$D$49</formula>
    </cfRule>
    <cfRule type="cellIs" priority="290" stopIfTrue="1" operator="greaterThan">
      <formula>""""""</formula>
    </cfRule>
  </conditionalFormatting>
  <conditionalFormatting sqref="O46">
    <cfRule type="cellIs" dxfId="117" priority="291" operator="greaterThan">
      <formula>O$47</formula>
    </cfRule>
  </conditionalFormatting>
  <conditionalFormatting sqref="O50">
    <cfRule type="cellIs" priority="287" stopIfTrue="1" operator="greaterThan">
      <formula>""""""</formula>
    </cfRule>
    <cfRule type="cellIs" dxfId="116" priority="288" operator="greaterThan">
      <formula>$D$50</formula>
    </cfRule>
  </conditionalFormatting>
  <conditionalFormatting sqref="O53">
    <cfRule type="cellIs" dxfId="115" priority="286" operator="greaterThan">
      <formula>O$54</formula>
    </cfRule>
  </conditionalFormatting>
  <conditionalFormatting sqref="O53">
    <cfRule type="cellIs" priority="284" stopIfTrue="1" operator="equal">
      <formula>$D$36</formula>
    </cfRule>
    <cfRule type="cellIs" priority="285" stopIfTrue="1" operator="greaterThan">
      <formula>""""""</formula>
    </cfRule>
  </conditionalFormatting>
  <conditionalFormatting sqref="O68">
    <cfRule type="cellIs" priority="280" stopIfTrue="1" operator="greaterThan">
      <formula>""""""</formula>
    </cfRule>
    <cfRule type="cellIs" priority="281" stopIfTrue="1" operator="equal">
      <formula>$D$69</formula>
    </cfRule>
    <cfRule type="cellIs" dxfId="114" priority="282" operator="greaterThan">
      <formula>$D$68</formula>
    </cfRule>
    <cfRule type="cellIs" dxfId="113" priority="283" operator="greaterThan">
      <formula>$C$68</formula>
    </cfRule>
  </conditionalFormatting>
  <conditionalFormatting sqref="O71">
    <cfRule type="cellIs" priority="276" stopIfTrue="1" operator="equal">
      <formula>$D$69</formula>
    </cfRule>
    <cfRule type="cellIs" priority="277" stopIfTrue="1" operator="greaterThan">
      <formula>""""""</formula>
    </cfRule>
    <cfRule type="cellIs" dxfId="112" priority="278" operator="greaterThan">
      <formula>$D$71</formula>
    </cfRule>
    <cfRule type="cellIs" dxfId="111" priority="279" operator="greaterThan">
      <formula>$C$71</formula>
    </cfRule>
  </conditionalFormatting>
  <conditionalFormatting sqref="O76">
    <cfRule type="cellIs" priority="273" stopIfTrue="1" operator="equal">
      <formula>$D$63</formula>
    </cfRule>
    <cfRule type="cellIs" priority="274" stopIfTrue="1" operator="greaterThan">
      <formula>""""""</formula>
    </cfRule>
  </conditionalFormatting>
  <conditionalFormatting sqref="O76">
    <cfRule type="cellIs" dxfId="110" priority="275" operator="greaterThan">
      <formula>O$77</formula>
    </cfRule>
  </conditionalFormatting>
  <conditionalFormatting sqref="O83">
    <cfRule type="cellIs" priority="269" stopIfTrue="1" operator="equal">
      <formula>$D$69</formula>
    </cfRule>
    <cfRule type="cellIs" priority="270" stopIfTrue="1" operator="greaterThan">
      <formula>""""""</formula>
    </cfRule>
    <cfRule type="cellIs" dxfId="109" priority="271" operator="greaterThan">
      <formula>$D$83</formula>
    </cfRule>
    <cfRule type="cellIs" dxfId="108" priority="272" operator="greaterThan">
      <formula>$C$83</formula>
    </cfRule>
  </conditionalFormatting>
  <conditionalFormatting sqref="O79">
    <cfRule type="cellIs" priority="266" stopIfTrue="1" operator="equal">
      <formula>$D$63</formula>
    </cfRule>
    <cfRule type="cellIs" priority="267" stopIfTrue="1" operator="greaterThan">
      <formula>""""""</formula>
    </cfRule>
    <cfRule type="cellIs" dxfId="107" priority="268" operator="greaterThan">
      <formula>$C$79</formula>
    </cfRule>
  </conditionalFormatting>
  <conditionalFormatting sqref="O91">
    <cfRule type="cellIs" priority="263" stopIfTrue="1" operator="equal">
      <formula>$D$63</formula>
    </cfRule>
    <cfRule type="cellIs" priority="264" stopIfTrue="1" operator="greaterThan">
      <formula>""""""</formula>
    </cfRule>
  </conditionalFormatting>
  <conditionalFormatting sqref="O91">
    <cfRule type="cellIs" dxfId="106" priority="265" operator="greaterThan">
      <formula>O$92</formula>
    </cfRule>
  </conditionalFormatting>
  <conditionalFormatting sqref="O106">
    <cfRule type="cellIs" priority="260" stopIfTrue="1" operator="equal">
      <formula>$D$105</formula>
    </cfRule>
    <cfRule type="cellIs" priority="261" stopIfTrue="1" operator="greaterThan">
      <formula>""""""</formula>
    </cfRule>
    <cfRule type="cellIs" dxfId="105" priority="262" operator="greaterThan">
      <formula>$C$106</formula>
    </cfRule>
  </conditionalFormatting>
  <conditionalFormatting sqref="L38">
    <cfRule type="cellIs" priority="141" stopIfTrue="1" operator="greaterThan">
      <formula>""""""</formula>
    </cfRule>
    <cfRule type="cellIs" priority="148" stopIfTrue="1" operator="equal">
      <formula>$D$36</formula>
    </cfRule>
  </conditionalFormatting>
  <conditionalFormatting sqref="L46">
    <cfRule type="cellIs" priority="142" stopIfTrue="1" operator="equal">
      <formula>$D$49</formula>
    </cfRule>
    <cfRule type="cellIs" priority="143" stopIfTrue="1" operator="greaterThan">
      <formula>""""""</formula>
    </cfRule>
  </conditionalFormatting>
  <conditionalFormatting sqref="L15">
    <cfRule type="cellIs" priority="184" stopIfTrue="1" operator="greaterThan">
      <formula>""""""</formula>
    </cfRule>
    <cfRule type="cellIs" priority="185" stopIfTrue="1" operator="equal">
      <formula>$C$15</formula>
    </cfRule>
    <cfRule type="cellIs" dxfId="104" priority="186" operator="greaterThan">
      <formula>$D$15</formula>
    </cfRule>
  </conditionalFormatting>
  <conditionalFormatting sqref="L14">
    <cfRule type="cellIs" dxfId="103" priority="181" stopIfTrue="1" operator="notBetween">
      <formula>6</formula>
      <formula>9</formula>
    </cfRule>
    <cfRule type="cellIs" dxfId="102" priority="182" operator="notBetween">
      <formula>6.5</formula>
      <formula>8.5</formula>
    </cfRule>
    <cfRule type="cellIs" dxfId="101" priority="183" operator="notBetween">
      <formula>6</formula>
      <formula>8.5</formula>
    </cfRule>
  </conditionalFormatting>
  <conditionalFormatting sqref="L28">
    <cfRule type="cellIs" priority="175" stopIfTrue="1" operator="equal">
      <formula>$C$27</formula>
    </cfRule>
    <cfRule type="cellIs" priority="176" stopIfTrue="1" operator="greaterThan">
      <formula>""""""</formula>
    </cfRule>
    <cfRule type="cellIs" dxfId="100" priority="177" operator="greaterThan">
      <formula>$D$28</formula>
    </cfRule>
  </conditionalFormatting>
  <conditionalFormatting sqref="L45">
    <cfRule type="cellIs" priority="167" stopIfTrue="1" operator="equal">
      <formula>$D$48</formula>
    </cfRule>
    <cfRule type="cellIs" priority="233" stopIfTrue="1" operator="greaterThan">
      <formula>""""""</formula>
    </cfRule>
    <cfRule type="cellIs" dxfId="99" priority="234" operator="greaterThan">
      <formula>$D$45</formula>
    </cfRule>
    <cfRule type="cellIs" dxfId="98" priority="235" operator="greaterThan">
      <formula>$C$45</formula>
    </cfRule>
  </conditionalFormatting>
  <conditionalFormatting sqref="L88">
    <cfRule type="cellIs" priority="161" stopIfTrue="1" operator="greaterThan">
      <formula>""""""</formula>
    </cfRule>
    <cfRule type="cellIs" priority="162" stopIfTrue="1" operator="equal">
      <formula>$C$88</formula>
    </cfRule>
    <cfRule type="cellIs" dxfId="97" priority="163" operator="greaterThan">
      <formula>$D$88</formula>
    </cfRule>
  </conditionalFormatting>
  <conditionalFormatting sqref="L21">
    <cfRule type="cellIs" priority="164" stopIfTrue="1" operator="greaterThan">
      <formula>""""""</formula>
    </cfRule>
    <cfRule type="cellIs" priority="165" stopIfTrue="1" operator="equal">
      <formula>$D$21</formula>
    </cfRule>
    <cfRule type="cellIs" dxfId="96" priority="166" operator="greaterThan">
      <formula>$C$21</formula>
    </cfRule>
  </conditionalFormatting>
  <conditionalFormatting sqref="L23">
    <cfRule type="cellIs" priority="178" stopIfTrue="1" operator="equal">
      <formula>$D$23</formula>
    </cfRule>
    <cfRule type="cellIs" priority="179" stopIfTrue="1" operator="greaterThan">
      <formula>""""""</formula>
    </cfRule>
    <cfRule type="cellIs" dxfId="95" priority="180" operator="greaterThan">
      <formula>$C$23</formula>
    </cfRule>
  </conditionalFormatting>
  <conditionalFormatting sqref="L24">
    <cfRule type="cellIs" priority="248" stopIfTrue="1" operator="equal">
      <formula>$D$24</formula>
    </cfRule>
    <cfRule type="cellIs" priority="249" stopIfTrue="1" operator="greaterThan">
      <formula>""""""</formula>
    </cfRule>
    <cfRule type="cellIs" dxfId="94" priority="250" operator="greaterThan">
      <formula>$C$24</formula>
    </cfRule>
  </conditionalFormatting>
  <conditionalFormatting sqref="L25">
    <cfRule type="cellIs" priority="242" stopIfTrue="1" operator="equal">
      <formula>$C$27</formula>
    </cfRule>
    <cfRule type="cellIs" priority="243" stopIfTrue="1" operator="greaterThan">
      <formula>""""""</formula>
    </cfRule>
    <cfRule type="cellIs" dxfId="93" priority="244" operator="greaterThan">
      <formula>$D$27</formula>
    </cfRule>
    <cfRule type="cellIs" priority="245" stopIfTrue="1" operator="equal">
      <formula>$D$25</formula>
    </cfRule>
    <cfRule type="cellIs" priority="246" stopIfTrue="1" operator="greaterThan">
      <formula>""""""</formula>
    </cfRule>
    <cfRule type="cellIs" dxfId="92" priority="247" operator="greaterThan">
      <formula>$C$25</formula>
    </cfRule>
  </conditionalFormatting>
  <conditionalFormatting sqref="L31">
    <cfRule type="cellIs" priority="239" stopIfTrue="1" operator="equal">
      <formula>$D$31</formula>
    </cfRule>
    <cfRule type="cellIs" priority="240" stopIfTrue="1" operator="greaterThan">
      <formula>""""""</formula>
    </cfRule>
    <cfRule type="cellIs" dxfId="91" priority="241" operator="greaterThan">
      <formula>$C$31</formula>
    </cfRule>
  </conditionalFormatting>
  <conditionalFormatting sqref="L32">
    <cfRule type="cellIs" priority="253" stopIfTrue="1" operator="greaterThan">
      <formula>""""""</formula>
    </cfRule>
    <cfRule type="cellIs" priority="254" stopIfTrue="1" operator="equal">
      <formula>$C$32</formula>
    </cfRule>
    <cfRule type="cellIs" dxfId="90" priority="255" operator="greaterThan">
      <formula>$D$32</formula>
    </cfRule>
  </conditionalFormatting>
  <conditionalFormatting sqref="L33">
    <cfRule type="cellIs" priority="189" stopIfTrue="1" operator="equal">
      <formula>$D$31</formula>
    </cfRule>
    <cfRule type="cellIs" priority="236" stopIfTrue="1" operator="greaterThan">
      <formula>""""""</formula>
    </cfRule>
    <cfRule type="cellIs" dxfId="89" priority="237" operator="greaterThan">
      <formula>$D$33</formula>
    </cfRule>
    <cfRule type="cellIs" dxfId="88" priority="238" operator="greaterThan">
      <formula>$C$33</formula>
    </cfRule>
  </conditionalFormatting>
  <conditionalFormatting sqref="L34">
    <cfRule type="cellIs" priority="172" stopIfTrue="1" operator="greaterThan">
      <formula>""""""</formula>
    </cfRule>
    <cfRule type="cellIs" priority="173" stopIfTrue="1" operator="equal">
      <formula>$C$34</formula>
    </cfRule>
    <cfRule type="cellIs" dxfId="87" priority="174" operator="greaterThan">
      <formula>$D$34</formula>
    </cfRule>
  </conditionalFormatting>
  <conditionalFormatting sqref="L41">
    <cfRule type="cellIs" priority="168" stopIfTrue="1" operator="equal">
      <formula>$D$36</formula>
    </cfRule>
    <cfRule type="cellIs" priority="169" stopIfTrue="1" operator="greaterThan">
      <formula>""""""</formula>
    </cfRule>
    <cfRule type="cellIs" dxfId="86" priority="170" operator="greaterThan">
      <formula>$D$41</formula>
    </cfRule>
    <cfRule type="cellIs" dxfId="85" priority="171" operator="greaterThan">
      <formula>$C$41</formula>
    </cfRule>
  </conditionalFormatting>
  <conditionalFormatting sqref="L50">
    <cfRule type="cellIs" priority="251" stopIfTrue="1" operator="greaterThan">
      <formula>""""""</formula>
    </cfRule>
    <cfRule type="cellIs" dxfId="84" priority="252" operator="greaterThan">
      <formula>$D$50</formula>
    </cfRule>
  </conditionalFormatting>
  <conditionalFormatting sqref="L51">
    <cfRule type="cellIs" priority="229" stopIfTrue="1" operator="equal">
      <formula>$D$36</formula>
    </cfRule>
    <cfRule type="cellIs" priority="230" stopIfTrue="1" operator="greaterThan">
      <formula>""""""</formula>
    </cfRule>
    <cfRule type="cellIs" dxfId="83" priority="231" operator="greaterThan">
      <formula>$D$51</formula>
    </cfRule>
    <cfRule type="cellIs" dxfId="82" priority="232" operator="greaterThan">
      <formula>$C$51</formula>
    </cfRule>
  </conditionalFormatting>
  <conditionalFormatting sqref="L52">
    <cfRule type="cellIs" priority="226" stopIfTrue="1" operator="equal">
      <formula>$D$36</formula>
    </cfRule>
    <cfRule type="cellIs" priority="227" stopIfTrue="1" operator="greaterThan">
      <formula>""""""</formula>
    </cfRule>
    <cfRule type="cellIs" dxfId="81" priority="228" operator="greaterThan">
      <formula>$C$52</formula>
    </cfRule>
  </conditionalFormatting>
  <conditionalFormatting sqref="L57">
    <cfRule type="cellIs" priority="223" stopIfTrue="1" operator="equal">
      <formula>$D$57</formula>
    </cfRule>
    <cfRule type="cellIs" priority="224" stopIfTrue="1" operator="greaterThan">
      <formula>""""""</formula>
    </cfRule>
    <cfRule type="cellIs" dxfId="80" priority="225" operator="greaterThan">
      <formula>$C$57</formula>
    </cfRule>
  </conditionalFormatting>
  <conditionalFormatting sqref="L59">
    <cfRule type="cellIs" priority="219" stopIfTrue="1" operator="equal">
      <formula>$D$57</formula>
    </cfRule>
    <cfRule type="cellIs" priority="220" stopIfTrue="1" operator="greaterThan">
      <formula>""""""</formula>
    </cfRule>
    <cfRule type="cellIs" dxfId="79" priority="221" operator="greaterThan">
      <formula>$D$59</formula>
    </cfRule>
    <cfRule type="cellIs" dxfId="78" priority="222" operator="greaterThan">
      <formula>$C$59</formula>
    </cfRule>
  </conditionalFormatting>
  <conditionalFormatting sqref="L63">
    <cfRule type="cellIs" priority="216" stopIfTrue="1" operator="equal">
      <formula>$D$63</formula>
    </cfRule>
    <cfRule type="cellIs" priority="217" stopIfTrue="1" operator="greaterThan">
      <formula>""""""</formula>
    </cfRule>
    <cfRule type="cellIs" dxfId="77" priority="218" operator="greaterThan">
      <formula>$C$63</formula>
    </cfRule>
  </conditionalFormatting>
  <conditionalFormatting sqref="L69">
    <cfRule type="cellIs" priority="213" stopIfTrue="1" operator="equal">
      <formula>$D$69</formula>
    </cfRule>
    <cfRule type="cellIs" priority="214" stopIfTrue="1" operator="greaterThan">
      <formula>""""""</formula>
    </cfRule>
    <cfRule type="cellIs" dxfId="76" priority="215" operator="greaterThan">
      <formula>$C$69</formula>
    </cfRule>
  </conditionalFormatting>
  <conditionalFormatting sqref="L71">
    <cfRule type="cellIs" priority="188" stopIfTrue="1" operator="equal">
      <formula>$D$69</formula>
    </cfRule>
    <cfRule type="cellIs" priority="210" stopIfTrue="1" operator="greaterThan">
      <formula>""""""</formula>
    </cfRule>
    <cfRule type="cellIs" dxfId="75" priority="211" operator="greaterThan">
      <formula>$D$71</formula>
    </cfRule>
    <cfRule type="cellIs" dxfId="74" priority="212" operator="greaterThan">
      <formula>$C$71</formula>
    </cfRule>
  </conditionalFormatting>
  <conditionalFormatting sqref="L91 L76 L81">
    <cfRule type="cellIs" priority="140" stopIfTrue="1" operator="equal">
      <formula>$D$63</formula>
    </cfRule>
    <cfRule type="cellIs" priority="152" stopIfTrue="1" operator="greaterThan">
      <formula>""""""</formula>
    </cfRule>
  </conditionalFormatting>
  <conditionalFormatting sqref="L79">
    <cfRule type="cellIs" priority="207" stopIfTrue="1" operator="equal">
      <formula>$D$63</formula>
    </cfRule>
    <cfRule type="cellIs" priority="208" stopIfTrue="1" operator="greaterThan">
      <formula>""""""</formula>
    </cfRule>
    <cfRule type="cellIs" dxfId="73" priority="209" operator="greaterThan">
      <formula>$C$79</formula>
    </cfRule>
  </conditionalFormatting>
  <conditionalFormatting sqref="L83">
    <cfRule type="cellIs" priority="187" stopIfTrue="1" operator="equal">
      <formula>$D$69</formula>
    </cfRule>
    <cfRule type="cellIs" priority="204" stopIfTrue="1" operator="greaterThan">
      <formula>""""""</formula>
    </cfRule>
    <cfRule type="cellIs" dxfId="72" priority="205" operator="greaterThan">
      <formula>$D$83</formula>
    </cfRule>
    <cfRule type="cellIs" dxfId="71" priority="206" operator="greaterThan">
      <formula>$C$83</formula>
    </cfRule>
  </conditionalFormatting>
  <conditionalFormatting sqref="L84">
    <cfRule type="cellIs" priority="150" stopIfTrue="1" operator="greaterThan">
      <formula>""""""</formula>
    </cfRule>
    <cfRule type="cellIs" priority="151" stopIfTrue="1" operator="equal">
      <formula>$D$63</formula>
    </cfRule>
  </conditionalFormatting>
  <conditionalFormatting sqref="L90">
    <cfRule type="cellIs" priority="200" stopIfTrue="1" operator="equal">
      <formula>$D$69</formula>
    </cfRule>
    <cfRule type="cellIs" priority="201" stopIfTrue="1" operator="greaterThan">
      <formula>""""""</formula>
    </cfRule>
    <cfRule type="cellIs" dxfId="70" priority="202" operator="greaterThan">
      <formula>$C$90</formula>
    </cfRule>
  </conditionalFormatting>
  <conditionalFormatting sqref="L95">
    <cfRule type="cellIs" priority="196" stopIfTrue="1" operator="equal">
      <formula>$D$69</formula>
    </cfRule>
    <cfRule type="cellIs" priority="197" stopIfTrue="1" operator="greaterThan">
      <formula>""""""</formula>
    </cfRule>
    <cfRule type="cellIs" dxfId="69" priority="198" operator="greaterThan">
      <formula>$C$95</formula>
    </cfRule>
  </conditionalFormatting>
  <conditionalFormatting sqref="L97">
    <cfRule type="cellIs" priority="193" stopIfTrue="1" operator="equal">
      <formula>$D$69</formula>
    </cfRule>
    <cfRule type="cellIs" priority="194" stopIfTrue="1" operator="greaterThan">
      <formula>""""""</formula>
    </cfRule>
    <cfRule type="cellIs" dxfId="68" priority="195" operator="greaterThan">
      <formula>$C$97</formula>
    </cfRule>
  </conditionalFormatting>
  <conditionalFormatting sqref="L101">
    <cfRule type="cellIs" priority="190" stopIfTrue="1" operator="equal">
      <formula>$D$101</formula>
    </cfRule>
    <cfRule type="cellIs" priority="191" stopIfTrue="1" operator="greaterThan">
      <formula>""""""</formula>
    </cfRule>
    <cfRule type="cellIs" dxfId="67" priority="192" operator="greaterThan">
      <formula>$C$101</formula>
    </cfRule>
  </conditionalFormatting>
  <conditionalFormatting sqref="L106:L107">
    <cfRule type="cellIs" priority="158" stopIfTrue="1" operator="equal">
      <formula>$D$105</formula>
    </cfRule>
    <cfRule type="cellIs" priority="159" stopIfTrue="1" operator="greaterThan">
      <formula>""""""</formula>
    </cfRule>
    <cfRule type="cellIs" dxfId="66" priority="160" operator="greaterThan">
      <formula>$C$106</formula>
    </cfRule>
  </conditionalFormatting>
  <conditionalFormatting sqref="L89">
    <cfRule type="cellIs" priority="155" stopIfTrue="1" operator="equal">
      <formula>$D$63</formula>
    </cfRule>
    <cfRule type="cellIs" priority="156" stopIfTrue="1" operator="greaterThan">
      <formula>""""""</formula>
    </cfRule>
    <cfRule type="cellIs" dxfId="65" priority="157" operator="greaterThan">
      <formula>$C$89</formula>
    </cfRule>
  </conditionalFormatting>
  <conditionalFormatting sqref="L91">
    <cfRule type="cellIs" dxfId="64" priority="199" operator="greaterThan">
      <formula>L$92</formula>
    </cfRule>
  </conditionalFormatting>
  <conditionalFormatting sqref="L76">
    <cfRule type="cellIs" dxfId="63" priority="154" operator="greaterThan">
      <formula>L$77</formula>
    </cfRule>
  </conditionalFormatting>
  <conditionalFormatting sqref="L81">
    <cfRule type="cellIs" dxfId="62" priority="153" operator="greaterThan">
      <formula>L$82</formula>
    </cfRule>
  </conditionalFormatting>
  <conditionalFormatting sqref="L84">
    <cfRule type="cellIs" dxfId="61" priority="203" operator="greaterThan">
      <formula>L$85</formula>
    </cfRule>
  </conditionalFormatting>
  <conditionalFormatting sqref="L38">
    <cfRule type="cellIs" dxfId="60" priority="149" operator="greaterThan">
      <formula>L$39</formula>
    </cfRule>
  </conditionalFormatting>
  <conditionalFormatting sqref="L46">
    <cfRule type="cellIs" dxfId="59" priority="147" operator="greaterThan">
      <formula>L$47</formula>
    </cfRule>
  </conditionalFormatting>
  <conditionalFormatting sqref="L53">
    <cfRule type="cellIs" dxfId="58" priority="146" operator="greaterThan">
      <formula>L$54</formula>
    </cfRule>
  </conditionalFormatting>
  <conditionalFormatting sqref="L53">
    <cfRule type="cellIs" priority="144" stopIfTrue="1" operator="equal">
      <formula>$D$36</formula>
    </cfRule>
    <cfRule type="cellIs" priority="145" stopIfTrue="1" operator="greaterThan">
      <formula>""""""</formula>
    </cfRule>
  </conditionalFormatting>
  <conditionalFormatting sqref="L68">
    <cfRule type="cellIs" priority="256" stopIfTrue="1" operator="greaterThan">
      <formula>""""""</formula>
    </cfRule>
    <cfRule type="cellIs" priority="257" stopIfTrue="1" operator="equal">
      <formula>$D$69</formula>
    </cfRule>
    <cfRule type="cellIs" dxfId="57" priority="258" operator="greaterThan">
      <formula>$D$68</formula>
    </cfRule>
    <cfRule type="cellIs" dxfId="56" priority="259" operator="greaterThan">
      <formula>$C$68</formula>
    </cfRule>
  </conditionalFormatting>
  <conditionalFormatting sqref="L43">
    <cfRule type="cellIs" priority="138" stopIfTrue="1" operator="greaterThan">
      <formula>""""""</formula>
    </cfRule>
    <cfRule type="cellIs" dxfId="55" priority="139" operator="greaterThan">
      <formula>L$44</formula>
    </cfRule>
  </conditionalFormatting>
  <conditionalFormatting sqref="N38">
    <cfRule type="cellIs" priority="19" stopIfTrue="1" operator="greaterThan">
      <formula>""""""</formula>
    </cfRule>
    <cfRule type="cellIs" priority="26" stopIfTrue="1" operator="equal">
      <formula>$D$36</formula>
    </cfRule>
  </conditionalFormatting>
  <conditionalFormatting sqref="N46">
    <cfRule type="cellIs" priority="20" stopIfTrue="1" operator="equal">
      <formula>$D$49</formula>
    </cfRule>
    <cfRule type="cellIs" priority="21" stopIfTrue="1" operator="greaterThan">
      <formula>""""""</formula>
    </cfRule>
  </conditionalFormatting>
  <conditionalFormatting sqref="N15">
    <cfRule type="cellIs" priority="62" stopIfTrue="1" operator="greaterThan">
      <formula>""""""</formula>
    </cfRule>
    <cfRule type="cellIs" priority="63" stopIfTrue="1" operator="equal">
      <formula>$C$15</formula>
    </cfRule>
    <cfRule type="cellIs" dxfId="54" priority="64" operator="greaterThan">
      <formula>$D$15</formula>
    </cfRule>
  </conditionalFormatting>
  <conditionalFormatting sqref="N14">
    <cfRule type="cellIs" dxfId="53" priority="59" stopIfTrue="1" operator="notBetween">
      <formula>6</formula>
      <formula>9</formula>
    </cfRule>
    <cfRule type="cellIs" dxfId="52" priority="60" operator="notBetween">
      <formula>6.5</formula>
      <formula>8.5</formula>
    </cfRule>
    <cfRule type="cellIs" dxfId="51" priority="61" operator="notBetween">
      <formula>6</formula>
      <formula>8.5</formula>
    </cfRule>
  </conditionalFormatting>
  <conditionalFormatting sqref="N28">
    <cfRule type="cellIs" priority="53" stopIfTrue="1" operator="equal">
      <formula>$C$27</formula>
    </cfRule>
    <cfRule type="cellIs" priority="54" stopIfTrue="1" operator="greaterThan">
      <formula>""""""</formula>
    </cfRule>
    <cfRule type="cellIs" dxfId="50" priority="55" operator="greaterThan">
      <formula>$D$28</formula>
    </cfRule>
  </conditionalFormatting>
  <conditionalFormatting sqref="N45">
    <cfRule type="cellIs" priority="45" stopIfTrue="1" operator="equal">
      <formula>$D$48</formula>
    </cfRule>
    <cfRule type="cellIs" priority="111" stopIfTrue="1" operator="greaterThan">
      <formula>""""""</formula>
    </cfRule>
    <cfRule type="cellIs" dxfId="49" priority="112" operator="greaterThan">
      <formula>$D$45</formula>
    </cfRule>
    <cfRule type="cellIs" dxfId="48" priority="113" operator="greaterThan">
      <formula>$C$45</formula>
    </cfRule>
  </conditionalFormatting>
  <conditionalFormatting sqref="N88">
    <cfRule type="cellIs" priority="39" stopIfTrue="1" operator="greaterThan">
      <formula>""""""</formula>
    </cfRule>
    <cfRule type="cellIs" priority="40" stopIfTrue="1" operator="equal">
      <formula>$C$88</formula>
    </cfRule>
    <cfRule type="cellIs" dxfId="47" priority="41" operator="greaterThan">
      <formula>$D$88</formula>
    </cfRule>
  </conditionalFormatting>
  <conditionalFormatting sqref="N21">
    <cfRule type="cellIs" priority="42" stopIfTrue="1" operator="greaterThan">
      <formula>""""""</formula>
    </cfRule>
    <cfRule type="cellIs" priority="43" stopIfTrue="1" operator="equal">
      <formula>$D$21</formula>
    </cfRule>
    <cfRule type="cellIs" dxfId="46" priority="44" operator="greaterThan">
      <formula>$C$21</formula>
    </cfRule>
  </conditionalFormatting>
  <conditionalFormatting sqref="N23">
    <cfRule type="cellIs" priority="56" stopIfTrue="1" operator="equal">
      <formula>$D$23</formula>
    </cfRule>
    <cfRule type="cellIs" priority="57" stopIfTrue="1" operator="greaterThan">
      <formula>""""""</formula>
    </cfRule>
    <cfRule type="cellIs" dxfId="45" priority="58" operator="greaterThan">
      <formula>$C$23</formula>
    </cfRule>
  </conditionalFormatting>
  <conditionalFormatting sqref="N24">
    <cfRule type="cellIs" priority="126" stopIfTrue="1" operator="equal">
      <formula>$D$24</formula>
    </cfRule>
    <cfRule type="cellIs" priority="127" stopIfTrue="1" operator="greaterThan">
      <formula>""""""</formula>
    </cfRule>
    <cfRule type="cellIs" dxfId="44" priority="128" operator="greaterThan">
      <formula>$C$24</formula>
    </cfRule>
  </conditionalFormatting>
  <conditionalFormatting sqref="N25">
    <cfRule type="cellIs" priority="120" stopIfTrue="1" operator="equal">
      <formula>$C$27</formula>
    </cfRule>
    <cfRule type="cellIs" priority="121" stopIfTrue="1" operator="greaterThan">
      <formula>""""""</formula>
    </cfRule>
    <cfRule type="cellIs" dxfId="43" priority="122" operator="greaterThan">
      <formula>$D$27</formula>
    </cfRule>
    <cfRule type="cellIs" priority="123" stopIfTrue="1" operator="equal">
      <formula>$D$25</formula>
    </cfRule>
    <cfRule type="cellIs" priority="124" stopIfTrue="1" operator="greaterThan">
      <formula>""""""</formula>
    </cfRule>
    <cfRule type="cellIs" dxfId="42" priority="125" operator="greaterThan">
      <formula>$C$25</formula>
    </cfRule>
  </conditionalFormatting>
  <conditionalFormatting sqref="N31">
    <cfRule type="cellIs" priority="117" stopIfTrue="1" operator="equal">
      <formula>$D$31</formula>
    </cfRule>
    <cfRule type="cellIs" priority="118" stopIfTrue="1" operator="greaterThan">
      <formula>""""""</formula>
    </cfRule>
    <cfRule type="cellIs" dxfId="41" priority="119" operator="greaterThan">
      <formula>$C$31</formula>
    </cfRule>
  </conditionalFormatting>
  <conditionalFormatting sqref="N32">
    <cfRule type="cellIs" priority="131" stopIfTrue="1" operator="greaterThan">
      <formula>""""""</formula>
    </cfRule>
    <cfRule type="cellIs" priority="132" stopIfTrue="1" operator="equal">
      <formula>$C$32</formula>
    </cfRule>
    <cfRule type="cellIs" dxfId="40" priority="133" operator="greaterThan">
      <formula>$D$32</formula>
    </cfRule>
  </conditionalFormatting>
  <conditionalFormatting sqref="N33">
    <cfRule type="cellIs" priority="67" stopIfTrue="1" operator="equal">
      <formula>$D$31</formula>
    </cfRule>
    <cfRule type="cellIs" priority="114" stopIfTrue="1" operator="greaterThan">
      <formula>""""""</formula>
    </cfRule>
    <cfRule type="cellIs" dxfId="39" priority="115" operator="greaterThan">
      <formula>$D$33</formula>
    </cfRule>
    <cfRule type="cellIs" dxfId="38" priority="116" operator="greaterThan">
      <formula>$C$33</formula>
    </cfRule>
  </conditionalFormatting>
  <conditionalFormatting sqref="N34">
    <cfRule type="cellIs" priority="50" stopIfTrue="1" operator="greaterThan">
      <formula>""""""</formula>
    </cfRule>
    <cfRule type="cellIs" priority="51" stopIfTrue="1" operator="equal">
      <formula>$C$34</formula>
    </cfRule>
    <cfRule type="cellIs" dxfId="37" priority="52" operator="greaterThan">
      <formula>$D$34</formula>
    </cfRule>
  </conditionalFormatting>
  <conditionalFormatting sqref="N41">
    <cfRule type="cellIs" priority="46" stopIfTrue="1" operator="equal">
      <formula>$D$36</formula>
    </cfRule>
    <cfRule type="cellIs" priority="47" stopIfTrue="1" operator="greaterThan">
      <formula>""""""</formula>
    </cfRule>
    <cfRule type="cellIs" dxfId="36" priority="48" operator="greaterThan">
      <formula>$D$41</formula>
    </cfRule>
    <cfRule type="cellIs" dxfId="35" priority="49" operator="greaterThan">
      <formula>$C$41</formula>
    </cfRule>
  </conditionalFormatting>
  <conditionalFormatting sqref="N50">
    <cfRule type="cellIs" priority="129" stopIfTrue="1" operator="greaterThan">
      <formula>""""""</formula>
    </cfRule>
    <cfRule type="cellIs" dxfId="34" priority="130" operator="greaterThan">
      <formula>$D$50</formula>
    </cfRule>
  </conditionalFormatting>
  <conditionalFormatting sqref="N51">
    <cfRule type="cellIs" priority="107" stopIfTrue="1" operator="equal">
      <formula>$D$36</formula>
    </cfRule>
    <cfRule type="cellIs" priority="108" stopIfTrue="1" operator="greaterThan">
      <formula>""""""</formula>
    </cfRule>
    <cfRule type="cellIs" dxfId="33" priority="109" operator="greaterThan">
      <formula>$D$51</formula>
    </cfRule>
    <cfRule type="cellIs" dxfId="32" priority="110" operator="greaterThan">
      <formula>$C$51</formula>
    </cfRule>
  </conditionalFormatting>
  <conditionalFormatting sqref="N52">
    <cfRule type="cellIs" priority="104" stopIfTrue="1" operator="equal">
      <formula>$D$36</formula>
    </cfRule>
    <cfRule type="cellIs" priority="105" stopIfTrue="1" operator="greaterThan">
      <formula>""""""</formula>
    </cfRule>
    <cfRule type="cellIs" dxfId="31" priority="106" operator="greaterThan">
      <formula>$C$52</formula>
    </cfRule>
  </conditionalFormatting>
  <conditionalFormatting sqref="N57">
    <cfRule type="cellIs" priority="101" stopIfTrue="1" operator="equal">
      <formula>$D$57</formula>
    </cfRule>
    <cfRule type="cellIs" priority="102" stopIfTrue="1" operator="greaterThan">
      <formula>""""""</formula>
    </cfRule>
    <cfRule type="cellIs" dxfId="30" priority="103" operator="greaterThan">
      <formula>$C$57</formula>
    </cfRule>
  </conditionalFormatting>
  <conditionalFormatting sqref="N59">
    <cfRule type="cellIs" priority="97" stopIfTrue="1" operator="equal">
      <formula>$D$57</formula>
    </cfRule>
    <cfRule type="cellIs" priority="98" stopIfTrue="1" operator="greaterThan">
      <formula>""""""</formula>
    </cfRule>
    <cfRule type="cellIs" dxfId="29" priority="99" operator="greaterThan">
      <formula>$D$59</formula>
    </cfRule>
    <cfRule type="cellIs" dxfId="28" priority="100" operator="greaterThan">
      <formula>$C$59</formula>
    </cfRule>
  </conditionalFormatting>
  <conditionalFormatting sqref="N63">
    <cfRule type="cellIs" priority="94" stopIfTrue="1" operator="equal">
      <formula>$D$63</formula>
    </cfRule>
    <cfRule type="cellIs" priority="95" stopIfTrue="1" operator="greaterThan">
      <formula>""""""</formula>
    </cfRule>
    <cfRule type="cellIs" dxfId="27" priority="96" operator="greaterThan">
      <formula>$C$63</formula>
    </cfRule>
  </conditionalFormatting>
  <conditionalFormatting sqref="N69">
    <cfRule type="cellIs" priority="91" stopIfTrue="1" operator="equal">
      <formula>$D$69</formula>
    </cfRule>
    <cfRule type="cellIs" priority="92" stopIfTrue="1" operator="greaterThan">
      <formula>""""""</formula>
    </cfRule>
    <cfRule type="cellIs" dxfId="26" priority="93" operator="greaterThan">
      <formula>$C$69</formula>
    </cfRule>
  </conditionalFormatting>
  <conditionalFormatting sqref="N71">
    <cfRule type="cellIs" priority="66" stopIfTrue="1" operator="equal">
      <formula>$D$69</formula>
    </cfRule>
    <cfRule type="cellIs" priority="88" stopIfTrue="1" operator="greaterThan">
      <formula>""""""</formula>
    </cfRule>
    <cfRule type="cellIs" dxfId="25" priority="89" operator="greaterThan">
      <formula>$D$71</formula>
    </cfRule>
    <cfRule type="cellIs" dxfId="24" priority="90" operator="greaterThan">
      <formula>$C$71</formula>
    </cfRule>
  </conditionalFormatting>
  <conditionalFormatting sqref="N91 N76 N81">
    <cfRule type="cellIs" priority="18" stopIfTrue="1" operator="equal">
      <formula>$D$63</formula>
    </cfRule>
    <cfRule type="cellIs" priority="30" stopIfTrue="1" operator="greaterThan">
      <formula>""""""</formula>
    </cfRule>
  </conditionalFormatting>
  <conditionalFormatting sqref="N79">
    <cfRule type="cellIs" priority="85" stopIfTrue="1" operator="equal">
      <formula>$D$63</formula>
    </cfRule>
    <cfRule type="cellIs" priority="86" stopIfTrue="1" operator="greaterThan">
      <formula>""""""</formula>
    </cfRule>
    <cfRule type="cellIs" dxfId="23" priority="87" operator="greaterThan">
      <formula>$C$79</formula>
    </cfRule>
  </conditionalFormatting>
  <conditionalFormatting sqref="N83">
    <cfRule type="cellIs" priority="65" stopIfTrue="1" operator="equal">
      <formula>$D$69</formula>
    </cfRule>
    <cfRule type="cellIs" priority="82" stopIfTrue="1" operator="greaterThan">
      <formula>""""""</formula>
    </cfRule>
    <cfRule type="cellIs" dxfId="22" priority="83" operator="greaterThan">
      <formula>$D$83</formula>
    </cfRule>
    <cfRule type="cellIs" dxfId="21" priority="84" operator="greaterThan">
      <formula>$C$83</formula>
    </cfRule>
  </conditionalFormatting>
  <conditionalFormatting sqref="N84">
    <cfRule type="cellIs" priority="28" stopIfTrue="1" operator="greaterThan">
      <formula>""""""</formula>
    </cfRule>
    <cfRule type="cellIs" priority="29" stopIfTrue="1" operator="equal">
      <formula>$D$63</formula>
    </cfRule>
  </conditionalFormatting>
  <conditionalFormatting sqref="N90">
    <cfRule type="cellIs" priority="78" stopIfTrue="1" operator="equal">
      <formula>$D$69</formula>
    </cfRule>
    <cfRule type="cellIs" priority="79" stopIfTrue="1" operator="greaterThan">
      <formula>""""""</formula>
    </cfRule>
    <cfRule type="cellIs" dxfId="20" priority="80" operator="greaterThan">
      <formula>$C$90</formula>
    </cfRule>
  </conditionalFormatting>
  <conditionalFormatting sqref="N95">
    <cfRule type="cellIs" priority="74" stopIfTrue="1" operator="equal">
      <formula>$D$69</formula>
    </cfRule>
    <cfRule type="cellIs" priority="75" stopIfTrue="1" operator="greaterThan">
      <formula>""""""</formula>
    </cfRule>
    <cfRule type="cellIs" dxfId="19" priority="76" operator="greaterThan">
      <formula>$C$95</formula>
    </cfRule>
  </conditionalFormatting>
  <conditionalFormatting sqref="N97">
    <cfRule type="cellIs" priority="71" stopIfTrue="1" operator="equal">
      <formula>$D$69</formula>
    </cfRule>
    <cfRule type="cellIs" priority="72" stopIfTrue="1" operator="greaterThan">
      <formula>""""""</formula>
    </cfRule>
    <cfRule type="cellIs" dxfId="18" priority="73" operator="greaterThan">
      <formula>$C$97</formula>
    </cfRule>
  </conditionalFormatting>
  <conditionalFormatting sqref="N101">
    <cfRule type="cellIs" priority="68" stopIfTrue="1" operator="equal">
      <formula>$D$101</formula>
    </cfRule>
    <cfRule type="cellIs" priority="69" stopIfTrue="1" operator="greaterThan">
      <formula>""""""</formula>
    </cfRule>
    <cfRule type="cellIs" dxfId="17" priority="70" operator="greaterThan">
      <formula>$C$101</formula>
    </cfRule>
  </conditionalFormatting>
  <conditionalFormatting sqref="N106:N107">
    <cfRule type="cellIs" priority="36" stopIfTrue="1" operator="equal">
      <formula>$D$105</formula>
    </cfRule>
    <cfRule type="cellIs" priority="37" stopIfTrue="1" operator="greaterThan">
      <formula>""""""</formula>
    </cfRule>
    <cfRule type="cellIs" dxfId="16" priority="38" operator="greaterThan">
      <formula>$C$106</formula>
    </cfRule>
  </conditionalFormatting>
  <conditionalFormatting sqref="N89">
    <cfRule type="cellIs" priority="33" stopIfTrue="1" operator="equal">
      <formula>$D$63</formula>
    </cfRule>
    <cfRule type="cellIs" priority="34" stopIfTrue="1" operator="greaterThan">
      <formula>""""""</formula>
    </cfRule>
    <cfRule type="cellIs" dxfId="15" priority="35" operator="greaterThan">
      <formula>$C$89</formula>
    </cfRule>
  </conditionalFormatting>
  <conditionalFormatting sqref="N91">
    <cfRule type="cellIs" dxfId="14" priority="77" operator="greaterThan">
      <formula>N$92</formula>
    </cfRule>
  </conditionalFormatting>
  <conditionalFormatting sqref="N76">
    <cfRule type="cellIs" dxfId="13" priority="32" operator="greaterThan">
      <formula>N$77</formula>
    </cfRule>
  </conditionalFormatting>
  <conditionalFormatting sqref="N81">
    <cfRule type="cellIs" dxfId="12" priority="31" operator="greaterThan">
      <formula>N$82</formula>
    </cfRule>
  </conditionalFormatting>
  <conditionalFormatting sqref="N84">
    <cfRule type="cellIs" dxfId="11" priority="81" operator="greaterThan">
      <formula>N$85</formula>
    </cfRule>
  </conditionalFormatting>
  <conditionalFormatting sqref="N38">
    <cfRule type="cellIs" dxfId="10" priority="27" operator="greaterThan">
      <formula>N$39</formula>
    </cfRule>
  </conditionalFormatting>
  <conditionalFormatting sqref="N46">
    <cfRule type="cellIs" dxfId="9" priority="25" operator="greaterThan">
      <formula>N$47</formula>
    </cfRule>
  </conditionalFormatting>
  <conditionalFormatting sqref="N53">
    <cfRule type="cellIs" dxfId="8" priority="24" operator="greaterThan">
      <formula>N$54</formula>
    </cfRule>
  </conditionalFormatting>
  <conditionalFormatting sqref="N53">
    <cfRule type="cellIs" priority="22" stopIfTrue="1" operator="equal">
      <formula>$D$36</formula>
    </cfRule>
    <cfRule type="cellIs" priority="23" stopIfTrue="1" operator="greaterThan">
      <formula>""""""</formula>
    </cfRule>
  </conditionalFormatting>
  <conditionalFormatting sqref="N68">
    <cfRule type="cellIs" priority="134" stopIfTrue="1" operator="greaterThan">
      <formula>""""""</formula>
    </cfRule>
    <cfRule type="cellIs" priority="135" stopIfTrue="1" operator="equal">
      <formula>$D$69</formula>
    </cfRule>
    <cfRule type="cellIs" dxfId="7" priority="136" operator="greaterThan">
      <formula>$D$68</formula>
    </cfRule>
    <cfRule type="cellIs" dxfId="6" priority="137" operator="greaterThan">
      <formula>$C$68</formula>
    </cfRule>
  </conditionalFormatting>
  <conditionalFormatting sqref="N43">
    <cfRule type="cellIs" priority="16" stopIfTrue="1" operator="greaterThan">
      <formula>""""""</formula>
    </cfRule>
    <cfRule type="cellIs" dxfId="5" priority="17" operator="greaterThan">
      <formula>N$44</formula>
    </cfRule>
  </conditionalFormatting>
  <conditionalFormatting sqref="K53">
    <cfRule type="cellIs" dxfId="4" priority="15" operator="greaterThan">
      <formula>K$54</formula>
    </cfRule>
  </conditionalFormatting>
  <conditionalFormatting sqref="K53">
    <cfRule type="cellIs" priority="13" stopIfTrue="1" operator="equal">
      <formula>$D$36</formula>
    </cfRule>
    <cfRule type="cellIs" priority="14" stopIfTrue="1" operator="greaterThan">
      <formula>""""""</formula>
    </cfRule>
  </conditionalFormatting>
  <conditionalFormatting sqref="R82">
    <cfRule type="cellIs" priority="10" stopIfTrue="1" operator="equal">
      <formula>$D$63</formula>
    </cfRule>
    <cfRule type="cellIs" priority="11" stopIfTrue="1" operator="greaterThan">
      <formula>""""""</formula>
    </cfRule>
  </conditionalFormatting>
  <conditionalFormatting sqref="R82">
    <cfRule type="cellIs" dxfId="3" priority="12" operator="greaterThan">
      <formula>R$82</formula>
    </cfRule>
  </conditionalFormatting>
  <conditionalFormatting sqref="R77">
    <cfRule type="cellIs" priority="7" stopIfTrue="1" operator="equal">
      <formula>$D$63</formula>
    </cfRule>
    <cfRule type="cellIs" priority="8" stopIfTrue="1" operator="greaterThan">
      <formula>""""""</formula>
    </cfRule>
  </conditionalFormatting>
  <conditionalFormatting sqref="R77">
    <cfRule type="cellIs" dxfId="2" priority="9" operator="greaterThan">
      <formula>R$82</formula>
    </cfRule>
  </conditionalFormatting>
  <conditionalFormatting sqref="R85">
    <cfRule type="cellIs" priority="4" stopIfTrue="1" operator="equal">
      <formula>$D$63</formula>
    </cfRule>
    <cfRule type="cellIs" priority="5" stopIfTrue="1" operator="greaterThan">
      <formula>""""""</formula>
    </cfRule>
  </conditionalFormatting>
  <conditionalFormatting sqref="R85">
    <cfRule type="cellIs" dxfId="1" priority="6" operator="greaterThan">
      <formula>R$82</formula>
    </cfRule>
  </conditionalFormatting>
  <conditionalFormatting sqref="R92">
    <cfRule type="cellIs" priority="1" stopIfTrue="1" operator="equal">
      <formula>$D$63</formula>
    </cfRule>
    <cfRule type="cellIs" priority="2" stopIfTrue="1" operator="greaterThan">
      <formula>""""""</formula>
    </cfRule>
  </conditionalFormatting>
  <conditionalFormatting sqref="R92">
    <cfRule type="cellIs" dxfId="0" priority="3" operator="greaterThan">
      <formula>R$82</formula>
    </cfRule>
  </conditionalFormatting>
  <pageMargins left="0.70866141732283472" right="0.70866141732283472" top="0.62992125984251968" bottom="0.74803149606299213" header="0.31496062992125984" footer="0.31496062992125984"/>
  <pageSetup paperSize="17" scale="32" fitToWidth="2" fitToHeight="2" orientation="landscape" verticalDpi="1200" r:id="rId1"/>
  <headerFooter>
    <oddHeader xml:space="preserve">&amp;L&amp;"Calibri,Bold"&amp;14&amp;K000000Mount Nansen Mine Site
Water Resources Investigation Program
Water Quality
&amp;C&amp;G&amp;R&amp;"-,Bold"&amp;14Monthly Report
Attachment 3: Data Tables
</oddHeader>
    <oddFooter>&amp;L&amp;"Calibri,Bold"&amp;14&amp;K000000Client: Assessment and Abandoned Mines Branch, Yukon Government
Project: 15Y0146&amp;C&amp;"Calibri,Regular"&amp;12&amp;K000000Page &amp;P of 4</oddFooter>
  </headerFooter>
  <rowBreaks count="1" manualBreakCount="1">
    <brk id="55" max="30" man="1"/>
  </rowBreaks>
  <ignoredErrors>
    <ignoredError sqref="J32:J38" formulaRange="1"/>
    <ignoredError sqref="J40:J43 J45:J46 J48:J53 J55:J75 J78:J81 J83:J84 J86:J91 J93:J106" formula="1"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280</v>
      </c>
    </row>
    <row r="3" spans="1:2" x14ac:dyDescent="0.25">
      <c r="B3" t="s">
        <v>281</v>
      </c>
    </row>
    <row r="4" spans="1:2" x14ac:dyDescent="0.25">
      <c r="B4" t="s">
        <v>282</v>
      </c>
    </row>
    <row r="5" spans="1:2" x14ac:dyDescent="0.25">
      <c r="B5" t="s">
        <v>283</v>
      </c>
    </row>
    <row r="6" spans="1:2" x14ac:dyDescent="0.25">
      <c r="B6" t="s">
        <v>284</v>
      </c>
    </row>
    <row r="8" spans="1:2" x14ac:dyDescent="0.25">
      <c r="A8">
        <v>2</v>
      </c>
      <c r="B8" t="s">
        <v>285</v>
      </c>
    </row>
    <row r="9" spans="1:2" x14ac:dyDescent="0.25">
      <c r="B9" t="s">
        <v>286</v>
      </c>
    </row>
    <row r="10" spans="1:2" x14ac:dyDescent="0.25">
      <c r="B10" t="s">
        <v>287</v>
      </c>
    </row>
    <row r="11" spans="1:2" x14ac:dyDescent="0.25">
      <c r="B11" t="s">
        <v>288</v>
      </c>
    </row>
    <row r="12" spans="1:2" x14ac:dyDescent="0.25">
      <c r="B12" t="s">
        <v>289</v>
      </c>
    </row>
    <row r="13" spans="1:2" x14ac:dyDescent="0.25">
      <c r="B13" t="s">
        <v>290</v>
      </c>
    </row>
    <row r="14" spans="1:2" x14ac:dyDescent="0.25">
      <c r="B14" t="s">
        <v>291</v>
      </c>
    </row>
    <row r="15" spans="1:2" x14ac:dyDescent="0.25">
      <c r="B15" t="s">
        <v>292</v>
      </c>
    </row>
    <row r="16" spans="1:2" x14ac:dyDescent="0.25">
      <c r="B16" t="s">
        <v>293</v>
      </c>
    </row>
    <row r="17" spans="2:2" x14ac:dyDescent="0.25">
      <c r="B17" t="s">
        <v>294</v>
      </c>
    </row>
    <row r="18" spans="2:2" x14ac:dyDescent="0.25">
      <c r="B18" t="s">
        <v>295</v>
      </c>
    </row>
    <row r="19" spans="2:2" x14ac:dyDescent="0.25">
      <c r="B19"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2016-02-10T21:37:18Z</cp:lastPrinted>
  <dcterms:created xsi:type="dcterms:W3CDTF">2015-05-19T22:17:21Z</dcterms:created>
  <dcterms:modified xsi:type="dcterms:W3CDTF">2016-02-10T22:08:15Z</dcterms:modified>
</cp:coreProperties>
</file>