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YMEP\Final_Reports\Digital_versions\final reports 2022-2023\2022-027\Appendix II - Statement of Expenditure\"/>
    </mc:Choice>
  </mc:AlternateContent>
  <bookViews>
    <workbookView xWindow="-38520" yWindow="-120" windowWidth="38640" windowHeight="21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D24" i="1"/>
  <c r="B27" i="1" l="1"/>
  <c r="D27" i="1"/>
  <c r="B17" i="1"/>
  <c r="D17" i="1" s="1"/>
  <c r="B24" i="1"/>
  <c r="D22" i="1"/>
  <c r="B23" i="1"/>
  <c r="D23" i="1" s="1"/>
  <c r="B26" i="1"/>
  <c r="D26" i="1" s="1"/>
  <c r="B21" i="1"/>
  <c r="D21" i="1" s="1"/>
  <c r="D25" i="1"/>
  <c r="B25" i="1"/>
  <c r="F6" i="1"/>
  <c r="D12" i="1" s="1"/>
  <c r="D16" i="1"/>
  <c r="D15" i="1"/>
  <c r="D14" i="1"/>
  <c r="D13" i="1"/>
  <c r="D11" i="1"/>
  <c r="D10" i="1"/>
  <c r="D29" i="1" l="1"/>
</calcChain>
</file>

<file path=xl/sharedStrings.xml><?xml version="1.0" encoding="utf-8"?>
<sst xmlns="http://schemas.openxmlformats.org/spreadsheetml/2006/main" count="47" uniqueCount="36">
  <si>
    <r>
      <rPr>
        <b/>
        <sz val="14"/>
        <color theme="1"/>
        <rFont val="Calibri"/>
        <family val="2"/>
        <scheme val="minor"/>
      </rPr>
      <t>YMEP Project #22-027</t>
    </r>
    <r>
      <rPr>
        <sz val="11"/>
        <color theme="1"/>
        <rFont val="Calibri"/>
        <family val="2"/>
        <scheme val="minor"/>
      </rPr>
      <t xml:space="preserve">
Catch Project - Target Evaluation
Statement of Expenditures</t>
    </r>
  </si>
  <si>
    <t>Start Date:</t>
  </si>
  <si>
    <t>End Date:</t>
  </si>
  <si>
    <t># Field Days:</t>
  </si>
  <si>
    <t>Item</t>
  </si>
  <si>
    <t>Position</t>
  </si>
  <si>
    <t>Days</t>
  </si>
  <si>
    <t>Rate</t>
  </si>
  <si>
    <t>Total</t>
  </si>
  <si>
    <t>Sr. Geologist</t>
  </si>
  <si>
    <t>Field Labour - Geological Mapping &amp; Sampling</t>
  </si>
  <si>
    <t>Labourer</t>
  </si>
  <si>
    <t>Aurora 19418/19489</t>
  </si>
  <si>
    <t>ATAC - Adam Coulter</t>
  </si>
  <si>
    <t>ATAC - Rob Carne</t>
  </si>
  <si>
    <t>ATAC - Graham Downs</t>
  </si>
  <si>
    <t>Field Expenses</t>
  </si>
  <si>
    <t>Invoice/Reference</t>
  </si>
  <si>
    <t>Other Expenses</t>
  </si>
  <si>
    <t>Amount</t>
  </si>
  <si>
    <t>Invoices/Reference</t>
  </si>
  <si>
    <t>Geophysical Surveys</t>
  </si>
  <si>
    <t>Assays</t>
  </si>
  <si>
    <t>Sample Shipping</t>
  </si>
  <si>
    <t>Fuel</t>
  </si>
  <si>
    <t>Aurora 19418/19489/19574</t>
  </si>
  <si>
    <t>Aurora 19574</t>
  </si>
  <si>
    <t>Boat Rental (2)</t>
  </si>
  <si>
    <t>Float Plane</t>
  </si>
  <si>
    <t>Alkan 18345/18485/18875, Amber Airways 211043/211053/211059</t>
  </si>
  <si>
    <t>ALS 6038529/6014530/6083706</t>
  </si>
  <si>
    <t>Wilderness Fishing 8171</t>
  </si>
  <si>
    <t>Report Writing</t>
  </si>
  <si>
    <t>Total Eligible Expenses</t>
  </si>
  <si>
    <t>Crew as above + geophysics crew for 106 man-days</t>
  </si>
  <si>
    <t>Aurora 19574 + ATAC - Senior Geologist x 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</si>
</sst>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6" fontId="0" fillId="0" borderId="0" xfId="0" applyNumberFormat="1" applyBorder="1"/>
    <xf numFmtId="44" fontId="0" fillId="0" borderId="0" xfId="1" applyFont="1" applyBorder="1"/>
    <xf numFmtId="9" fontId="0" fillId="0" borderId="0" xfId="0" applyNumberForma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4" xfId="0" applyFill="1" applyBorder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2" xfId="0" applyFont="1" applyBorder="1"/>
    <xf numFmtId="0" fontId="2" fillId="0" borderId="13" xfId="0" applyFont="1" applyBorder="1"/>
    <xf numFmtId="44" fontId="0" fillId="0" borderId="10" xfId="1" applyFont="1" applyBorder="1"/>
    <xf numFmtId="9" fontId="0" fillId="0" borderId="10" xfId="0" applyNumberFormat="1" applyBorder="1"/>
    <xf numFmtId="0" fontId="0" fillId="0" borderId="11" xfId="0" applyBorder="1"/>
    <xf numFmtId="0" fontId="2" fillId="2" borderId="12" xfId="0" applyFont="1" applyFill="1" applyBorder="1"/>
    <xf numFmtId="0" fontId="0" fillId="2" borderId="13" xfId="0" applyFill="1" applyBorder="1"/>
    <xf numFmtId="44" fontId="2" fillId="0" borderId="4" xfId="0" applyNumberFormat="1" applyFont="1" applyBorder="1"/>
    <xf numFmtId="0" fontId="4" fillId="0" borderId="9" xfId="0" applyFont="1" applyBorder="1"/>
    <xf numFmtId="0" fontId="4" fillId="0" borderId="10" xfId="0" applyFont="1" applyBorder="1"/>
    <xf numFmtId="6" fontId="4" fillId="0" borderId="10" xfId="0" applyNumberFormat="1" applyFont="1" applyBorder="1"/>
    <xf numFmtId="16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0" fillId="0" borderId="0" xfId="0" applyBorder="1"/>
    <xf numFmtId="0" fontId="0" fillId="0" borderId="2" xfId="0" applyBorder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723900</xdr:colOff>
      <xdr:row>3</xdr:row>
      <xdr:rowOff>101680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CFF74-3091-395F-2E12-83CC2324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4775"/>
          <a:ext cx="2066925" cy="568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4" zoomScaleNormal="100" workbookViewId="0">
      <selection activeCell="E34" sqref="E34"/>
    </sheetView>
  </sheetViews>
  <sheetFormatPr defaultRowHeight="15" x14ac:dyDescent="0.25"/>
  <cols>
    <col min="1" max="1" width="21.5703125" bestFit="1" customWidth="1"/>
    <col min="2" max="2" width="12.5703125" bestFit="1" customWidth="1"/>
    <col min="4" max="4" width="12.5703125" bestFit="1" customWidth="1"/>
    <col min="5" max="5" width="11.85546875" customWidth="1"/>
    <col min="7" max="7" width="36.42578125" customWidth="1"/>
  </cols>
  <sheetData>
    <row r="1" spans="1:11" ht="15" customHeight="1" x14ac:dyDescent="0.25">
      <c r="A1" s="39" t="s">
        <v>0</v>
      </c>
      <c r="B1" s="39"/>
      <c r="C1" s="39"/>
      <c r="D1" s="39"/>
      <c r="E1" s="39"/>
      <c r="F1" s="39"/>
      <c r="G1" s="39"/>
    </row>
    <row r="2" spans="1:11" x14ac:dyDescent="0.25">
      <c r="A2" s="39"/>
      <c r="B2" s="39"/>
      <c r="C2" s="39"/>
      <c r="D2" s="39"/>
      <c r="E2" s="39"/>
      <c r="F2" s="39"/>
      <c r="G2" s="39"/>
    </row>
    <row r="3" spans="1:11" x14ac:dyDescent="0.25">
      <c r="A3" s="39"/>
      <c r="B3" s="39"/>
      <c r="C3" s="39"/>
      <c r="D3" s="39"/>
      <c r="E3" s="39"/>
      <c r="F3" s="39"/>
      <c r="G3" s="39"/>
    </row>
    <row r="4" spans="1:11" x14ac:dyDescent="0.25">
      <c r="A4" s="39"/>
      <c r="B4" s="39"/>
      <c r="C4" s="39"/>
      <c r="D4" s="39"/>
      <c r="E4" s="39"/>
      <c r="F4" s="39"/>
      <c r="G4" s="39"/>
    </row>
    <row r="5" spans="1:11" ht="15.75" thickBot="1" x14ac:dyDescent="0.3"/>
    <row r="6" spans="1:11" x14ac:dyDescent="0.25">
      <c r="A6" s="10" t="s">
        <v>1</v>
      </c>
      <c r="B6" s="29">
        <v>44727</v>
      </c>
      <c r="C6" s="11" t="s">
        <v>2</v>
      </c>
      <c r="D6" s="29">
        <v>44760</v>
      </c>
      <c r="E6" s="11" t="s">
        <v>3</v>
      </c>
      <c r="F6" s="30">
        <f>D6-B6+1</f>
        <v>34</v>
      </c>
      <c r="G6" s="12"/>
    </row>
    <row r="7" spans="1:11" x14ac:dyDescent="0.25">
      <c r="A7" s="1"/>
      <c r="B7" s="2"/>
      <c r="C7" s="2"/>
      <c r="D7" s="2"/>
      <c r="E7" s="2"/>
      <c r="F7" s="2"/>
      <c r="G7" s="3"/>
    </row>
    <row r="8" spans="1:11" x14ac:dyDescent="0.25">
      <c r="A8" s="37" t="s">
        <v>10</v>
      </c>
      <c r="B8" s="38"/>
      <c r="C8" s="38"/>
      <c r="D8" s="38"/>
      <c r="E8" s="38"/>
      <c r="F8" s="38"/>
      <c r="G8" s="15"/>
    </row>
    <row r="9" spans="1:11" x14ac:dyDescent="0.25">
      <c r="A9" s="16" t="s">
        <v>5</v>
      </c>
      <c r="B9" s="17" t="s">
        <v>6</v>
      </c>
      <c r="C9" s="17" t="s">
        <v>7</v>
      </c>
      <c r="D9" s="17" t="s">
        <v>8</v>
      </c>
      <c r="E9" s="35" t="s">
        <v>17</v>
      </c>
      <c r="F9" s="35"/>
      <c r="G9" s="36"/>
    </row>
    <row r="10" spans="1:11" x14ac:dyDescent="0.25">
      <c r="A10" s="1" t="s">
        <v>9</v>
      </c>
      <c r="B10" s="2">
        <v>11</v>
      </c>
      <c r="C10" s="4">
        <v>500</v>
      </c>
      <c r="D10" s="4">
        <f t="shared" ref="D10:D17" si="0">C10*B10</f>
        <v>5500</v>
      </c>
      <c r="E10" s="33" t="s">
        <v>12</v>
      </c>
      <c r="F10" s="33"/>
      <c r="G10" s="34"/>
    </row>
    <row r="11" spans="1:11" x14ac:dyDescent="0.25">
      <c r="A11" s="1" t="s">
        <v>11</v>
      </c>
      <c r="B11" s="2">
        <v>11</v>
      </c>
      <c r="C11" s="4">
        <v>300</v>
      </c>
      <c r="D11" s="4">
        <f t="shared" si="0"/>
        <v>3300</v>
      </c>
      <c r="E11" s="33" t="s">
        <v>12</v>
      </c>
      <c r="F11" s="33"/>
      <c r="G11" s="34"/>
    </row>
    <row r="12" spans="1:11" x14ac:dyDescent="0.25">
      <c r="A12" s="1" t="s">
        <v>11</v>
      </c>
      <c r="B12" s="2">
        <v>11</v>
      </c>
      <c r="C12" s="4">
        <v>300</v>
      </c>
      <c r="D12" s="4">
        <f t="shared" si="0"/>
        <v>3300</v>
      </c>
      <c r="E12" s="33" t="s">
        <v>12</v>
      </c>
      <c r="F12" s="33"/>
      <c r="G12" s="34"/>
    </row>
    <row r="13" spans="1:11" x14ac:dyDescent="0.25">
      <c r="A13" s="1" t="s">
        <v>11</v>
      </c>
      <c r="B13" s="2">
        <v>11</v>
      </c>
      <c r="C13" s="4">
        <v>300</v>
      </c>
      <c r="D13" s="4">
        <f t="shared" si="0"/>
        <v>3300</v>
      </c>
      <c r="E13" s="33" t="s">
        <v>12</v>
      </c>
      <c r="F13" s="33"/>
      <c r="G13" s="34"/>
    </row>
    <row r="14" spans="1:11" x14ac:dyDescent="0.25">
      <c r="A14" s="1" t="s">
        <v>9</v>
      </c>
      <c r="B14" s="2">
        <v>2</v>
      </c>
      <c r="C14" s="4">
        <v>500</v>
      </c>
      <c r="D14" s="4">
        <f t="shared" si="0"/>
        <v>1000</v>
      </c>
      <c r="E14" s="33" t="s">
        <v>13</v>
      </c>
      <c r="F14" s="33"/>
      <c r="G14" s="34"/>
    </row>
    <row r="15" spans="1:11" x14ac:dyDescent="0.25">
      <c r="A15" s="1" t="s">
        <v>9</v>
      </c>
      <c r="B15" s="2">
        <v>2</v>
      </c>
      <c r="C15" s="4">
        <v>500</v>
      </c>
      <c r="D15" s="4">
        <f t="shared" si="0"/>
        <v>1000</v>
      </c>
      <c r="E15" s="33" t="s">
        <v>14</v>
      </c>
      <c r="F15" s="33"/>
      <c r="G15" s="34"/>
    </row>
    <row r="16" spans="1:11" x14ac:dyDescent="0.25">
      <c r="A16" s="1" t="s">
        <v>9</v>
      </c>
      <c r="B16" s="2">
        <v>2</v>
      </c>
      <c r="C16" s="4">
        <v>500</v>
      </c>
      <c r="D16" s="4">
        <f t="shared" si="0"/>
        <v>1000</v>
      </c>
      <c r="E16" s="33" t="s">
        <v>15</v>
      </c>
      <c r="F16" s="33"/>
      <c r="G16" s="34"/>
      <c r="I16" s="42">
        <f>SUM(D10:D16)</f>
        <v>18400</v>
      </c>
      <c r="K16" s="42">
        <f>I16*0.8</f>
        <v>14720</v>
      </c>
    </row>
    <row r="17" spans="1:7" x14ac:dyDescent="0.25">
      <c r="A17" s="26" t="s">
        <v>16</v>
      </c>
      <c r="B17" s="27">
        <f>SUM(B10:B16)+106</f>
        <v>156</v>
      </c>
      <c r="C17" s="28">
        <v>100</v>
      </c>
      <c r="D17" s="28">
        <f t="shared" si="0"/>
        <v>15600</v>
      </c>
      <c r="E17" s="31" t="s">
        <v>34</v>
      </c>
      <c r="F17" s="31"/>
      <c r="G17" s="32"/>
    </row>
    <row r="18" spans="1:7" x14ac:dyDescent="0.25">
      <c r="A18" s="1"/>
      <c r="B18" s="2"/>
      <c r="C18" s="2"/>
      <c r="D18" s="2"/>
      <c r="E18" s="2"/>
      <c r="F18" s="2"/>
      <c r="G18" s="3"/>
    </row>
    <row r="19" spans="1:7" x14ac:dyDescent="0.25">
      <c r="A19" s="23" t="s">
        <v>18</v>
      </c>
      <c r="B19" s="24"/>
      <c r="C19" s="24"/>
      <c r="D19" s="24"/>
      <c r="E19" s="24"/>
      <c r="F19" s="24"/>
      <c r="G19" s="15"/>
    </row>
    <row r="20" spans="1:7" x14ac:dyDescent="0.25">
      <c r="A20" s="18" t="s">
        <v>4</v>
      </c>
      <c r="B20" s="19" t="s">
        <v>19</v>
      </c>
      <c r="C20" s="19" t="s">
        <v>7</v>
      </c>
      <c r="D20" s="19" t="s">
        <v>8</v>
      </c>
      <c r="E20" s="40" t="s">
        <v>20</v>
      </c>
      <c r="F20" s="40"/>
      <c r="G20" s="41"/>
    </row>
    <row r="21" spans="1:7" ht="15" customHeight="1" x14ac:dyDescent="0.25">
      <c r="A21" s="1" t="s">
        <v>21</v>
      </c>
      <c r="B21" s="5">
        <f>16424+4477.5*2/6+3000+4477.5*2/6+1150+4477.5+2072.25+72941+4500</f>
        <v>107549.75</v>
      </c>
      <c r="C21" s="6">
        <v>0.75</v>
      </c>
      <c r="D21" s="5">
        <f>C21*B21</f>
        <v>80662.3125</v>
      </c>
      <c r="E21" s="33" t="s">
        <v>25</v>
      </c>
      <c r="F21" s="33"/>
      <c r="G21" s="34"/>
    </row>
    <row r="22" spans="1:7" x14ac:dyDescent="0.25">
      <c r="A22" s="1" t="s">
        <v>23</v>
      </c>
      <c r="B22" s="5">
        <v>375.43</v>
      </c>
      <c r="C22" s="6">
        <v>1</v>
      </c>
      <c r="D22" s="5">
        <f t="shared" ref="D22:D24" si="1">C22*B22</f>
        <v>375.43</v>
      </c>
      <c r="E22" s="33" t="s">
        <v>26</v>
      </c>
      <c r="F22" s="33"/>
      <c r="G22" s="34"/>
    </row>
    <row r="23" spans="1:7" x14ac:dyDescent="0.25">
      <c r="A23" s="1" t="s">
        <v>22</v>
      </c>
      <c r="B23" s="5">
        <f>2914.13+16661.42+260.58</f>
        <v>19836.13</v>
      </c>
      <c r="C23" s="6">
        <v>1</v>
      </c>
      <c r="D23" s="5">
        <f t="shared" si="1"/>
        <v>19836.13</v>
      </c>
      <c r="E23" s="33" t="s">
        <v>30</v>
      </c>
      <c r="F23" s="33"/>
      <c r="G23" s="34"/>
    </row>
    <row r="24" spans="1:7" x14ac:dyDescent="0.25">
      <c r="A24" s="1" t="s">
        <v>27</v>
      </c>
      <c r="B24" s="5">
        <f>30</f>
        <v>30</v>
      </c>
      <c r="C24" s="4">
        <v>75</v>
      </c>
      <c r="D24" s="5">
        <f>C24*B24</f>
        <v>2250</v>
      </c>
      <c r="E24" s="33" t="s">
        <v>31</v>
      </c>
      <c r="F24" s="33"/>
      <c r="G24" s="34"/>
    </row>
    <row r="25" spans="1:7" x14ac:dyDescent="0.25">
      <c r="A25" s="1" t="s">
        <v>24</v>
      </c>
      <c r="B25" s="5">
        <f>545.07+95.24</f>
        <v>640.31000000000006</v>
      </c>
      <c r="C25" s="6">
        <v>1</v>
      </c>
      <c r="D25" s="5">
        <f>C25*B25</f>
        <v>640.31000000000006</v>
      </c>
      <c r="E25" s="33" t="s">
        <v>12</v>
      </c>
      <c r="F25" s="33"/>
      <c r="G25" s="34"/>
    </row>
    <row r="26" spans="1:7" x14ac:dyDescent="0.25">
      <c r="A26" s="1" t="s">
        <v>28</v>
      </c>
      <c r="B26" s="5">
        <f>5317.8+2908.9+8978.3+472+472+472</f>
        <v>18621</v>
      </c>
      <c r="C26" s="6">
        <v>1</v>
      </c>
      <c r="D26" s="5">
        <f>C26*B26</f>
        <v>18621</v>
      </c>
      <c r="E26" s="33" t="s">
        <v>29</v>
      </c>
      <c r="F26" s="33"/>
      <c r="G26" s="34"/>
    </row>
    <row r="27" spans="1:7" x14ac:dyDescent="0.25">
      <c r="A27" s="13" t="s">
        <v>32</v>
      </c>
      <c r="B27" s="20">
        <f>1200+500*5</f>
        <v>3700</v>
      </c>
      <c r="C27" s="21">
        <v>1</v>
      </c>
      <c r="D27" s="20">
        <f>C27*B27</f>
        <v>3700</v>
      </c>
      <c r="E27" s="14" t="s">
        <v>35</v>
      </c>
      <c r="F27" s="14"/>
      <c r="G27" s="22"/>
    </row>
    <row r="28" spans="1:7" x14ac:dyDescent="0.25">
      <c r="A28" s="1"/>
      <c r="B28" s="2"/>
      <c r="C28" s="2"/>
      <c r="D28" s="2"/>
      <c r="E28" s="2"/>
      <c r="F28" s="2"/>
      <c r="G28" s="3"/>
    </row>
    <row r="29" spans="1:7" ht="15.75" thickBot="1" x14ac:dyDescent="0.3">
      <c r="A29" s="7" t="s">
        <v>33</v>
      </c>
      <c r="B29" s="8"/>
      <c r="C29" s="8"/>
      <c r="D29" s="25">
        <f>SUM(D21:D26,D17,D10:D16)</f>
        <v>156385.1825</v>
      </c>
      <c r="E29" s="8"/>
      <c r="F29" s="8"/>
      <c r="G29" s="9"/>
    </row>
  </sheetData>
  <mergeCells count="18">
    <mergeCell ref="A8:F8"/>
    <mergeCell ref="A1:G4"/>
    <mergeCell ref="E20:G20"/>
    <mergeCell ref="E21:G21"/>
    <mergeCell ref="E22:G22"/>
    <mergeCell ref="E16:G16"/>
    <mergeCell ref="E17:G17"/>
    <mergeCell ref="E24:G24"/>
    <mergeCell ref="E25:G25"/>
    <mergeCell ref="E26:G26"/>
    <mergeCell ref="E9:G9"/>
    <mergeCell ref="E10:G10"/>
    <mergeCell ref="E11:G11"/>
    <mergeCell ref="E12:G12"/>
    <mergeCell ref="E13:G13"/>
    <mergeCell ref="E14:G14"/>
    <mergeCell ref="E15:G15"/>
    <mergeCell ref="E23:G2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Carne</dc:creator>
  <cp:lastModifiedBy>Warwick.Bullen</cp:lastModifiedBy>
  <cp:lastPrinted>2022-12-12T22:47:52Z</cp:lastPrinted>
  <dcterms:created xsi:type="dcterms:W3CDTF">2022-12-12T16:57:01Z</dcterms:created>
  <dcterms:modified xsi:type="dcterms:W3CDTF">2023-01-17T18:41:58Z</dcterms:modified>
</cp:coreProperties>
</file>