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Dropbox (The Metallic Group)\PGE\Projects\Yukon\Catalyst\Reports\YMEP Programs\2022\Report\Appendicies\Appendix I Expenditures\"/>
    </mc:Choice>
  </mc:AlternateContent>
  <xr:revisionPtr revIDLastSave="0" documentId="13_ncr:1_{6043C299-8072-4CB3-98B9-AD834EE13ED7}" xr6:coauthVersionLast="47" xr6:coauthVersionMax="47" xr10:uidLastSave="{00000000-0000-0000-0000-000000000000}"/>
  <bookViews>
    <workbookView xWindow="-9011" yWindow="-20274" windowWidth="24594" windowHeight="19205" firstSheet="1" activeTab="1" xr2:uid="{0B0268AA-A0CD-1649-A7B3-2E1C4252C60F}"/>
  </bookViews>
  <sheets>
    <sheet name="Table-1" sheetId="1" r:id="rId1"/>
    <sheet name="Catalyst-expenditures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D50" i="4"/>
  <c r="D35" i="4"/>
  <c r="D36" i="4"/>
  <c r="D38" i="4"/>
  <c r="D32" i="4"/>
  <c r="D39" i="4"/>
  <c r="D43" i="4"/>
  <c r="D45" i="4"/>
  <c r="D46" i="4"/>
  <c r="D52" i="4"/>
  <c r="E54" i="4"/>
  <c r="G21" i="4"/>
  <c r="H21" i="4"/>
  <c r="D6" i="4"/>
  <c r="D7" i="4"/>
  <c r="D8" i="4"/>
  <c r="D13" i="4"/>
  <c r="D16" i="4"/>
  <c r="D17" i="4"/>
  <c r="D19" i="4"/>
  <c r="D20" i="4"/>
  <c r="D26" i="4"/>
  <c r="D28" i="4"/>
  <c r="D37" i="4"/>
  <c r="D44" i="4"/>
  <c r="C7" i="1"/>
</calcChain>
</file>

<file path=xl/sharedStrings.xml><?xml version="1.0" encoding="utf-8"?>
<sst xmlns="http://schemas.openxmlformats.org/spreadsheetml/2006/main" count="89" uniqueCount="73">
  <si>
    <t>Claim Name</t>
  </si>
  <si>
    <t>Grant No.</t>
  </si>
  <si>
    <t>No. of Claims</t>
  </si>
  <si>
    <t>Current Expiry</t>
  </si>
  <si>
    <t>Owner</t>
  </si>
  <si>
    <t>BC 229 - BC 323</t>
  </si>
  <si>
    <t>YE64829 - YE64923</t>
  </si>
  <si>
    <t>Group Ten Metals Inc. - 100%</t>
  </si>
  <si>
    <t>AR 1 - 9</t>
  </si>
  <si>
    <t>YD12517 - YD12525</t>
  </si>
  <si>
    <t>AR 61</t>
  </si>
  <si>
    <t>YC18892</t>
  </si>
  <si>
    <t>BC 1 - BC 34</t>
  </si>
  <si>
    <t>YE64601 - YE64634</t>
  </si>
  <si>
    <t>BC 57 - BC 68</t>
  </si>
  <si>
    <t>YE64657 - YE64668</t>
  </si>
  <si>
    <t>BC 324 - BC 480</t>
  </si>
  <si>
    <t>YE64924 - YE65080</t>
  </si>
  <si>
    <t>Did not work - Arch Island</t>
  </si>
  <si>
    <t>Statement of Expenditures</t>
  </si>
  <si>
    <t>No. of Days</t>
  </si>
  <si>
    <t>Rate</t>
  </si>
  <si>
    <t>Total</t>
  </si>
  <si>
    <t xml:space="preserve">Mike Linley </t>
  </si>
  <si>
    <t>Stephanie Kobylinski</t>
  </si>
  <si>
    <t>Geochemical Assaying</t>
  </si>
  <si>
    <t>Quantity</t>
  </si>
  <si>
    <t>Price/Sample</t>
  </si>
  <si>
    <t>HELI</t>
  </si>
  <si>
    <t>Time</t>
  </si>
  <si>
    <t>Fuel</t>
  </si>
  <si>
    <t>Transportation</t>
  </si>
  <si>
    <t xml:space="preserve">No. </t>
  </si>
  <si>
    <t>Food &amp; Accommodation</t>
  </si>
  <si>
    <t>Talbot Arm - Food</t>
  </si>
  <si>
    <t>No. pers. days.</t>
  </si>
  <si>
    <t>See Inv. ($1890.66/23 pers. days = $82.20/person/day)</t>
  </si>
  <si>
    <t>Accommadation</t>
  </si>
  <si>
    <t>Talbot Arm - Lodgings ($130/N + GST)</t>
  </si>
  <si>
    <t>No. of Nights</t>
  </si>
  <si>
    <t>Mike Linley</t>
  </si>
  <si>
    <t>Ciaran Nolan (Pilot)</t>
  </si>
  <si>
    <t>Daily Expenses (Food, field supplies, etc)</t>
  </si>
  <si>
    <t>Days</t>
  </si>
  <si>
    <t>TPX Crew x 2</t>
  </si>
  <si>
    <t>Final Reporting</t>
  </si>
  <si>
    <t>Person-Days</t>
  </si>
  <si>
    <t xml:space="preserve">Final Report </t>
  </si>
  <si>
    <t xml:space="preserve">GRAND TOTAL = </t>
  </si>
  <si>
    <t xml:space="preserve">Labour </t>
  </si>
  <si>
    <t>Estimate</t>
  </si>
  <si>
    <t>Vehicle rental (for TPX) - per day</t>
  </si>
  <si>
    <t>Ground Magnetic and VLF-EM surveying</t>
  </si>
  <si>
    <t>Subtotal</t>
  </si>
  <si>
    <t>(10% Admin fee)</t>
  </si>
  <si>
    <t xml:space="preserve">EST. Total </t>
  </si>
  <si>
    <t xml:space="preserve">AGL Job Prep </t>
  </si>
  <si>
    <t>6 line-km - Grotund Magnetics + VLE-EM*</t>
  </si>
  <si>
    <t>Report</t>
  </si>
  <si>
    <t>Expenses</t>
  </si>
  <si>
    <t>GST</t>
  </si>
  <si>
    <t>*Incl. 1 GEM Mag+VLF, data processing &amp; transport</t>
  </si>
  <si>
    <t>Andre Lebel (Aurora Geosciences)</t>
  </si>
  <si>
    <t>AGL Geophysicist x 1</t>
  </si>
  <si>
    <t xml:space="preserve">Helicopter Pilot </t>
  </si>
  <si>
    <t>Catalyst Project</t>
  </si>
  <si>
    <t>2022 Program Aug 4-12th 2022</t>
  </si>
  <si>
    <t xml:space="preserve">not fully covered by YMEP funding </t>
  </si>
  <si>
    <t>MIG soil samples - Actlabs invoice A22-11629</t>
  </si>
  <si>
    <t>Rock samples - Bureau Veritas Minerals</t>
  </si>
  <si>
    <t>Helicopter - Capital Heli  Invoice 247736</t>
  </si>
  <si>
    <t>Mileage (2X260km + local travel)</t>
  </si>
  <si>
    <t>YMEP TOTAL (minus Food &amp; Accomodation)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</si>
</sst>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&quot;$&quot;#,##0.00;[Red]&quot;$&quot;#,##0.00"/>
  </numFmts>
  <fonts count="2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C00000"/>
      <name val="Calibri (Body)"/>
    </font>
    <font>
      <i/>
      <sz val="12"/>
      <color rgb="FFC00000"/>
      <name val="Calibri (Body)"/>
    </font>
    <font>
      <sz val="12"/>
      <color rgb="FFC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1"/>
      <color theme="1"/>
      <name val="Arial"/>
      <family val="2"/>
    </font>
    <font>
      <sz val="12"/>
      <color theme="1" tint="0.499984740745262"/>
      <name val="Calibri"/>
      <family val="2"/>
      <scheme val="minor"/>
    </font>
    <font>
      <sz val="12"/>
      <color theme="1" tint="0.499984740745262"/>
      <name val="Calibri (Body)"/>
    </font>
    <font>
      <i/>
      <sz val="9"/>
      <color theme="1"/>
      <name val="Calibri"/>
      <family val="2"/>
      <scheme val="minor"/>
    </font>
    <font>
      <b/>
      <sz val="12"/>
      <color theme="1"/>
      <name val="Calibri (Body)"/>
    </font>
    <font>
      <b/>
      <i/>
      <sz val="12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theme="1" tint="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5" tint="-0.499984740745262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double">
        <color theme="7" tint="-0.249977111117893"/>
      </bottom>
      <diagonal/>
    </border>
    <border>
      <left/>
      <right/>
      <top style="double">
        <color theme="7" tint="-0.249977111117893"/>
      </top>
      <bottom style="double">
        <color theme="5" tint="-0.499984740745262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16" fontId="0" fillId="0" borderId="0" xfId="0" applyNumberFormat="1"/>
    <xf numFmtId="16" fontId="10" fillId="0" borderId="0" xfId="0" applyNumberFormat="1" applyFont="1"/>
    <xf numFmtId="16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16" fillId="0" borderId="0" xfId="0" applyFont="1"/>
    <xf numFmtId="166" fontId="17" fillId="0" borderId="3" xfId="0" applyNumberFormat="1" applyFont="1" applyBorder="1" applyAlignment="1">
      <alignment horizontal="center" vertical="center"/>
    </xf>
    <xf numFmtId="0" fontId="4" fillId="0" borderId="0" xfId="0" applyFont="1"/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165" fontId="2" fillId="0" borderId="0" xfId="0" applyNumberFormat="1" applyFont="1"/>
    <xf numFmtId="166" fontId="2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right" vertical="center"/>
    </xf>
    <xf numFmtId="0" fontId="18" fillId="0" borderId="0" xfId="0" applyFont="1"/>
    <xf numFmtId="0" fontId="2" fillId="0" borderId="0" xfId="0" applyFont="1"/>
    <xf numFmtId="166" fontId="0" fillId="0" borderId="3" xfId="0" applyNumberFormat="1" applyBorder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0" fontId="19" fillId="0" borderId="0" xfId="0" applyFont="1"/>
    <xf numFmtId="166" fontId="0" fillId="0" borderId="4" xfId="0" applyNumberFormat="1" applyBorder="1" applyAlignment="1">
      <alignment horizontal="right" vertical="center"/>
    </xf>
    <xf numFmtId="0" fontId="20" fillId="0" borderId="0" xfId="0" applyFont="1"/>
    <xf numFmtId="0" fontId="21" fillId="3" borderId="0" xfId="0" applyFont="1" applyFill="1" applyAlignment="1">
      <alignment horizontal="right" vertical="center"/>
    </xf>
    <xf numFmtId="0" fontId="22" fillId="0" borderId="0" xfId="0" applyFont="1"/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24" fillId="0" borderId="0" xfId="0" applyFont="1"/>
    <xf numFmtId="166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66" fontId="2" fillId="3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67" fontId="5" fillId="0" borderId="0" xfId="0" applyNumberFormat="1" applyFont="1" applyAlignment="1">
      <alignment horizontal="center" vertical="top"/>
    </xf>
    <xf numFmtId="166" fontId="23" fillId="0" borderId="3" xfId="0" applyNumberFormat="1" applyFont="1" applyBorder="1" applyAlignment="1">
      <alignment horizontal="right"/>
    </xf>
    <xf numFmtId="0" fontId="23" fillId="0" borderId="0" xfId="0" applyFont="1"/>
    <xf numFmtId="167" fontId="23" fillId="0" borderId="0" xfId="0" applyNumberFormat="1" applyFont="1" applyAlignment="1">
      <alignment horizontal="center"/>
    </xf>
    <xf numFmtId="0" fontId="0" fillId="0" borderId="5" xfId="0" applyBorder="1"/>
    <xf numFmtId="165" fontId="2" fillId="0" borderId="5" xfId="0" applyNumberFormat="1" applyFont="1" applyBorder="1"/>
    <xf numFmtId="165" fontId="2" fillId="3" borderId="6" xfId="0" applyNumberFormat="1" applyFont="1" applyFill="1" applyBorder="1"/>
    <xf numFmtId="0" fontId="25" fillId="0" borderId="0" xfId="0" applyFont="1"/>
    <xf numFmtId="167" fontId="0" fillId="0" borderId="0" xfId="1" applyNumberFormat="1" applyFont="1" applyFill="1" applyAlignment="1">
      <alignment horizontal="center" vertical="center"/>
    </xf>
    <xf numFmtId="0" fontId="26" fillId="0" borderId="0" xfId="0" applyFont="1"/>
    <xf numFmtId="0" fontId="1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3" borderId="6" xfId="0" applyFont="1" applyFill="1" applyBorder="1" applyAlignment="1">
      <alignment horizontal="center" vertical="center"/>
    </xf>
    <xf numFmtId="0" fontId="27" fillId="0" borderId="0" xfId="0" applyFont="1"/>
    <xf numFmtId="0" fontId="2" fillId="3" borderId="7" xfId="0" applyFont="1" applyFill="1" applyBorder="1"/>
    <xf numFmtId="168" fontId="2" fillId="3" borderId="7" xfId="0" applyNumberFormat="1" applyFont="1" applyFill="1" applyBorder="1"/>
    <xf numFmtId="0" fontId="0" fillId="0" borderId="0" xfId="0" applyFill="1"/>
    <xf numFmtId="0" fontId="18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7FEAA-4148-AD43-8BDD-D6B605BE059F}">
  <dimension ref="A1:E10"/>
  <sheetViews>
    <sheetView workbookViewId="0">
      <selection activeCell="E17" sqref="E17"/>
    </sheetView>
  </sheetViews>
  <sheetFormatPr defaultColWidth="11" defaultRowHeight="16.399999999999999"/>
  <cols>
    <col min="1" max="1" width="14.21875" bestFit="1" customWidth="1"/>
    <col min="2" max="2" width="18" bestFit="1" customWidth="1"/>
    <col min="3" max="3" width="12.21875" bestFit="1" customWidth="1"/>
    <col min="4" max="4" width="12.77734375" bestFit="1" customWidth="1"/>
    <col min="5" max="5" width="25.6640625" bestFit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>
      <c r="A2" s="3" t="s">
        <v>5</v>
      </c>
      <c r="B2" s="4" t="s">
        <v>6</v>
      </c>
      <c r="C2" s="5">
        <v>95</v>
      </c>
      <c r="D2" s="6">
        <v>44968</v>
      </c>
      <c r="E2" s="3" t="s">
        <v>7</v>
      </c>
    </row>
    <row r="3" spans="1:5">
      <c r="A3" s="11" t="s">
        <v>8</v>
      </c>
      <c r="B3" s="12" t="s">
        <v>9</v>
      </c>
      <c r="C3" s="13">
        <v>9</v>
      </c>
      <c r="D3" s="14">
        <v>45099</v>
      </c>
      <c r="E3" s="15" t="s">
        <v>7</v>
      </c>
    </row>
    <row r="4" spans="1:5">
      <c r="A4" s="16" t="s">
        <v>10</v>
      </c>
      <c r="B4" s="17" t="s">
        <v>11</v>
      </c>
      <c r="C4" s="18">
        <v>1</v>
      </c>
      <c r="D4" s="14">
        <v>44824</v>
      </c>
      <c r="E4" s="15" t="s">
        <v>7</v>
      </c>
    </row>
    <row r="5" spans="1:5">
      <c r="A5" s="7" t="s">
        <v>12</v>
      </c>
      <c r="B5" s="8" t="s">
        <v>13</v>
      </c>
      <c r="C5" s="9">
        <v>34</v>
      </c>
      <c r="D5" s="10">
        <v>45132</v>
      </c>
      <c r="E5" s="3" t="s">
        <v>7</v>
      </c>
    </row>
    <row r="6" spans="1:5">
      <c r="A6" s="7" t="s">
        <v>14</v>
      </c>
      <c r="B6" s="8" t="s">
        <v>15</v>
      </c>
      <c r="C6" s="9">
        <v>12</v>
      </c>
      <c r="D6" s="10">
        <v>45132</v>
      </c>
      <c r="E6" s="3" t="s">
        <v>7</v>
      </c>
    </row>
    <row r="7" spans="1:5">
      <c r="A7" s="7" t="s">
        <v>16</v>
      </c>
      <c r="B7" s="8" t="s">
        <v>17</v>
      </c>
      <c r="C7" s="9">
        <f>480-324+1</f>
        <v>157</v>
      </c>
      <c r="D7" s="10">
        <v>45132</v>
      </c>
      <c r="E7" s="3" t="s">
        <v>7</v>
      </c>
    </row>
    <row r="10" spans="1:5">
      <c r="A10" s="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9F20-5E9D-4DDA-8381-025E860EA25C}">
  <dimension ref="A1:J55"/>
  <sheetViews>
    <sheetView tabSelected="1" workbookViewId="0">
      <selection activeCell="F61" sqref="F61"/>
    </sheetView>
  </sheetViews>
  <sheetFormatPr defaultColWidth="10.77734375" defaultRowHeight="16.399999999999999"/>
  <cols>
    <col min="1" max="1" width="39.77734375" customWidth="1"/>
    <col min="2" max="2" width="13.44140625" bestFit="1" customWidth="1"/>
    <col min="3" max="3" width="17.21875" customWidth="1"/>
    <col min="4" max="4" width="11.77734375" bestFit="1" customWidth="1"/>
    <col min="6" max="6" width="40.6640625" customWidth="1"/>
  </cols>
  <sheetData>
    <row r="1" spans="1:9" ht="26.05" customHeight="1">
      <c r="A1" s="36" t="s">
        <v>65</v>
      </c>
      <c r="B1" s="79"/>
      <c r="C1" s="80"/>
      <c r="D1" s="80"/>
    </row>
    <row r="2" spans="1:9" ht="26.05" customHeight="1">
      <c r="A2" s="36" t="s">
        <v>19</v>
      </c>
      <c r="B2" s="79"/>
      <c r="C2" s="80"/>
      <c r="D2" s="80"/>
    </row>
    <row r="3" spans="1:9" ht="26.05" customHeight="1">
      <c r="A3" s="36" t="s">
        <v>66</v>
      </c>
      <c r="B3" s="79"/>
      <c r="C3" s="80"/>
      <c r="D3" s="80"/>
    </row>
    <row r="5" spans="1:9" s="22" customFormat="1">
      <c r="A5" s="37" t="s">
        <v>49</v>
      </c>
      <c r="B5" s="38" t="s">
        <v>20</v>
      </c>
      <c r="C5" s="38" t="s">
        <v>21</v>
      </c>
      <c r="D5" s="38" t="s">
        <v>22</v>
      </c>
    </row>
    <row r="6" spans="1:9" s="22" customFormat="1">
      <c r="A6" t="s">
        <v>23</v>
      </c>
      <c r="B6" s="23">
        <v>9</v>
      </c>
      <c r="C6" s="24">
        <v>600</v>
      </c>
      <c r="D6" s="24">
        <f>B6*C6</f>
        <v>5400</v>
      </c>
    </row>
    <row r="7" spans="1:9" s="22" customFormat="1" ht="17.149999999999999" thickBot="1">
      <c r="A7" t="s">
        <v>24</v>
      </c>
      <c r="B7" s="23">
        <v>9</v>
      </c>
      <c r="C7" s="24">
        <v>450</v>
      </c>
      <c r="D7" s="39">
        <f>B7*C7</f>
        <v>4050</v>
      </c>
    </row>
    <row r="8" spans="1:9" s="22" customFormat="1" ht="17.149999999999999" thickTop="1">
      <c r="A8"/>
      <c r="B8" s="23"/>
      <c r="C8" s="25"/>
      <c r="D8" s="40">
        <f>SUM(D6:D7)</f>
        <v>9450</v>
      </c>
    </row>
    <row r="9" spans="1:9" s="22" customFormat="1">
      <c r="A9"/>
      <c r="B9" s="23"/>
      <c r="C9" s="23"/>
      <c r="D9" s="23"/>
    </row>
    <row r="10" spans="1:9" s="22" customFormat="1">
      <c r="A10" s="37" t="s">
        <v>25</v>
      </c>
      <c r="B10" s="38" t="s">
        <v>26</v>
      </c>
      <c r="C10" s="38" t="s">
        <v>27</v>
      </c>
      <c r="D10" s="38" t="s">
        <v>22</v>
      </c>
    </row>
    <row r="11" spans="1:9" s="22" customFormat="1">
      <c r="A11" s="82" t="s">
        <v>68</v>
      </c>
      <c r="B11" s="23">
        <v>130</v>
      </c>
      <c r="C11" s="24"/>
      <c r="D11" s="24">
        <v>5805.35</v>
      </c>
      <c r="F11" s="41"/>
    </row>
    <row r="12" spans="1:9" s="22" customFormat="1" ht="17.149999999999999" thickBot="1">
      <c r="A12" s="82" t="s">
        <v>69</v>
      </c>
      <c r="B12" s="23">
        <v>16</v>
      </c>
      <c r="C12" s="24"/>
      <c r="D12" s="42">
        <v>837.88</v>
      </c>
      <c r="F12" s="27" t="s">
        <v>28</v>
      </c>
      <c r="G12" s="26" t="s">
        <v>29</v>
      </c>
      <c r="H12" s="26" t="s">
        <v>30</v>
      </c>
    </row>
    <row r="13" spans="1:9" s="22" customFormat="1" ht="17.149999999999999" thickTop="1">
      <c r="A13" s="78"/>
      <c r="B13"/>
      <c r="C13" s="44"/>
      <c r="D13" s="45">
        <f>SUM(D11:D12)</f>
        <v>6643.2300000000005</v>
      </c>
      <c r="F13" s="29">
        <v>44777</v>
      </c>
      <c r="G13" s="21">
        <v>1.4</v>
      </c>
      <c r="H13" s="21">
        <v>159.6</v>
      </c>
      <c r="I13" s="35"/>
    </row>
    <row r="14" spans="1:9" s="22" customFormat="1">
      <c r="A14"/>
      <c r="B14"/>
      <c r="C14"/>
      <c r="D14" s="46"/>
      <c r="F14" s="29">
        <v>44778</v>
      </c>
      <c r="G14" s="21">
        <v>0.7</v>
      </c>
      <c r="H14" s="21">
        <v>79.8</v>
      </c>
    </row>
    <row r="15" spans="1:9" s="49" customFormat="1" ht="16.05" customHeight="1">
      <c r="A15" s="37" t="s">
        <v>31</v>
      </c>
      <c r="B15" s="38" t="s">
        <v>32</v>
      </c>
      <c r="C15" s="47" t="s">
        <v>21</v>
      </c>
      <c r="D15" s="48" t="s">
        <v>50</v>
      </c>
      <c r="F15" s="29">
        <v>44779</v>
      </c>
      <c r="G15" s="21">
        <v>1.3</v>
      </c>
      <c r="H15" s="21">
        <v>148.19999999999999</v>
      </c>
    </row>
    <row r="16" spans="1:9" s="49" customFormat="1" ht="16.05" customHeight="1">
      <c r="A16" t="s">
        <v>51</v>
      </c>
      <c r="B16" s="23">
        <v>9</v>
      </c>
      <c r="C16" s="24">
        <v>150</v>
      </c>
      <c r="D16" s="30">
        <f>B16*C16</f>
        <v>1350</v>
      </c>
      <c r="F16" s="28">
        <v>44780</v>
      </c>
      <c r="G16">
        <v>1</v>
      </c>
      <c r="H16">
        <v>114</v>
      </c>
    </row>
    <row r="17" spans="1:10" s="49" customFormat="1" ht="16.05" customHeight="1">
      <c r="A17" t="s">
        <v>71</v>
      </c>
      <c r="B17" s="23">
        <v>720</v>
      </c>
      <c r="C17" s="24">
        <v>0.65</v>
      </c>
      <c r="D17" s="30">
        <f>B17*C17</f>
        <v>468</v>
      </c>
      <c r="F17" s="28">
        <v>44781</v>
      </c>
      <c r="G17">
        <v>1.5</v>
      </c>
      <c r="H17">
        <v>171</v>
      </c>
    </row>
    <row r="18" spans="1:10" s="49" customFormat="1" ht="16.05" customHeight="1">
      <c r="A18" t="s">
        <v>70</v>
      </c>
      <c r="B18" s="23"/>
      <c r="C18" s="24"/>
      <c r="D18" s="30">
        <v>35109.83</v>
      </c>
      <c r="F18" s="28">
        <v>44782</v>
      </c>
      <c r="G18">
        <v>1.7</v>
      </c>
      <c r="H18">
        <v>193.8</v>
      </c>
    </row>
    <row r="19" spans="1:10" s="49" customFormat="1" ht="16.05" customHeight="1" thickBot="1">
      <c r="A19"/>
      <c r="B19" s="23"/>
      <c r="C19" s="24"/>
      <c r="D19" s="51">
        <f>B19*C19</f>
        <v>0</v>
      </c>
      <c r="F19" s="28">
        <v>44783</v>
      </c>
      <c r="G19">
        <v>2.7</v>
      </c>
      <c r="H19">
        <v>308</v>
      </c>
    </row>
    <row r="20" spans="1:10" s="49" customFormat="1" ht="16.05" customHeight="1" thickTop="1">
      <c r="A20"/>
      <c r="B20" s="35"/>
      <c r="C20" s="52"/>
      <c r="D20" s="53">
        <f>SUM(D16:D19)</f>
        <v>36927.83</v>
      </c>
      <c r="F20" s="28">
        <v>44784</v>
      </c>
      <c r="G20">
        <v>4.0999999999999996</v>
      </c>
      <c r="H20">
        <v>467</v>
      </c>
    </row>
    <row r="21" spans="1:10" s="49" customFormat="1" ht="16.05" customHeight="1">
      <c r="A21"/>
      <c r="B21" s="23"/>
      <c r="C21" s="24"/>
      <c r="D21" s="53"/>
      <c r="G21" s="50">
        <f>SUM(G13:G20)</f>
        <v>14.4</v>
      </c>
      <c r="H21" s="50">
        <f>SUM(H13:H20)</f>
        <v>1641.3999999999999</v>
      </c>
    </row>
    <row r="22" spans="1:10" s="54" customFormat="1" ht="16.05" customHeight="1">
      <c r="A22" s="37" t="s">
        <v>52</v>
      </c>
      <c r="B22" s="38" t="s">
        <v>53</v>
      </c>
      <c r="C22" s="47" t="s">
        <v>54</v>
      </c>
      <c r="D22" s="48" t="s">
        <v>55</v>
      </c>
    </row>
    <row r="23" spans="1:10" s="49" customFormat="1" ht="16.05" customHeight="1">
      <c r="A23" t="s">
        <v>56</v>
      </c>
      <c r="B23" s="25"/>
      <c r="C23" s="24"/>
      <c r="D23" s="30">
        <v>1950</v>
      </c>
    </row>
    <row r="24" spans="1:10" s="49" customFormat="1" ht="16.05" customHeight="1">
      <c r="A24" t="s">
        <v>57</v>
      </c>
      <c r="B24" s="23"/>
      <c r="C24" s="24"/>
      <c r="D24" s="30">
        <v>6500</v>
      </c>
      <c r="G24" s="85"/>
      <c r="H24" s="86"/>
      <c r="I24" s="86"/>
      <c r="J24" s="86"/>
    </row>
    <row r="25" spans="1:10" s="49" customFormat="1" ht="16.05" customHeight="1">
      <c r="A25" t="s">
        <v>58</v>
      </c>
      <c r="B25" s="23"/>
      <c r="C25" s="24"/>
      <c r="D25" s="30">
        <v>2900</v>
      </c>
      <c r="G25"/>
    </row>
    <row r="26" spans="1:10" s="49" customFormat="1" ht="16.05" customHeight="1">
      <c r="A26" t="s">
        <v>59</v>
      </c>
      <c r="B26" s="24">
        <v>255.77</v>
      </c>
      <c r="C26" s="24">
        <v>25.58</v>
      </c>
      <c r="D26" s="30">
        <f>B26+C26</f>
        <v>281.35000000000002</v>
      </c>
      <c r="G26"/>
    </row>
    <row r="27" spans="1:10" s="49" customFormat="1" ht="16.05" customHeight="1" thickBot="1">
      <c r="A27" t="s">
        <v>60</v>
      </c>
      <c r="B27" s="23"/>
      <c r="C27" s="24"/>
      <c r="D27" s="55">
        <v>581.57000000000005</v>
      </c>
      <c r="G27"/>
    </row>
    <row r="28" spans="1:10" s="49" customFormat="1" ht="16.05" customHeight="1" thickTop="1">
      <c r="A28" s="56" t="s">
        <v>61</v>
      </c>
      <c r="B28" s="23"/>
      <c r="C28" s="24"/>
      <c r="D28" s="53">
        <f>SUM(D23:D27)</f>
        <v>12212.92</v>
      </c>
    </row>
    <row r="29" spans="1:10" s="49" customFormat="1" ht="16.05" customHeight="1">
      <c r="A29" s="43"/>
      <c r="B29" s="23"/>
      <c r="C29" s="23"/>
      <c r="D29" s="30"/>
    </row>
    <row r="30" spans="1:10" s="49" customFormat="1" ht="16.05" customHeight="1">
      <c r="A30" s="37" t="s">
        <v>33</v>
      </c>
      <c r="B30" s="38"/>
      <c r="C30" s="38"/>
      <c r="D30" s="57"/>
    </row>
    <row r="31" spans="1:10" s="49" customFormat="1" ht="16.05" customHeight="1">
      <c r="A31" s="58" t="s">
        <v>34</v>
      </c>
      <c r="B31" s="59" t="s">
        <v>35</v>
      </c>
      <c r="C31" s="59" t="s">
        <v>21</v>
      </c>
      <c r="D31" s="60" t="s">
        <v>22</v>
      </c>
    </row>
    <row r="32" spans="1:10" s="49" customFormat="1" ht="16.05" customHeight="1">
      <c r="A32" t="s">
        <v>36</v>
      </c>
      <c r="B32" s="23">
        <v>23</v>
      </c>
      <c r="C32" s="24">
        <v>82.2</v>
      </c>
      <c r="D32" s="61">
        <f>B32*C32</f>
        <v>1890.6000000000001</v>
      </c>
    </row>
    <row r="33" spans="1:6" s="49" customFormat="1" ht="16.05" customHeight="1">
      <c r="A33" s="58" t="s">
        <v>37</v>
      </c>
      <c r="B33" s="59"/>
      <c r="C33" s="59"/>
      <c r="D33" s="60"/>
    </row>
    <row r="34" spans="1:6" s="49" customFormat="1" ht="16.05" customHeight="1">
      <c r="A34" t="s">
        <v>38</v>
      </c>
      <c r="B34" s="59" t="s">
        <v>39</v>
      </c>
      <c r="C34" s="59" t="s">
        <v>21</v>
      </c>
      <c r="D34" s="60" t="s">
        <v>22</v>
      </c>
    </row>
    <row r="35" spans="1:6" s="49" customFormat="1" ht="16.05" customHeight="1">
      <c r="A35" t="s">
        <v>40</v>
      </c>
      <c r="B35" s="23">
        <v>8</v>
      </c>
      <c r="C35" s="31">
        <v>136.5</v>
      </c>
      <c r="D35" s="30">
        <f>B35*C35</f>
        <v>1092</v>
      </c>
    </row>
    <row r="36" spans="1:6" s="49" customFormat="1" ht="16.05" customHeight="1">
      <c r="A36" t="s">
        <v>24</v>
      </c>
      <c r="B36" s="23">
        <v>8</v>
      </c>
      <c r="C36" s="31">
        <v>136.5</v>
      </c>
      <c r="D36" s="30">
        <f t="shared" ref="D36:D38" si="0">B36*C36</f>
        <v>1092</v>
      </c>
    </row>
    <row r="37" spans="1:6" s="49" customFormat="1" ht="16.05" customHeight="1">
      <c r="A37" t="s">
        <v>62</v>
      </c>
      <c r="B37" s="23">
        <v>3</v>
      </c>
      <c r="C37" s="31">
        <v>136.5</v>
      </c>
      <c r="D37" s="30">
        <f>B37*C37</f>
        <v>409.5</v>
      </c>
    </row>
    <row r="38" spans="1:6" s="49" customFormat="1" ht="16.05" customHeight="1" thickBot="1">
      <c r="A38" t="s">
        <v>41</v>
      </c>
      <c r="B38" s="23">
        <v>7</v>
      </c>
      <c r="C38" s="31">
        <v>136.5</v>
      </c>
      <c r="D38" s="55">
        <f t="shared" si="0"/>
        <v>955.5</v>
      </c>
    </row>
    <row r="39" spans="1:6" s="49" customFormat="1" ht="16.05" customHeight="1" thickTop="1">
      <c r="A39"/>
      <c r="B39" s="32"/>
      <c r="C39" s="33"/>
      <c r="D39" s="53">
        <f>SUM(D35:D38)+D32</f>
        <v>5439.6</v>
      </c>
      <c r="F39" s="49" t="s">
        <v>67</v>
      </c>
    </row>
    <row r="40" spans="1:6" s="49" customFormat="1" ht="16.05" customHeight="1">
      <c r="A40"/>
      <c r="B40" s="35"/>
      <c r="C40" s="33"/>
      <c r="D40" s="34"/>
    </row>
    <row r="41" spans="1:6" s="49" customFormat="1" ht="16.05" customHeight="1">
      <c r="A41"/>
      <c r="B41" s="35"/>
      <c r="C41" s="35"/>
      <c r="D41" s="62"/>
    </row>
    <row r="42" spans="1:6" s="49" customFormat="1" ht="16.05" customHeight="1">
      <c r="A42" s="37" t="s">
        <v>42</v>
      </c>
      <c r="B42" s="38" t="s">
        <v>43</v>
      </c>
      <c r="C42" s="38" t="s">
        <v>21</v>
      </c>
      <c r="D42" s="48" t="s">
        <v>22</v>
      </c>
    </row>
    <row r="43" spans="1:6" s="49" customFormat="1" ht="16.05" customHeight="1">
      <c r="A43" t="s">
        <v>44</v>
      </c>
      <c r="B43" s="23">
        <v>18</v>
      </c>
      <c r="C43" s="24">
        <v>100</v>
      </c>
      <c r="D43" s="30">
        <f>B43*C43</f>
        <v>1800</v>
      </c>
    </row>
    <row r="44" spans="1:6" s="63" customFormat="1" ht="16.05" customHeight="1">
      <c r="A44" t="s">
        <v>63</v>
      </c>
      <c r="B44" s="23">
        <v>4</v>
      </c>
      <c r="C44" s="24">
        <v>100</v>
      </c>
      <c r="D44" s="30">
        <f>B44*C44</f>
        <v>400</v>
      </c>
    </row>
    <row r="45" spans="1:6" s="63" customFormat="1" ht="16.05" customHeight="1" thickBot="1">
      <c r="A45" t="s">
        <v>64</v>
      </c>
      <c r="B45" s="23">
        <v>8</v>
      </c>
      <c r="C45" s="24">
        <v>100</v>
      </c>
      <c r="D45" s="51">
        <f>B45*C45</f>
        <v>800</v>
      </c>
    </row>
    <row r="46" spans="1:6" s="49" customFormat="1" ht="16.05" customHeight="1" thickTop="1">
      <c r="A46" s="76"/>
      <c r="B46" s="23"/>
      <c r="C46" s="77"/>
      <c r="D46" s="64">
        <f>SUM(D43:D45)</f>
        <v>3000</v>
      </c>
    </row>
    <row r="47" spans="1:6" s="22" customFormat="1">
      <c r="A47"/>
      <c r="B47" s="20"/>
      <c r="C47" s="20"/>
      <c r="D47" s="65"/>
    </row>
    <row r="48" spans="1:6" s="49" customFormat="1" ht="16.05" customHeight="1">
      <c r="A48" s="37" t="s">
        <v>45</v>
      </c>
      <c r="B48" s="38" t="s">
        <v>46</v>
      </c>
      <c r="C48" s="38" t="s">
        <v>21</v>
      </c>
      <c r="D48" s="66" t="s">
        <v>22</v>
      </c>
    </row>
    <row r="49" spans="1:5" s="54" customFormat="1" ht="16.05" customHeight="1" thickBot="1">
      <c r="A49" s="67" t="s">
        <v>47</v>
      </c>
      <c r="B49" s="68">
        <v>4</v>
      </c>
      <c r="C49" s="69">
        <v>500</v>
      </c>
      <c r="D49" s="70">
        <f>B49*C49</f>
        <v>2000</v>
      </c>
    </row>
    <row r="50" spans="1:5" s="54" customFormat="1" ht="16.05" customHeight="1" thickTop="1">
      <c r="A50" s="71"/>
      <c r="B50" s="68"/>
      <c r="C50" s="72"/>
      <c r="D50" s="64">
        <f>SUM(D49:D49)</f>
        <v>2000</v>
      </c>
    </row>
    <row r="51" spans="1:5" s="22" customFormat="1" ht="17.149999999999999" thickBot="1">
      <c r="A51"/>
      <c r="B51" s="73"/>
      <c r="C51" s="73"/>
      <c r="D51" s="74"/>
    </row>
    <row r="52" spans="1:5" s="22" customFormat="1" ht="17.850000000000001" thickTop="1" thickBot="1">
      <c r="A52"/>
      <c r="B52" s="81" t="s">
        <v>48</v>
      </c>
      <c r="C52" s="81"/>
      <c r="D52" s="75">
        <f>D8+D13+D20+D28+D39+D46+D50</f>
        <v>75673.58</v>
      </c>
    </row>
    <row r="53" spans="1:5" ht="17.850000000000001" thickTop="1" thickBot="1"/>
    <row r="54" spans="1:5" ht="17.850000000000001" thickTop="1" thickBot="1">
      <c r="B54" s="83" t="s">
        <v>72</v>
      </c>
      <c r="C54" s="83"/>
      <c r="D54" s="83"/>
      <c r="E54" s="84">
        <f>D52-D39</f>
        <v>70233.98</v>
      </c>
    </row>
    <row r="55" spans="1:5" ht="17.149999999999999" thickTop="1"/>
  </sheetData>
  <mergeCells count="4">
    <mergeCell ref="B1:D1"/>
    <mergeCell ref="B2:D2"/>
    <mergeCell ref="B3:D3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Table-1</vt:lpstr>
      <vt:lpstr>Catalyst-expenditures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Blackburn</dc:creator>
  <cp:lastModifiedBy>Debbie James</cp:lastModifiedBy>
  <dcterms:created xsi:type="dcterms:W3CDTF">2022-09-27T16:07:27Z</dcterms:created>
  <dcterms:modified xsi:type="dcterms:W3CDTF">2023-02-08T03:40:23Z</dcterms:modified>
</cp:coreProperties>
</file>