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290" windowWidth="15480" windowHeight="3765" firstSheet="1" activeTab="3"/>
  </bookViews>
  <sheets>
    <sheet name="Phase II Flowsheet " sheetId="1" r:id="rId1"/>
    <sheet name="Results -compare" sheetId="2" r:id="rId2"/>
    <sheet name="Gravity-GR-1-" sheetId="3" r:id="rId3"/>
    <sheet name="Gravity-GR-2" sheetId="4" r:id="rId4"/>
  </sheets>
  <externalReferences>
    <externalReference r:id="rId7"/>
  </externalReferences>
  <definedNames>
    <definedName name="Copy_Area">'[1]28TO400'!$A$6:$F$24</definedName>
    <definedName name="_xlnm.Print_Area" localSheetId="2">'Gravity-GR-1-'!$A$1:$J$41</definedName>
    <definedName name="_xlnm.Print_Area" localSheetId="3">'Gravity-GR-2'!$A$1:$J$35</definedName>
  </definedNames>
  <calcPr fullCalcOnLoad="1"/>
</workbook>
</file>

<file path=xl/sharedStrings.xml><?xml version="1.0" encoding="utf-8"?>
<sst xmlns="http://schemas.openxmlformats.org/spreadsheetml/2006/main" count="155" uniqueCount="69">
  <si>
    <t>%</t>
  </si>
  <si>
    <t>g</t>
  </si>
  <si>
    <t>Grade</t>
  </si>
  <si>
    <t>Distribution</t>
  </si>
  <si>
    <t>Cal. Head</t>
  </si>
  <si>
    <t>Operator:</t>
  </si>
  <si>
    <t>Date:</t>
  </si>
  <si>
    <t>Procedure:</t>
  </si>
  <si>
    <t>Purpose:</t>
  </si>
  <si>
    <t>Metallurgical Balance</t>
  </si>
  <si>
    <t xml:space="preserve">Feed:    </t>
  </si>
  <si>
    <t>Products:</t>
  </si>
  <si>
    <t>Assay for:</t>
  </si>
  <si>
    <t>Direct Head</t>
  </si>
  <si>
    <t>Grind:</t>
  </si>
  <si>
    <t xml:space="preserve">/ 10-kg at 65% solids in laboratory rod mill </t>
  </si>
  <si>
    <t>Project No.:14196-002</t>
  </si>
  <si>
    <t>Au</t>
  </si>
  <si>
    <t>Ag</t>
  </si>
  <si>
    <t>Au, Ag</t>
  </si>
  <si>
    <t>Test</t>
  </si>
  <si>
    <t>Composite</t>
  </si>
  <si>
    <r>
      <t>P</t>
    </r>
    <r>
      <rPr>
        <b/>
        <vertAlign val="subscript"/>
        <sz val="10"/>
        <rFont val="Arial"/>
        <family val="2"/>
      </rPr>
      <t>80</t>
    </r>
  </si>
  <si>
    <t>Product</t>
  </si>
  <si>
    <t>Weight</t>
  </si>
  <si>
    <t>Assays, g/t</t>
  </si>
  <si>
    <t>% Distribution</t>
  </si>
  <si>
    <t>µm</t>
  </si>
  <si>
    <t>GR-1</t>
  </si>
  <si>
    <t>BS-3A13-03</t>
  </si>
  <si>
    <t>Head (calc.)</t>
  </si>
  <si>
    <t xml:space="preserve">         (direct)</t>
  </si>
  <si>
    <t>g/t</t>
  </si>
  <si>
    <t>PSA on  final Tail</t>
  </si>
  <si>
    <t xml:space="preserve">Product </t>
  </si>
  <si>
    <t>Test: GR-1    Composite: BS-3A13-03</t>
  </si>
  <si>
    <t>200 µm</t>
  </si>
  <si>
    <t>Knelson Concentrate</t>
  </si>
  <si>
    <t>Knelson Tails</t>
  </si>
  <si>
    <t>The Knelson concentrate was submitted for gold and silver analysis to extinction.</t>
  </si>
  <si>
    <t>Wet split the Knelson tails for CN tests (Wet split into 10 and 1 kg charges)</t>
  </si>
  <si>
    <t>Knelson Conc.</t>
  </si>
  <si>
    <r>
      <t xml:space="preserve">Test No: </t>
    </r>
    <r>
      <rPr>
        <sz val="10"/>
        <rFont val="Arial"/>
        <family val="2"/>
      </rPr>
      <t>GR-1</t>
    </r>
  </si>
  <si>
    <r>
      <t>Target K</t>
    </r>
    <r>
      <rPr>
        <vertAlign val="subscript"/>
        <sz val="10"/>
        <rFont val="Arial"/>
        <family val="2"/>
      </rPr>
      <t xml:space="preserve">80 </t>
    </r>
    <r>
      <rPr>
        <sz val="10"/>
        <rFont val="Arial"/>
        <family val="2"/>
      </rPr>
      <t>=</t>
    </r>
  </si>
  <si>
    <t>Sample:</t>
  </si>
  <si>
    <t xml:space="preserve">10-kg laboratory Rod Mill was used to grind the feed for Knelson </t>
  </si>
  <si>
    <t>The approach is two passes through the Knelson</t>
  </si>
  <si>
    <t>To investigate gravity concentration of gold by Knelson and to produce gravity tails for CIL and environmental tests</t>
  </si>
  <si>
    <t>The Knelson tails were sampled for assay in triplicate for Au and Ag. Split tails for PSA.</t>
  </si>
  <si>
    <t xml:space="preserve">Knelson Tails in triplicate </t>
  </si>
  <si>
    <r>
      <t xml:space="preserve">Test No: </t>
    </r>
    <r>
      <rPr>
        <sz val="10"/>
        <rFont val="Arial"/>
        <family val="2"/>
      </rPr>
      <t>GR-2</t>
    </r>
  </si>
  <si>
    <t>BS-3A13-02</t>
  </si>
  <si>
    <t xml:space="preserve">800 kg sample (BS-3A13-02) was passed through the Knelson, collecting a concentrate, and a tailing. </t>
  </si>
  <si>
    <t>BS-3A13-01</t>
  </si>
  <si>
    <t>&lt;1</t>
  </si>
  <si>
    <t>GR-2</t>
  </si>
  <si>
    <t>GR-3</t>
  </si>
  <si>
    <t>Fraser</t>
  </si>
  <si>
    <t xml:space="preserve">530 kg sample (BS-3A13-03) was passed through the Knelson, collecting a concentrate, and a tailing. </t>
  </si>
  <si>
    <t>530 kg minus 10 mesh</t>
  </si>
  <si>
    <t>A</t>
  </si>
  <si>
    <t>B</t>
  </si>
  <si>
    <t>C</t>
  </si>
  <si>
    <t>Ave.</t>
  </si>
  <si>
    <t>40 minutes</t>
  </si>
  <si>
    <r>
      <t>Tails K</t>
    </r>
    <r>
      <rPr>
        <vertAlign val="subscript"/>
        <sz val="10"/>
        <rFont val="Arial"/>
        <family val="2"/>
      </rPr>
      <t xml:space="preserve">80 </t>
    </r>
    <r>
      <rPr>
        <sz val="10"/>
        <rFont val="Arial"/>
        <family val="2"/>
      </rPr>
      <t>=</t>
    </r>
  </si>
  <si>
    <t>191 µm</t>
  </si>
  <si>
    <t>730 kg minus 10 mesh</t>
  </si>
  <si>
    <t>183 µm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</si>
</sst>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&quot;LR-&quot;0"/>
    <numFmt numFmtId="176" formatCode="&quot;K&quot;0&quot; =&quot;"/>
    <numFmt numFmtId="177" formatCode="0&quot; µm&quot;"/>
    <numFmt numFmtId="178" formatCode="#,##0.0&quot; µm&quot;"/>
    <numFmt numFmtId="179" formatCode="&quot;K&quot;0"/>
    <numFmt numFmtId="180" formatCode="0\ &quot;µm&quot;"/>
    <numFmt numFmtId="181" formatCode="#,##0.0"/>
    <numFmt numFmtId="182" formatCode="\&lt;\ 0.00"/>
    <numFmt numFmtId="183" formatCode="\&lt;\ 0"/>
    <numFmt numFmtId="184" formatCode="[$-409]mmmm\ d\,\ yyyy;@"/>
    <numFmt numFmtId="185" formatCode="\&lt;\ 0.0"/>
    <numFmt numFmtId="186" formatCode="mmmm\ d\,\ yyyy"/>
    <numFmt numFmtId="187" formatCode="0&quot; minutes&quot;"/>
    <numFmt numFmtId="188" formatCode="0.00000"/>
    <numFmt numFmtId="189" formatCode="0.000000"/>
    <numFmt numFmtId="190" formatCode="0.00000000"/>
    <numFmt numFmtId="191" formatCode="0.000000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Geneva"/>
      <family val="0"/>
    </font>
    <font>
      <sz val="12"/>
      <name val="Tms Rmn"/>
      <family val="0"/>
    </font>
    <font>
      <sz val="12"/>
      <name val="Times New Roman"/>
      <family val="0"/>
    </font>
    <font>
      <u val="single"/>
      <sz val="10"/>
      <color indexed="12"/>
      <name val="Arial"/>
      <family val="0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174" fontId="0" fillId="0" borderId="13" xfId="0" applyNumberFormat="1" applyFont="1" applyBorder="1" applyAlignment="1" applyProtection="1">
      <alignment horizontal="center"/>
      <protection locked="0"/>
    </xf>
    <xf numFmtId="2" fontId="0" fillId="0" borderId="14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 applyProtection="1">
      <alignment horizontal="left"/>
      <protection locked="0"/>
    </xf>
    <xf numFmtId="174" fontId="0" fillId="0" borderId="15" xfId="0" applyNumberFormat="1" applyFont="1" applyBorder="1" applyAlignment="1" applyProtection="1">
      <alignment horizontal="center"/>
      <protection locked="0"/>
    </xf>
    <xf numFmtId="173" fontId="0" fillId="0" borderId="15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174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2" fillId="0" borderId="0" xfId="57" applyFont="1">
      <alignment/>
      <protection/>
    </xf>
    <xf numFmtId="0" fontId="2" fillId="0" borderId="0" xfId="57" applyFont="1" applyAlignment="1">
      <alignment horizontal="left"/>
      <protection/>
    </xf>
    <xf numFmtId="0" fontId="2" fillId="0" borderId="0" xfId="57" applyFont="1" applyAlignment="1">
      <alignment horizontal="right"/>
      <protection/>
    </xf>
    <xf numFmtId="184" fontId="0" fillId="0" borderId="0" xfId="57" applyNumberFormat="1" applyFont="1" applyAlignment="1">
      <alignment horizontal="left"/>
      <protection/>
    </xf>
    <xf numFmtId="0" fontId="2" fillId="0" borderId="0" xfId="54" applyFont="1" applyAlignment="1">
      <alignment horizontal="right"/>
    </xf>
    <xf numFmtId="0" fontId="0" fillId="0" borderId="0" xfId="57" applyFont="1">
      <alignment/>
      <protection/>
    </xf>
    <xf numFmtId="0" fontId="0" fillId="0" borderId="0" xfId="54" applyFont="1" applyAlignment="1">
      <alignment/>
    </xf>
    <xf numFmtId="0" fontId="2" fillId="0" borderId="0" xfId="57" applyFont="1" applyAlignment="1">
      <alignment horizontal="centerContinuous"/>
      <protection/>
    </xf>
    <xf numFmtId="0" fontId="0" fillId="0" borderId="0" xfId="57" applyFont="1" applyAlignment="1">
      <alignment horizontal="left"/>
      <protection/>
    </xf>
    <xf numFmtId="0" fontId="0" fillId="0" borderId="0" xfId="56" applyFont="1">
      <alignment/>
      <protection/>
    </xf>
    <xf numFmtId="0" fontId="2" fillId="0" borderId="0" xfId="56" applyFont="1" applyFill="1">
      <alignment/>
      <protection/>
    </xf>
    <xf numFmtId="187" fontId="0" fillId="0" borderId="0" xfId="56" applyNumberFormat="1" applyFont="1" applyFill="1" applyAlignment="1">
      <alignment horizontal="left"/>
      <protection/>
    </xf>
    <xf numFmtId="0" fontId="0" fillId="0" borderId="0" xfId="56" applyFont="1" applyFill="1" applyAlignment="1">
      <alignment horizontal="left"/>
      <protection/>
    </xf>
    <xf numFmtId="0" fontId="0" fillId="0" borderId="0" xfId="56" applyFont="1" applyFill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5" fontId="0" fillId="0" borderId="0" xfId="0" applyNumberFormat="1" applyFont="1" applyAlignment="1">
      <alignment/>
    </xf>
    <xf numFmtId="174" fontId="0" fillId="0" borderId="17" xfId="0" applyNumberFormat="1" applyFont="1" applyBorder="1" applyAlignment="1">
      <alignment horizontal="center"/>
    </xf>
    <xf numFmtId="0" fontId="0" fillId="0" borderId="0" xfId="56" applyFont="1" applyFill="1">
      <alignment/>
      <protection/>
    </xf>
    <xf numFmtId="0" fontId="2" fillId="0" borderId="18" xfId="0" applyFont="1" applyBorder="1" applyAlignment="1" applyProtection="1">
      <alignment horizontal="center"/>
      <protection locked="0"/>
    </xf>
    <xf numFmtId="174" fontId="0" fillId="0" borderId="10" xfId="0" applyNumberFormat="1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3" fontId="0" fillId="0" borderId="17" xfId="0" applyNumberFormat="1" applyFont="1" applyBorder="1" applyAlignment="1" applyProtection="1">
      <alignment horizontal="center"/>
      <protection locked="0"/>
    </xf>
    <xf numFmtId="174" fontId="0" fillId="0" borderId="13" xfId="0" applyNumberFormat="1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4" fontId="0" fillId="0" borderId="11" xfId="0" applyNumberFormat="1" applyFont="1" applyBorder="1" applyAlignment="1">
      <alignment horizontal="center"/>
    </xf>
    <xf numFmtId="0" fontId="2" fillId="0" borderId="20" xfId="55" applyFont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2" fillId="0" borderId="22" xfId="55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0" fontId="2" fillId="0" borderId="24" xfId="55" applyFont="1" applyBorder="1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/>
    </xf>
    <xf numFmtId="0" fontId="0" fillId="33" borderId="26" xfId="55" applyFont="1" applyFill="1" applyBorder="1" applyAlignment="1">
      <alignment horizontal="left"/>
      <protection/>
    </xf>
    <xf numFmtId="2" fontId="0" fillId="33" borderId="27" xfId="55" applyNumberFormat="1" applyFont="1" applyFill="1" applyBorder="1" applyAlignment="1">
      <alignment horizontal="center"/>
      <protection/>
    </xf>
    <xf numFmtId="1" fontId="0" fillId="33" borderId="27" xfId="55" applyNumberFormat="1" applyFont="1" applyFill="1" applyBorder="1" applyAlignment="1">
      <alignment horizontal="center"/>
      <protection/>
    </xf>
    <xf numFmtId="174" fontId="0" fillId="33" borderId="27" xfId="55" applyNumberFormat="1" applyFont="1" applyFill="1" applyBorder="1" applyAlignment="1">
      <alignment horizontal="center"/>
      <protection/>
    </xf>
    <xf numFmtId="0" fontId="0" fillId="33" borderId="28" xfId="55" applyFont="1" applyFill="1" applyBorder="1" applyAlignment="1">
      <alignment horizontal="left"/>
      <protection/>
    </xf>
    <xf numFmtId="2" fontId="0" fillId="33" borderId="29" xfId="55" applyNumberFormat="1" applyFont="1" applyFill="1" applyBorder="1" applyAlignment="1">
      <alignment horizontal="center"/>
      <protection/>
    </xf>
    <xf numFmtId="174" fontId="0" fillId="33" borderId="29" xfId="55" applyNumberFormat="1" applyFont="1" applyFill="1" applyBorder="1" applyAlignment="1">
      <alignment horizontal="center"/>
      <protection/>
    </xf>
    <xf numFmtId="0" fontId="0" fillId="33" borderId="24" xfId="55" applyFont="1" applyFill="1" applyBorder="1" applyAlignment="1">
      <alignment horizontal="left"/>
      <protection/>
    </xf>
    <xf numFmtId="1" fontId="0" fillId="33" borderId="22" xfId="55" applyNumberFormat="1" applyFont="1" applyFill="1" applyBorder="1" applyAlignment="1">
      <alignment horizontal="center"/>
      <protection/>
    </xf>
    <xf numFmtId="174" fontId="0" fillId="33" borderId="22" xfId="55" applyNumberFormat="1" applyFont="1" applyFill="1" applyBorder="1" applyAlignment="1">
      <alignment horizontal="center"/>
      <protection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4" borderId="0" xfId="0" applyFont="1" applyFill="1" applyAlignment="1">
      <alignment/>
    </xf>
    <xf numFmtId="174" fontId="0" fillId="0" borderId="15" xfId="55" applyNumberFormat="1" applyFont="1" applyBorder="1" applyAlignment="1">
      <alignment horizontal="center"/>
      <protection/>
    </xf>
    <xf numFmtId="174" fontId="0" fillId="0" borderId="17" xfId="55" applyNumberFormat="1" applyFont="1" applyBorder="1" applyAlignment="1">
      <alignment horizontal="center"/>
      <protection/>
    </xf>
    <xf numFmtId="1" fontId="0" fillId="0" borderId="15" xfId="0" applyNumberFormat="1" applyFont="1" applyBorder="1" applyAlignment="1" applyProtection="1">
      <alignment horizontal="center"/>
      <protection locked="0"/>
    </xf>
    <xf numFmtId="1" fontId="0" fillId="0" borderId="15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4" fontId="0" fillId="0" borderId="0" xfId="0" applyNumberFormat="1" applyFont="1" applyAlignment="1">
      <alignment horizontal="center"/>
    </xf>
    <xf numFmtId="174" fontId="0" fillId="34" borderId="0" xfId="0" applyNumberFormat="1" applyFont="1" applyFill="1" applyAlignment="1">
      <alignment horizontal="center"/>
    </xf>
    <xf numFmtId="2" fontId="0" fillId="0" borderId="17" xfId="55" applyNumberFormat="1" applyFont="1" applyBorder="1" applyAlignment="1">
      <alignment horizontal="center"/>
      <protection/>
    </xf>
    <xf numFmtId="17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57" applyFont="1" applyFill="1">
      <alignment/>
      <protection/>
    </xf>
    <xf numFmtId="2" fontId="0" fillId="34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5" xfId="0" applyNumberFormat="1" applyFont="1" applyBorder="1" applyAlignment="1" applyProtection="1">
      <alignment horizontal="center"/>
      <protection locked="0"/>
    </xf>
    <xf numFmtId="2" fontId="0" fillId="0" borderId="17" xfId="0" applyNumberFormat="1" applyFont="1" applyBorder="1" applyAlignment="1" applyProtection="1">
      <alignment horizontal="center"/>
      <protection locked="0"/>
    </xf>
    <xf numFmtId="1" fontId="0" fillId="0" borderId="17" xfId="0" applyNumberFormat="1" applyFont="1" applyBorder="1" applyAlignment="1">
      <alignment horizontal="center"/>
    </xf>
    <xf numFmtId="0" fontId="0" fillId="0" borderId="14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2" fillId="0" borderId="20" xfId="55" applyFont="1" applyBorder="1" applyAlignment="1">
      <alignment horizontal="center"/>
      <protection/>
    </xf>
    <xf numFmtId="0" fontId="2" fillId="0" borderId="33" xfId="55" applyFont="1" applyBorder="1" applyAlignment="1">
      <alignment horizontal="center"/>
      <protection/>
    </xf>
    <xf numFmtId="0" fontId="0" fillId="0" borderId="34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55" applyFont="1" applyBorder="1" applyAlignment="1">
      <alignment horizontal="center" vertical="center"/>
      <protection/>
    </xf>
    <xf numFmtId="0" fontId="2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0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rmal_CNF26" xfId="54"/>
    <cellStyle name="Normal_F1-4" xfId="55"/>
    <cellStyle name="Normal_LCT6" xfId="56"/>
    <cellStyle name="Normal_Test 10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Knelson Gravity Test Grade-Recovery</a:t>
            </a:r>
          </a:p>
        </c:rich>
      </c:tx>
      <c:layout>
        <c:manualLayout>
          <c:xMode val="factor"/>
          <c:yMode val="factor"/>
          <c:x val="-0.01"/>
          <c:y val="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5"/>
          <c:y val="0.166"/>
          <c:w val="0.71975"/>
          <c:h val="0.7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'Results -compare'!$B$5:$B$8</c:f>
              <c:strCache>
                <c:ptCount val="1"/>
                <c:pt idx="0">
                  <c:v>GR-1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'Results -compare'!$L$5</c:f>
              <c:numCache/>
            </c:numRef>
          </c:xVal>
          <c:yVal>
            <c:numRef>
              <c:f>'Results -compare'!$I$5</c:f>
              <c:numCache/>
            </c:numRef>
          </c:yVal>
          <c:smooth val="0"/>
        </c:ser>
        <c:ser>
          <c:idx val="1"/>
          <c:order val="1"/>
          <c:tx>
            <c:strRef>
              <c:f>'Results -compare'!$B$9:$B$12</c:f>
              <c:strCache>
                <c:ptCount val="1"/>
                <c:pt idx="0">
                  <c:v>GR-2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'Results -compare'!$L$9</c:f>
              <c:numCache/>
            </c:numRef>
          </c:xVal>
          <c:yVal>
            <c:numRef>
              <c:f>'Results -compare'!$I$9</c:f>
              <c:numCache/>
            </c:numRef>
          </c:yVal>
          <c:smooth val="0"/>
        </c:ser>
        <c:ser>
          <c:idx val="2"/>
          <c:order val="2"/>
          <c:tx>
            <c:strRef>
              <c:f>'Results -compare'!$B$13:$B$16</c:f>
              <c:strCache>
                <c:ptCount val="1"/>
                <c:pt idx="0">
                  <c:v>GR-3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'Results -compare'!$L$13</c:f>
              <c:numCache/>
            </c:numRef>
          </c:xVal>
          <c:yVal>
            <c:numRef>
              <c:f>'Results -compare'!$I$13</c:f>
              <c:numCache/>
            </c:numRef>
          </c:yVal>
          <c:smooth val="0"/>
        </c:ser>
        <c:axId val="5684465"/>
        <c:axId val="51160186"/>
      </c:scatterChart>
      <c:valAx>
        <c:axId val="5684465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Au Grade (%)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60186"/>
        <c:crosses val="autoZero"/>
        <c:crossBetween val="midCat"/>
        <c:dispUnits/>
        <c:majorUnit val="1"/>
      </c:valAx>
      <c:valAx>
        <c:axId val="5116018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Au Recovery (%)</a:t>
                </a:r>
              </a:p>
            </c:rich>
          </c:tx>
          <c:layout>
            <c:manualLayout>
              <c:xMode val="factor"/>
              <c:yMode val="factor"/>
              <c:x val="-0.014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4465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39425"/>
          <c:w val="0.121"/>
          <c:h val="0.2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10</xdr:col>
      <xdr:colOff>371475</xdr:colOff>
      <xdr:row>31</xdr:row>
      <xdr:rowOff>57150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5857875" cy="491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18</xdr:row>
      <xdr:rowOff>38100</xdr:rowOff>
    </xdr:from>
    <xdr:to>
      <xdr:col>8</xdr:col>
      <xdr:colOff>361950</xdr:colOff>
      <xdr:row>33</xdr:row>
      <xdr:rowOff>38100</xdr:rowOff>
    </xdr:to>
    <xdr:graphicFrame>
      <xdr:nvGraphicFramePr>
        <xdr:cNvPr id="1" name="Chart 2"/>
        <xdr:cNvGraphicFramePr/>
      </xdr:nvGraphicFramePr>
      <xdr:xfrm>
        <a:off x="1038225" y="2971800"/>
        <a:ext cx="48863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35</xdr:row>
      <xdr:rowOff>0</xdr:rowOff>
    </xdr:from>
    <xdr:ext cx="76200" cy="200025"/>
    <xdr:sp textlink="#REF!">
      <xdr:nvSpPr>
        <xdr:cNvPr id="1" name="Text Box 3"/>
        <xdr:cNvSpPr txBox="1">
          <a:spLocks noChangeArrowheads="1"/>
        </xdr:cNvSpPr>
      </xdr:nvSpPr>
      <xdr:spPr>
        <a:xfrm>
          <a:off x="5324475" y="5791200"/>
          <a:ext cx="76200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fld id="{a0e8945d-4aa4-4e02-978f-65a3253a4b3c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</a:t>
          </a:fld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200025"/>
    <xdr:sp textlink="#REF!">
      <xdr:nvSpPr>
        <xdr:cNvPr id="2" name="Text Box 4"/>
        <xdr:cNvSpPr txBox="1">
          <a:spLocks noChangeArrowheads="1"/>
        </xdr:cNvSpPr>
      </xdr:nvSpPr>
      <xdr:spPr>
        <a:xfrm>
          <a:off x="5324475" y="5791200"/>
          <a:ext cx="76200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fld id="{37fd457d-8e17-4a67-9bec-b3d73cc9d10f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</a:t>
          </a:fld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200025"/>
    <xdr:sp textlink="#REF!">
      <xdr:nvSpPr>
        <xdr:cNvPr id="3" name="Text Box 5"/>
        <xdr:cNvSpPr txBox="1">
          <a:spLocks noChangeArrowheads="1"/>
        </xdr:cNvSpPr>
      </xdr:nvSpPr>
      <xdr:spPr>
        <a:xfrm>
          <a:off x="5324475" y="5953125"/>
          <a:ext cx="76200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fld id="{2750db84-6be5-4c85-86aa-0286f8c25759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</a:t>
          </a:fld>
        </a:p>
      </xdr:txBody>
    </xdr:sp>
    <xdr:clientData/>
  </xdr:oneCellAnchor>
  <xdr:twoCellAnchor>
    <xdr:from>
      <xdr:col>1</xdr:col>
      <xdr:colOff>0</xdr:colOff>
      <xdr:row>1</xdr:row>
      <xdr:rowOff>0</xdr:rowOff>
    </xdr:from>
    <xdr:to>
      <xdr:col>2</xdr:col>
      <xdr:colOff>381000</xdr:colOff>
      <xdr:row>5</xdr:row>
      <xdr:rowOff>114300</xdr:rowOff>
    </xdr:to>
    <xdr:pic>
      <xdr:nvPicPr>
        <xdr:cNvPr id="4" name="Picture 2" descr="Corporate_B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1619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34</xdr:row>
      <xdr:rowOff>0</xdr:rowOff>
    </xdr:from>
    <xdr:ext cx="76200" cy="200025"/>
    <xdr:sp textlink="#REF!">
      <xdr:nvSpPr>
        <xdr:cNvPr id="1" name="Text Box 3"/>
        <xdr:cNvSpPr txBox="1">
          <a:spLocks noChangeArrowheads="1"/>
        </xdr:cNvSpPr>
      </xdr:nvSpPr>
      <xdr:spPr>
        <a:xfrm>
          <a:off x="5324475" y="5629275"/>
          <a:ext cx="76200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fld id="{ffe414f4-8255-4245-a52d-ee1256fb9e89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</a:t>
          </a:fld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76200" cy="200025"/>
    <xdr:sp textlink="#REF!">
      <xdr:nvSpPr>
        <xdr:cNvPr id="2" name="Text Box 4"/>
        <xdr:cNvSpPr txBox="1">
          <a:spLocks noChangeArrowheads="1"/>
        </xdr:cNvSpPr>
      </xdr:nvSpPr>
      <xdr:spPr>
        <a:xfrm>
          <a:off x="5324475" y="5629275"/>
          <a:ext cx="76200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fld id="{2451b82c-ed62-4aaa-b970-d414f838247e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</a:t>
          </a:fld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200025"/>
    <xdr:sp textlink="#REF!">
      <xdr:nvSpPr>
        <xdr:cNvPr id="3" name="Text Box 5"/>
        <xdr:cNvSpPr txBox="1">
          <a:spLocks noChangeArrowheads="1"/>
        </xdr:cNvSpPr>
      </xdr:nvSpPr>
      <xdr:spPr>
        <a:xfrm>
          <a:off x="5324475" y="5791200"/>
          <a:ext cx="76200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fld id="{2f62cecf-6470-491f-9931-6ed6c338df0f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</a:t>
          </a:fld>
        </a:p>
      </xdr:txBody>
    </xdr:sp>
    <xdr:clientData/>
  </xdr:oneCellAnchor>
  <xdr:twoCellAnchor>
    <xdr:from>
      <xdr:col>1</xdr:col>
      <xdr:colOff>0</xdr:colOff>
      <xdr:row>1</xdr:row>
      <xdr:rowOff>0</xdr:rowOff>
    </xdr:from>
    <xdr:to>
      <xdr:col>2</xdr:col>
      <xdr:colOff>381000</xdr:colOff>
      <xdr:row>5</xdr:row>
      <xdr:rowOff>114300</xdr:rowOff>
    </xdr:to>
    <xdr:pic>
      <xdr:nvPicPr>
        <xdr:cNvPr id="4" name="Picture 2" descr="Corporate_B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1619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ucking\11700-11799\11731-001\Screens\G-1%20Table%20Cl%20Con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TO400"/>
    </sheetNames>
    <sheetDataSet>
      <sheetData sheetId="0">
        <row r="6">
          <cell r="A6" t="str">
            <v>Size</v>
          </cell>
          <cell r="C6" t="str">
            <v>Weight</v>
          </cell>
          <cell r="D6" t="str">
            <v>% Retained</v>
          </cell>
          <cell r="F6" t="str">
            <v>% Passing</v>
          </cell>
        </row>
        <row r="7">
          <cell r="A7" t="str">
            <v>Mesh</v>
          </cell>
          <cell r="B7" t="str">
            <v>µm</v>
          </cell>
          <cell r="C7" t="str">
            <v>grams</v>
          </cell>
          <cell r="D7" t="str">
            <v>Individual</v>
          </cell>
          <cell r="E7" t="str">
            <v>Cumulative</v>
          </cell>
          <cell r="F7" t="str">
            <v>Cumulative</v>
          </cell>
        </row>
        <row r="9">
          <cell r="A9">
            <v>28</v>
          </cell>
          <cell r="B9">
            <v>600</v>
          </cell>
          <cell r="C9">
            <v>1.85</v>
          </cell>
          <cell r="D9">
            <v>1.2139107611548556</v>
          </cell>
          <cell r="E9">
            <v>1.2139107611548556</v>
          </cell>
          <cell r="F9">
            <v>98.78608923884515</v>
          </cell>
        </row>
        <row r="10">
          <cell r="A10">
            <v>35</v>
          </cell>
          <cell r="B10">
            <v>425</v>
          </cell>
          <cell r="C10">
            <v>1.21</v>
          </cell>
          <cell r="D10">
            <v>0.7939632545931758</v>
          </cell>
          <cell r="E10">
            <v>2.0078740157480315</v>
          </cell>
          <cell r="F10">
            <v>97.99212598425197</v>
          </cell>
        </row>
        <row r="11">
          <cell r="A11">
            <v>48</v>
          </cell>
          <cell r="B11">
            <v>300</v>
          </cell>
          <cell r="C11">
            <v>2.11</v>
          </cell>
          <cell r="D11">
            <v>1.384514435695538</v>
          </cell>
          <cell r="E11">
            <v>3.392388451443569</v>
          </cell>
          <cell r="F11">
            <v>96.60761154855643</v>
          </cell>
        </row>
        <row r="12">
          <cell r="A12">
            <v>65</v>
          </cell>
          <cell r="B12">
            <v>212</v>
          </cell>
          <cell r="C12">
            <v>2.59</v>
          </cell>
          <cell r="D12">
            <v>1.6994750656167976</v>
          </cell>
          <cell r="E12">
            <v>5.091863517060367</v>
          </cell>
          <cell r="F12">
            <v>94.90813648293964</v>
          </cell>
        </row>
        <row r="13">
          <cell r="A13">
            <v>100</v>
          </cell>
          <cell r="B13">
            <v>150</v>
          </cell>
          <cell r="C13">
            <v>2.93</v>
          </cell>
          <cell r="D13">
            <v>1.9225721784776904</v>
          </cell>
          <cell r="E13">
            <v>7.014435695538057</v>
          </cell>
          <cell r="F13">
            <v>92.98556430446195</v>
          </cell>
        </row>
        <row r="14">
          <cell r="A14">
            <v>150</v>
          </cell>
          <cell r="B14">
            <v>106</v>
          </cell>
          <cell r="C14">
            <v>4.62</v>
          </cell>
          <cell r="D14">
            <v>3.031496062992126</v>
          </cell>
          <cell r="E14">
            <v>10.045931758530184</v>
          </cell>
          <cell r="F14">
            <v>89.95406824146981</v>
          </cell>
        </row>
        <row r="15">
          <cell r="A15">
            <v>200</v>
          </cell>
          <cell r="B15">
            <v>75</v>
          </cell>
          <cell r="C15">
            <v>12.7</v>
          </cell>
          <cell r="D15">
            <v>8.333333333333332</v>
          </cell>
          <cell r="E15">
            <v>18.379265091863516</v>
          </cell>
          <cell r="F15">
            <v>81.62073490813648</v>
          </cell>
        </row>
        <row r="16">
          <cell r="A16">
            <v>270</v>
          </cell>
          <cell r="B16">
            <v>53</v>
          </cell>
          <cell r="C16">
            <v>32.42</v>
          </cell>
          <cell r="D16">
            <v>21.272965879265094</v>
          </cell>
          <cell r="E16">
            <v>39.65223097112861</v>
          </cell>
          <cell r="F16">
            <v>60.34776902887139</v>
          </cell>
        </row>
        <row r="17">
          <cell r="A17">
            <v>400</v>
          </cell>
          <cell r="B17">
            <v>38</v>
          </cell>
          <cell r="C17">
            <v>39.06</v>
          </cell>
          <cell r="D17">
            <v>25.62992125984252</v>
          </cell>
          <cell r="E17">
            <v>65.28215223097112</v>
          </cell>
          <cell r="F17">
            <v>34.71784776902888</v>
          </cell>
        </row>
        <row r="18">
          <cell r="A18" t="str">
            <v>Pan</v>
          </cell>
          <cell r="B18">
            <v>-38</v>
          </cell>
          <cell r="C18">
            <v>52.91</v>
          </cell>
          <cell r="D18">
            <v>34.71784776902887</v>
          </cell>
          <cell r="E18">
            <v>100</v>
          </cell>
          <cell r="F18">
            <v>0</v>
          </cell>
        </row>
        <row r="19">
          <cell r="A19" t="str">
            <v>Total</v>
          </cell>
          <cell r="B19" t="str">
            <v>-</v>
          </cell>
          <cell r="C19">
            <v>152.4</v>
          </cell>
          <cell r="D19">
            <v>100</v>
          </cell>
          <cell r="E19" t="str">
            <v>-</v>
          </cell>
          <cell r="F19" t="str">
            <v>-</v>
          </cell>
        </row>
        <row r="20">
          <cell r="A20" t="str">
            <v>K80</v>
          </cell>
          <cell r="B20">
            <v>73.29018507838661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0" sqref="L20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16"/>
  <sheetViews>
    <sheetView zoomScalePageLayoutView="0" workbookViewId="0" topLeftCell="A4">
      <selection activeCell="L27" sqref="L27"/>
    </sheetView>
  </sheetViews>
  <sheetFormatPr defaultColWidth="9.140625" defaultRowHeight="12.75"/>
  <cols>
    <col min="2" max="2" width="8.140625" style="0" customWidth="1"/>
    <col min="3" max="3" width="13.00390625" style="0" customWidth="1"/>
    <col min="4" max="4" width="8.28125" style="0" customWidth="1"/>
    <col min="5" max="5" width="18.140625" style="0" customWidth="1"/>
    <col min="6" max="6" width="8.8515625" style="0" customWidth="1"/>
    <col min="8" max="8" width="8.7109375" style="0" customWidth="1"/>
    <col min="9" max="10" width="8.421875" style="0" customWidth="1"/>
  </cols>
  <sheetData>
    <row r="3" spans="2:10" ht="14.25">
      <c r="B3" s="102" t="s">
        <v>20</v>
      </c>
      <c r="C3" s="102" t="s">
        <v>21</v>
      </c>
      <c r="D3" s="60" t="s">
        <v>22</v>
      </c>
      <c r="E3" s="103" t="s">
        <v>23</v>
      </c>
      <c r="F3" s="53" t="s">
        <v>24</v>
      </c>
      <c r="G3" s="96" t="s">
        <v>25</v>
      </c>
      <c r="H3" s="97"/>
      <c r="I3" s="96" t="s">
        <v>26</v>
      </c>
      <c r="J3" s="98"/>
    </row>
    <row r="4" spans="2:10" ht="12.75">
      <c r="B4" s="101"/>
      <c r="C4" s="101"/>
      <c r="D4" s="54" t="s">
        <v>27</v>
      </c>
      <c r="E4" s="101"/>
      <c r="F4" s="55" t="s">
        <v>0</v>
      </c>
      <c r="G4" s="53" t="s">
        <v>17</v>
      </c>
      <c r="H4" s="56" t="s">
        <v>18</v>
      </c>
      <c r="I4" s="57" t="s">
        <v>17</v>
      </c>
      <c r="J4" s="58" t="s">
        <v>18</v>
      </c>
    </row>
    <row r="5" spans="2:12" ht="12.75">
      <c r="B5" s="99" t="s">
        <v>28</v>
      </c>
      <c r="C5" s="99" t="s">
        <v>29</v>
      </c>
      <c r="D5" s="99">
        <v>191</v>
      </c>
      <c r="E5" s="61" t="s">
        <v>37</v>
      </c>
      <c r="F5" s="62">
        <v>0.24</v>
      </c>
      <c r="G5" s="63">
        <v>85590.66</v>
      </c>
      <c r="H5" s="63">
        <v>239</v>
      </c>
      <c r="I5" s="64">
        <v>78.88984105034729</v>
      </c>
      <c r="J5" s="64">
        <v>9.956397367178603</v>
      </c>
      <c r="L5" s="86">
        <f>G5/10000</f>
        <v>8.559066</v>
      </c>
    </row>
    <row r="6" spans="2:10" ht="12.75">
      <c r="B6" s="100"/>
      <c r="C6" s="100"/>
      <c r="D6" s="100"/>
      <c r="E6" s="65" t="s">
        <v>38</v>
      </c>
      <c r="F6" s="66">
        <v>99.76</v>
      </c>
      <c r="G6" s="67">
        <v>55.1</v>
      </c>
      <c r="H6" s="66">
        <v>5.2</v>
      </c>
      <c r="I6" s="67">
        <v>21.110158949652714</v>
      </c>
      <c r="J6" s="67">
        <v>90.04360263282139</v>
      </c>
    </row>
    <row r="7" spans="2:10" ht="12.75">
      <c r="B7" s="100"/>
      <c r="C7" s="100"/>
      <c r="D7" s="100"/>
      <c r="E7" s="65" t="s">
        <v>30</v>
      </c>
      <c r="F7" s="66"/>
      <c r="G7" s="67">
        <v>260.38534400000003</v>
      </c>
      <c r="H7" s="66">
        <v>5.761120000000001</v>
      </c>
      <c r="I7" s="67"/>
      <c r="J7" s="67"/>
    </row>
    <row r="8" spans="2:10" ht="12.75">
      <c r="B8" s="101"/>
      <c r="C8" s="101"/>
      <c r="D8" s="101"/>
      <c r="E8" s="68" t="s">
        <v>31</v>
      </c>
      <c r="F8" s="69"/>
      <c r="G8" s="70">
        <v>232.7</v>
      </c>
      <c r="H8" s="70">
        <v>23.9</v>
      </c>
      <c r="I8" s="70"/>
      <c r="J8" s="70"/>
    </row>
    <row r="9" spans="2:12" ht="12.75">
      <c r="B9" s="99" t="s">
        <v>55</v>
      </c>
      <c r="C9" s="99" t="s">
        <v>51</v>
      </c>
      <c r="D9" s="99">
        <v>183</v>
      </c>
      <c r="E9" s="61" t="s">
        <v>37</v>
      </c>
      <c r="F9" s="62">
        <v>0.168</v>
      </c>
      <c r="G9" s="63">
        <v>6924.97</v>
      </c>
      <c r="H9" s="63">
        <v>640</v>
      </c>
      <c r="I9" s="64">
        <v>88.46170855170053</v>
      </c>
      <c r="J9" s="64">
        <v>67.01948302247897</v>
      </c>
      <c r="L9" s="86">
        <f>G9/10000</f>
        <v>0.692497</v>
      </c>
    </row>
    <row r="10" spans="2:10" ht="12.75">
      <c r="B10" s="100"/>
      <c r="C10" s="100"/>
      <c r="D10" s="100"/>
      <c r="E10" s="65" t="s">
        <v>38</v>
      </c>
      <c r="F10" s="66">
        <v>99.832</v>
      </c>
      <c r="G10" s="66">
        <v>1.52</v>
      </c>
      <c r="H10" s="67">
        <v>0.53</v>
      </c>
      <c r="I10" s="67">
        <v>11.538291448299482</v>
      </c>
      <c r="J10" s="67">
        <v>32.98051697752105</v>
      </c>
    </row>
    <row r="11" spans="2:10" ht="12.75">
      <c r="B11" s="100"/>
      <c r="C11" s="100"/>
      <c r="D11" s="100"/>
      <c r="E11" s="65" t="s">
        <v>30</v>
      </c>
      <c r="F11" s="66"/>
      <c r="G11" s="67">
        <v>13.151396</v>
      </c>
      <c r="H11" s="67">
        <v>1.6043096</v>
      </c>
      <c r="I11" s="67"/>
      <c r="J11" s="67"/>
    </row>
    <row r="12" spans="2:10" ht="12.75">
      <c r="B12" s="101"/>
      <c r="C12" s="101"/>
      <c r="D12" s="101"/>
      <c r="E12" s="68" t="s">
        <v>31</v>
      </c>
      <c r="F12" s="69"/>
      <c r="G12" s="70">
        <v>10.5</v>
      </c>
      <c r="H12" s="70" t="s">
        <v>54</v>
      </c>
      <c r="I12" s="70"/>
      <c r="J12" s="70"/>
    </row>
    <row r="13" spans="2:12" ht="12.75">
      <c r="B13" s="99" t="s">
        <v>56</v>
      </c>
      <c r="C13" s="99" t="s">
        <v>53</v>
      </c>
      <c r="D13" s="99">
        <v>186</v>
      </c>
      <c r="E13" s="61" t="s">
        <v>37</v>
      </c>
      <c r="F13" s="62"/>
      <c r="G13" s="63"/>
      <c r="H13" s="63"/>
      <c r="I13" s="64"/>
      <c r="J13" s="64"/>
      <c r="L13" s="86">
        <f>G13/10000</f>
        <v>0</v>
      </c>
    </row>
    <row r="14" spans="2:10" ht="12.75">
      <c r="B14" s="100"/>
      <c r="C14" s="100"/>
      <c r="D14" s="100"/>
      <c r="E14" s="65" t="s">
        <v>38</v>
      </c>
      <c r="F14" s="66"/>
      <c r="G14" s="67"/>
      <c r="H14" s="67"/>
      <c r="I14" s="67"/>
      <c r="J14" s="67"/>
    </row>
    <row r="15" spans="2:10" ht="12.75">
      <c r="B15" s="100"/>
      <c r="C15" s="100"/>
      <c r="D15" s="100"/>
      <c r="E15" s="65" t="s">
        <v>30</v>
      </c>
      <c r="F15" s="66"/>
      <c r="G15" s="66"/>
      <c r="H15" s="67"/>
      <c r="I15" s="67"/>
      <c r="J15" s="67"/>
    </row>
    <row r="16" spans="2:10" ht="12.75">
      <c r="B16" s="101"/>
      <c r="C16" s="101"/>
      <c r="D16" s="101"/>
      <c r="E16" s="68" t="s">
        <v>31</v>
      </c>
      <c r="F16" s="69"/>
      <c r="G16" s="70">
        <v>1.6</v>
      </c>
      <c r="H16" s="70" t="s">
        <v>54</v>
      </c>
      <c r="I16" s="70"/>
      <c r="J16" s="70"/>
    </row>
  </sheetData>
  <sheetProtection/>
  <mergeCells count="14">
    <mergeCell ref="B9:B12"/>
    <mergeCell ref="C9:C12"/>
    <mergeCell ref="D9:D12"/>
    <mergeCell ref="B13:B16"/>
    <mergeCell ref="C13:C16"/>
    <mergeCell ref="D13:D16"/>
    <mergeCell ref="G3:H3"/>
    <mergeCell ref="I3:J3"/>
    <mergeCell ref="B5:B8"/>
    <mergeCell ref="C5:C8"/>
    <mergeCell ref="D5:D8"/>
    <mergeCell ref="B3:B4"/>
    <mergeCell ref="C3:C4"/>
    <mergeCell ref="E3:E4"/>
  </mergeCells>
  <printOptions/>
  <pageMargins left="0.7" right="0.7" top="0.75" bottom="0.75" header="0.3" footer="0.3"/>
  <pageSetup horizontalDpi="600" verticalDpi="600" orientation="portrait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7:M41"/>
  <sheetViews>
    <sheetView zoomScalePageLayoutView="0" workbookViewId="0" topLeftCell="A10">
      <selection activeCell="G19" sqref="G19:H19"/>
    </sheetView>
  </sheetViews>
  <sheetFormatPr defaultColWidth="9.140625" defaultRowHeight="12.75"/>
  <cols>
    <col min="1" max="1" width="3.28125" style="7" customWidth="1"/>
    <col min="2" max="2" width="18.57421875" style="7" customWidth="1"/>
    <col min="3" max="3" width="10.140625" style="7" customWidth="1"/>
    <col min="4" max="4" width="12.7109375" style="7" customWidth="1"/>
    <col min="5" max="5" width="11.421875" style="7" customWidth="1"/>
    <col min="6" max="7" width="11.8515625" style="7" customWidth="1"/>
    <col min="8" max="8" width="12.28125" style="7" customWidth="1"/>
    <col min="9" max="9" width="9.00390625" style="7" customWidth="1"/>
    <col min="10" max="10" width="11.00390625" style="7" customWidth="1"/>
    <col min="11" max="16384" width="9.140625" style="7" customWidth="1"/>
  </cols>
  <sheetData>
    <row r="7" spans="2:10" ht="12.75">
      <c r="B7" s="27" t="s">
        <v>42</v>
      </c>
      <c r="C7" s="28" t="s">
        <v>16</v>
      </c>
      <c r="E7" s="29" t="s">
        <v>5</v>
      </c>
      <c r="F7" s="30" t="s">
        <v>57</v>
      </c>
      <c r="G7" s="31" t="s">
        <v>6</v>
      </c>
      <c r="H7" s="42">
        <v>41892</v>
      </c>
      <c r="J7" s="32"/>
    </row>
    <row r="8" spans="2:10" ht="12.75">
      <c r="B8" s="27" t="s">
        <v>44</v>
      </c>
      <c r="C8" s="32" t="s">
        <v>29</v>
      </c>
      <c r="D8" s="29"/>
      <c r="E8" s="32"/>
      <c r="F8" s="29"/>
      <c r="G8" s="29"/>
      <c r="H8" s="30"/>
      <c r="I8" s="33"/>
      <c r="J8" s="32"/>
    </row>
    <row r="9" spans="2:10" ht="12.75">
      <c r="B9" s="27" t="s">
        <v>8</v>
      </c>
      <c r="C9" s="32" t="s">
        <v>47</v>
      </c>
      <c r="D9" s="27"/>
      <c r="E9" s="27"/>
      <c r="F9" s="32"/>
      <c r="G9" s="32"/>
      <c r="H9" s="34"/>
      <c r="I9" s="32"/>
      <c r="J9" s="34"/>
    </row>
    <row r="10" spans="2:10" ht="12.75">
      <c r="B10" s="27" t="s">
        <v>7</v>
      </c>
      <c r="C10" s="36" t="s">
        <v>45</v>
      </c>
      <c r="D10" s="32"/>
      <c r="E10" s="32"/>
      <c r="F10" s="32"/>
      <c r="G10" s="32"/>
      <c r="H10" s="32"/>
      <c r="I10" s="32"/>
      <c r="J10" s="32"/>
    </row>
    <row r="11" spans="2:10" ht="12.75">
      <c r="B11" s="27"/>
      <c r="C11" s="32" t="s">
        <v>58</v>
      </c>
      <c r="D11" s="32"/>
      <c r="E11" s="32"/>
      <c r="F11" s="32"/>
      <c r="G11" s="32"/>
      <c r="H11" s="32"/>
      <c r="I11" s="32"/>
      <c r="J11" s="32"/>
    </row>
    <row r="12" spans="2:10" ht="12.75">
      <c r="B12" s="27"/>
      <c r="C12" s="32" t="s">
        <v>46</v>
      </c>
      <c r="D12" s="32"/>
      <c r="E12" s="32"/>
      <c r="F12" s="32"/>
      <c r="G12" s="32"/>
      <c r="H12" s="32"/>
      <c r="I12" s="32"/>
      <c r="J12" s="32"/>
    </row>
    <row r="13" spans="2:10" ht="12.75">
      <c r="B13" s="27"/>
      <c r="C13" s="36" t="s">
        <v>39</v>
      </c>
      <c r="D13" s="32"/>
      <c r="E13" s="32"/>
      <c r="F13" s="32"/>
      <c r="G13" s="32"/>
      <c r="H13" s="32"/>
      <c r="I13" s="32"/>
      <c r="J13" s="32"/>
    </row>
    <row r="14" spans="2:10" ht="12.75">
      <c r="B14" s="27"/>
      <c r="C14" s="87" t="s">
        <v>48</v>
      </c>
      <c r="D14" s="88"/>
      <c r="E14" s="88"/>
      <c r="F14" s="88"/>
      <c r="G14" s="88"/>
      <c r="H14" s="88"/>
      <c r="I14" s="88"/>
      <c r="J14" s="32"/>
    </row>
    <row r="15" spans="2:10" ht="12.75">
      <c r="B15" s="27"/>
      <c r="C15" s="44" t="s">
        <v>40</v>
      </c>
      <c r="D15" s="88"/>
      <c r="E15" s="88"/>
      <c r="F15" s="88"/>
      <c r="G15" s="88"/>
      <c r="H15" s="88"/>
      <c r="I15" s="88"/>
      <c r="J15" s="32"/>
    </row>
    <row r="16" spans="2:10" ht="12.75">
      <c r="B16" s="27" t="s">
        <v>10</v>
      </c>
      <c r="C16" s="32" t="s">
        <v>59</v>
      </c>
      <c r="D16" s="32"/>
      <c r="E16" s="32"/>
      <c r="F16" s="32"/>
      <c r="G16" s="32"/>
      <c r="H16" s="32"/>
      <c r="I16" s="32"/>
      <c r="J16" s="32"/>
    </row>
    <row r="17" spans="2:10" ht="12.75">
      <c r="B17" s="37" t="s">
        <v>14</v>
      </c>
      <c r="C17" s="38" t="s">
        <v>64</v>
      </c>
      <c r="D17" s="39" t="s">
        <v>15</v>
      </c>
      <c r="F17" s="40"/>
      <c r="G17" s="41"/>
      <c r="H17" s="32"/>
      <c r="I17" s="32"/>
      <c r="J17" s="32"/>
    </row>
    <row r="18" spans="2:10" ht="15.75">
      <c r="B18" s="27"/>
      <c r="E18" s="35"/>
      <c r="F18" s="32"/>
      <c r="G18" s="35" t="s">
        <v>43</v>
      </c>
      <c r="H18" s="35" t="s">
        <v>36</v>
      </c>
      <c r="I18" s="32"/>
      <c r="J18" s="32"/>
    </row>
    <row r="19" spans="2:8" ht="15.75">
      <c r="B19" s="36"/>
      <c r="C19" s="44"/>
      <c r="D19" s="44"/>
      <c r="E19" s="44"/>
      <c r="F19" s="44"/>
      <c r="G19" s="35" t="s">
        <v>65</v>
      </c>
      <c r="H19" s="35" t="s">
        <v>66</v>
      </c>
    </row>
    <row r="20" spans="2:8" ht="13.5" thickBot="1">
      <c r="B20" s="1" t="s">
        <v>9</v>
      </c>
      <c r="C20" s="36"/>
      <c r="D20" s="36"/>
      <c r="E20" s="36"/>
      <c r="F20" s="36"/>
      <c r="G20" s="36"/>
      <c r="H20" s="36"/>
    </row>
    <row r="21" spans="2:9" ht="13.5" thickBot="1">
      <c r="B21" s="104" t="s">
        <v>35</v>
      </c>
      <c r="C21" s="106"/>
      <c r="D21" s="106"/>
      <c r="E21" s="106"/>
      <c r="F21" s="106"/>
      <c r="G21" s="106"/>
      <c r="H21" s="105"/>
      <c r="I21" s="5"/>
    </row>
    <row r="22" spans="2:9" ht="13.5" thickBot="1">
      <c r="B22" s="111" t="s">
        <v>34</v>
      </c>
      <c r="C22" s="107" t="s">
        <v>24</v>
      </c>
      <c r="D22" s="108"/>
      <c r="E22" s="104" t="s">
        <v>2</v>
      </c>
      <c r="F22" s="105"/>
      <c r="G22" s="104" t="s">
        <v>3</v>
      </c>
      <c r="H22" s="105"/>
      <c r="I22" s="5"/>
    </row>
    <row r="23" spans="2:13" ht="12.75">
      <c r="B23" s="112"/>
      <c r="C23" s="109"/>
      <c r="D23" s="110"/>
      <c r="E23" s="45" t="s">
        <v>17</v>
      </c>
      <c r="F23" s="47" t="s">
        <v>18</v>
      </c>
      <c r="G23" s="45" t="s">
        <v>17</v>
      </c>
      <c r="H23" s="47" t="s">
        <v>18</v>
      </c>
      <c r="I23" s="6"/>
      <c r="L23" s="8" t="s">
        <v>17</v>
      </c>
      <c r="M23" s="71" t="s">
        <v>18</v>
      </c>
    </row>
    <row r="24" spans="2:13" ht="13.5" thickBot="1">
      <c r="B24" s="113"/>
      <c r="C24" s="59" t="s">
        <v>1</v>
      </c>
      <c r="D24" s="4" t="s">
        <v>0</v>
      </c>
      <c r="E24" s="3" t="s">
        <v>32</v>
      </c>
      <c r="F24" s="48" t="s">
        <v>32</v>
      </c>
      <c r="G24" s="3" t="s">
        <v>0</v>
      </c>
      <c r="H24" s="48" t="s">
        <v>0</v>
      </c>
      <c r="I24" s="6"/>
      <c r="L24" s="72" t="s">
        <v>0</v>
      </c>
      <c r="M24" s="73" t="s">
        <v>0</v>
      </c>
    </row>
    <row r="25" spans="2:13" ht="12.75">
      <c r="B25" s="9" t="s">
        <v>37</v>
      </c>
      <c r="C25" s="10">
        <v>1272</v>
      </c>
      <c r="D25" s="11">
        <f>C25/$C$28*100</f>
        <v>0.24</v>
      </c>
      <c r="E25" s="10">
        <v>85590.66</v>
      </c>
      <c r="F25" s="95">
        <v>239</v>
      </c>
      <c r="G25" s="50">
        <f>L25/L$28*100</f>
        <v>78.88984105034729</v>
      </c>
      <c r="H25" s="51">
        <f>M25/M$28*100</f>
        <v>9.956397367178603</v>
      </c>
      <c r="I25" s="12"/>
      <c r="J25" s="24"/>
      <c r="L25" s="17">
        <f>$D25*E25</f>
        <v>20541.7584</v>
      </c>
      <c r="M25" s="43">
        <f>$D25*F25</f>
        <v>57.36</v>
      </c>
    </row>
    <row r="26" spans="2:13" ht="12.75">
      <c r="B26" s="13" t="s">
        <v>38</v>
      </c>
      <c r="C26" s="79">
        <f>C28-C25</f>
        <v>528728</v>
      </c>
      <c r="D26" s="43">
        <f>C26/$C$28*100</f>
        <v>99.76</v>
      </c>
      <c r="E26" s="14">
        <v>55.1</v>
      </c>
      <c r="F26" s="92">
        <v>5.2</v>
      </c>
      <c r="G26" s="17">
        <f>L26/L$28*100</f>
        <v>21.110158949652714</v>
      </c>
      <c r="H26" s="43">
        <f>M26/M$28*100</f>
        <v>90.04360263282139</v>
      </c>
      <c r="I26" s="12"/>
      <c r="L26" s="17">
        <f>$D26*E26</f>
        <v>5496.776000000001</v>
      </c>
      <c r="M26" s="43">
        <f>$D26*F26</f>
        <v>518.7520000000001</v>
      </c>
    </row>
    <row r="27" spans="2:13" ht="12.75">
      <c r="B27" s="13"/>
      <c r="C27" s="79"/>
      <c r="D27" s="43"/>
      <c r="E27" s="15"/>
      <c r="F27" s="49"/>
      <c r="G27" s="17"/>
      <c r="H27" s="43"/>
      <c r="I27" s="12"/>
      <c r="L27" s="17"/>
      <c r="M27" s="43"/>
    </row>
    <row r="28" spans="2:13" ht="12.75">
      <c r="B28" s="16" t="s">
        <v>4</v>
      </c>
      <c r="C28" s="80">
        <v>530000</v>
      </c>
      <c r="D28" s="43">
        <f>SUM(D25:D26)</f>
        <v>100</v>
      </c>
      <c r="E28" s="77">
        <f>L28/$D28</f>
        <v>260.38534400000003</v>
      </c>
      <c r="F28" s="85">
        <f>M28/$D28</f>
        <v>5.761120000000001</v>
      </c>
      <c r="G28" s="17">
        <f>SUM(G25:G26)</f>
        <v>100</v>
      </c>
      <c r="H28" s="43">
        <f>SUM(H25:H26)</f>
        <v>100</v>
      </c>
      <c r="I28" s="12"/>
      <c r="L28" s="17">
        <f>SUM(L25:L26)</f>
        <v>26038.5344</v>
      </c>
      <c r="M28" s="43">
        <f>SUM(M25:M26)</f>
        <v>576.1120000000001</v>
      </c>
    </row>
    <row r="29" spans="2:13" ht="13.5" thickBot="1">
      <c r="B29" s="18" t="s">
        <v>13</v>
      </c>
      <c r="C29" s="46"/>
      <c r="D29" s="19"/>
      <c r="E29" s="46">
        <v>232.7</v>
      </c>
      <c r="F29" s="52">
        <v>23.9</v>
      </c>
      <c r="G29" s="46"/>
      <c r="H29" s="52"/>
      <c r="I29" s="20"/>
      <c r="L29" s="74"/>
      <c r="M29" s="75"/>
    </row>
    <row r="30" spans="2:13" ht="12.75">
      <c r="B30" s="21"/>
      <c r="C30" s="12"/>
      <c r="D30" s="22"/>
      <c r="E30" s="23"/>
      <c r="F30" s="12"/>
      <c r="G30" s="20"/>
      <c r="H30" s="20"/>
      <c r="I30" s="20"/>
      <c r="L30" s="24"/>
      <c r="M30" s="24"/>
    </row>
    <row r="31" spans="2:13" ht="12.75">
      <c r="B31" s="25"/>
      <c r="C31" s="12"/>
      <c r="D31" s="12"/>
      <c r="F31" s="20"/>
      <c r="G31" s="20"/>
      <c r="H31" s="20"/>
      <c r="I31" s="20"/>
      <c r="L31" s="24"/>
      <c r="M31" s="24"/>
    </row>
    <row r="33" spans="4:7" ht="12.75">
      <c r="D33" s="1" t="s">
        <v>12</v>
      </c>
      <c r="E33" s="7" t="s">
        <v>19</v>
      </c>
      <c r="F33" s="2" t="s">
        <v>11</v>
      </c>
      <c r="G33" s="26" t="s">
        <v>41</v>
      </c>
    </row>
    <row r="34" spans="6:7" ht="12.75">
      <c r="F34" s="24"/>
      <c r="G34" s="26" t="s">
        <v>49</v>
      </c>
    </row>
    <row r="35" spans="4:6" ht="12.75">
      <c r="D35" s="1" t="s">
        <v>33</v>
      </c>
      <c r="F35" s="24"/>
    </row>
    <row r="36" ht="12.75"/>
    <row r="37" spans="5:6" ht="12.75">
      <c r="E37" s="82" t="s">
        <v>18</v>
      </c>
      <c r="F37" s="82" t="s">
        <v>17</v>
      </c>
    </row>
    <row r="38" spans="4:6" ht="12.75">
      <c r="D38" s="7" t="s">
        <v>60</v>
      </c>
      <c r="E38" s="81">
        <v>4.2</v>
      </c>
      <c r="F38" s="83">
        <v>48.41</v>
      </c>
    </row>
    <row r="39" spans="4:6" ht="12.75">
      <c r="D39" s="7" t="s">
        <v>61</v>
      </c>
      <c r="E39" s="81">
        <v>5.4</v>
      </c>
      <c r="F39" s="83">
        <v>53.11</v>
      </c>
    </row>
    <row r="40" spans="4:6" ht="12.75">
      <c r="D40" s="7" t="s">
        <v>62</v>
      </c>
      <c r="E40" s="81">
        <v>6.1</v>
      </c>
      <c r="F40" s="83">
        <v>63.91</v>
      </c>
    </row>
    <row r="41" spans="4:6" ht="12.75">
      <c r="D41" s="76" t="s">
        <v>63</v>
      </c>
      <c r="E41" s="84">
        <f>AVERAGE(E38:E40)</f>
        <v>5.233333333333333</v>
      </c>
      <c r="F41" s="84">
        <f>AVERAGE(F38:F40)</f>
        <v>55.14333333333334</v>
      </c>
    </row>
  </sheetData>
  <sheetProtection/>
  <mergeCells count="5">
    <mergeCell ref="E22:F22"/>
    <mergeCell ref="G22:H22"/>
    <mergeCell ref="B21:H21"/>
    <mergeCell ref="C22:D23"/>
    <mergeCell ref="B22:B24"/>
  </mergeCells>
  <printOptions/>
  <pageMargins left="0.75" right="0.75" top="1" bottom="1" header="0.5" footer="0.5"/>
  <pageSetup horizontalDpi="600" verticalDpi="600" orientation="portrait" scale="67" r:id="rId2"/>
  <colBreaks count="1" manualBreakCount="1">
    <brk id="11" min="6" max="65" man="1"/>
  </colBreaks>
  <ignoredErrors>
    <ignoredError sqref="D27:H27 D28 H28 G25:H25 D26 G26:H26" evalError="1"/>
    <ignoredError sqref="C26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7:M40"/>
  <sheetViews>
    <sheetView tabSelected="1" zoomScalePageLayoutView="0" workbookViewId="0" topLeftCell="A10">
      <selection activeCell="K17" sqref="K17"/>
    </sheetView>
  </sheetViews>
  <sheetFormatPr defaultColWidth="9.140625" defaultRowHeight="12.75"/>
  <cols>
    <col min="1" max="1" width="3.28125" style="7" customWidth="1"/>
    <col min="2" max="2" width="18.57421875" style="7" customWidth="1"/>
    <col min="3" max="3" width="10.140625" style="7" customWidth="1"/>
    <col min="4" max="4" width="12.7109375" style="7" customWidth="1"/>
    <col min="5" max="5" width="11.421875" style="7" customWidth="1"/>
    <col min="6" max="7" width="11.8515625" style="7" customWidth="1"/>
    <col min="8" max="8" width="12.28125" style="7" customWidth="1"/>
    <col min="9" max="9" width="9.00390625" style="7" customWidth="1"/>
    <col min="10" max="10" width="7.7109375" style="7" customWidth="1"/>
    <col min="11" max="16384" width="9.140625" style="7" customWidth="1"/>
  </cols>
  <sheetData>
    <row r="7" spans="2:10" ht="12.75">
      <c r="B7" s="27" t="s">
        <v>50</v>
      </c>
      <c r="C7" s="28" t="s">
        <v>16</v>
      </c>
      <c r="E7" s="29" t="s">
        <v>5</v>
      </c>
      <c r="F7" s="30" t="s">
        <v>57</v>
      </c>
      <c r="G7" s="31" t="s">
        <v>6</v>
      </c>
      <c r="J7" s="32"/>
    </row>
    <row r="8" spans="2:10" ht="12.75">
      <c r="B8" s="27" t="s">
        <v>44</v>
      </c>
      <c r="C8" s="32" t="s">
        <v>51</v>
      </c>
      <c r="D8" s="29"/>
      <c r="E8" s="32"/>
      <c r="F8" s="29"/>
      <c r="G8" s="29"/>
      <c r="H8" s="30"/>
      <c r="I8" s="33"/>
      <c r="J8" s="32"/>
    </row>
    <row r="9" spans="2:10" ht="12.75">
      <c r="B9" s="27" t="s">
        <v>8</v>
      </c>
      <c r="C9" s="32" t="s">
        <v>47</v>
      </c>
      <c r="D9" s="27"/>
      <c r="E9" s="27"/>
      <c r="F9" s="32"/>
      <c r="G9" s="32"/>
      <c r="H9" s="34"/>
      <c r="I9" s="32"/>
      <c r="J9" s="34"/>
    </row>
    <row r="10" spans="2:10" ht="12.75">
      <c r="B10" s="27" t="s">
        <v>7</v>
      </c>
      <c r="C10" s="36" t="s">
        <v>45</v>
      </c>
      <c r="D10" s="32"/>
      <c r="E10" s="32"/>
      <c r="F10" s="32"/>
      <c r="G10" s="32"/>
      <c r="H10" s="32"/>
      <c r="I10" s="32"/>
      <c r="J10" s="32"/>
    </row>
    <row r="11" spans="2:10" ht="12.75">
      <c r="B11" s="27"/>
      <c r="C11" s="32" t="s">
        <v>52</v>
      </c>
      <c r="D11" s="32"/>
      <c r="E11" s="32"/>
      <c r="F11" s="32"/>
      <c r="G11" s="32"/>
      <c r="H11" s="32"/>
      <c r="I11" s="32"/>
      <c r="J11" s="32"/>
    </row>
    <row r="12" spans="2:10" ht="12.75">
      <c r="B12" s="27"/>
      <c r="C12" s="36" t="s">
        <v>39</v>
      </c>
      <c r="D12" s="32"/>
      <c r="E12" s="32"/>
      <c r="F12" s="32"/>
      <c r="G12" s="32"/>
      <c r="H12" s="32"/>
      <c r="I12" s="32"/>
      <c r="J12" s="32"/>
    </row>
    <row r="13" spans="2:10" ht="12.75">
      <c r="B13" s="27"/>
      <c r="C13" s="87" t="s">
        <v>48</v>
      </c>
      <c r="D13" s="88"/>
      <c r="E13" s="88"/>
      <c r="F13" s="88"/>
      <c r="G13" s="88"/>
      <c r="H13" s="88"/>
      <c r="I13" s="88"/>
      <c r="J13" s="32"/>
    </row>
    <row r="14" spans="2:10" ht="12.75">
      <c r="B14" s="27"/>
      <c r="C14" s="44" t="s">
        <v>40</v>
      </c>
      <c r="D14" s="88"/>
      <c r="E14" s="88"/>
      <c r="F14" s="88"/>
      <c r="G14" s="88"/>
      <c r="H14" s="88"/>
      <c r="I14" s="88"/>
      <c r="J14" s="32"/>
    </row>
    <row r="15" spans="2:10" ht="12.75">
      <c r="B15" s="27" t="s">
        <v>10</v>
      </c>
      <c r="C15" s="32" t="s">
        <v>67</v>
      </c>
      <c r="D15" s="32"/>
      <c r="E15" s="32"/>
      <c r="F15" s="32"/>
      <c r="G15" s="32"/>
      <c r="H15" s="32"/>
      <c r="I15" s="32"/>
      <c r="J15" s="32"/>
    </row>
    <row r="16" spans="2:10" ht="12.75">
      <c r="B16" s="37" t="s">
        <v>14</v>
      </c>
      <c r="C16" s="38" t="s">
        <v>64</v>
      </c>
      <c r="D16" s="39" t="s">
        <v>15</v>
      </c>
      <c r="F16" s="40"/>
      <c r="G16" s="41"/>
      <c r="H16" s="32"/>
      <c r="I16" s="32"/>
      <c r="J16" s="32"/>
    </row>
    <row r="17" spans="2:10" ht="15.75">
      <c r="B17" s="27"/>
      <c r="E17" s="35"/>
      <c r="F17" s="32"/>
      <c r="G17" s="35" t="s">
        <v>43</v>
      </c>
      <c r="H17" s="35" t="s">
        <v>36</v>
      </c>
      <c r="I17" s="32"/>
      <c r="J17" s="32"/>
    </row>
    <row r="18" spans="2:8" ht="15.75">
      <c r="B18" s="36"/>
      <c r="C18" s="44"/>
      <c r="D18" s="44"/>
      <c r="E18" s="44"/>
      <c r="F18" s="44"/>
      <c r="G18" s="35" t="s">
        <v>65</v>
      </c>
      <c r="H18" s="35" t="s">
        <v>68</v>
      </c>
    </row>
    <row r="19" spans="2:8" ht="13.5" thickBot="1">
      <c r="B19" s="1" t="s">
        <v>9</v>
      </c>
      <c r="C19" s="36"/>
      <c r="D19" s="36"/>
      <c r="E19" s="36"/>
      <c r="F19" s="36"/>
      <c r="G19" s="36"/>
      <c r="H19" s="36"/>
    </row>
    <row r="20" spans="2:9" ht="13.5" thickBot="1">
      <c r="B20" s="104" t="s">
        <v>35</v>
      </c>
      <c r="C20" s="106"/>
      <c r="D20" s="106"/>
      <c r="E20" s="106"/>
      <c r="F20" s="106"/>
      <c r="G20" s="106"/>
      <c r="H20" s="105"/>
      <c r="I20" s="5"/>
    </row>
    <row r="21" spans="2:9" ht="13.5" thickBot="1">
      <c r="B21" s="111" t="s">
        <v>34</v>
      </c>
      <c r="C21" s="107" t="s">
        <v>24</v>
      </c>
      <c r="D21" s="108"/>
      <c r="E21" s="104" t="s">
        <v>2</v>
      </c>
      <c r="F21" s="105"/>
      <c r="G21" s="104" t="s">
        <v>3</v>
      </c>
      <c r="H21" s="105"/>
      <c r="I21" s="5"/>
    </row>
    <row r="22" spans="2:13" ht="12.75">
      <c r="B22" s="112"/>
      <c r="C22" s="109"/>
      <c r="D22" s="110"/>
      <c r="E22" s="45" t="s">
        <v>17</v>
      </c>
      <c r="F22" s="47" t="s">
        <v>18</v>
      </c>
      <c r="G22" s="45" t="s">
        <v>17</v>
      </c>
      <c r="H22" s="47" t="s">
        <v>18</v>
      </c>
      <c r="I22" s="6"/>
      <c r="L22" s="8" t="s">
        <v>17</v>
      </c>
      <c r="M22" s="71" t="s">
        <v>18</v>
      </c>
    </row>
    <row r="23" spans="2:13" ht="13.5" thickBot="1">
      <c r="B23" s="113"/>
      <c r="C23" s="59" t="s">
        <v>1</v>
      </c>
      <c r="D23" s="4" t="s">
        <v>0</v>
      </c>
      <c r="E23" s="3" t="s">
        <v>32</v>
      </c>
      <c r="F23" s="48" t="s">
        <v>32</v>
      </c>
      <c r="G23" s="3" t="s">
        <v>0</v>
      </c>
      <c r="H23" s="48" t="s">
        <v>0</v>
      </c>
      <c r="I23" s="6"/>
      <c r="L23" s="72" t="s">
        <v>0</v>
      </c>
      <c r="M23" s="73" t="s">
        <v>0</v>
      </c>
    </row>
    <row r="24" spans="2:13" ht="12.75">
      <c r="B24" s="9" t="s">
        <v>37</v>
      </c>
      <c r="C24" s="10">
        <v>1226.4</v>
      </c>
      <c r="D24" s="11">
        <f>C24/$C$27*100</f>
        <v>0.168</v>
      </c>
      <c r="E24" s="10">
        <v>6924.97</v>
      </c>
      <c r="F24" s="94">
        <v>640</v>
      </c>
      <c r="G24" s="50">
        <f>L24/L$27*100</f>
        <v>88.46170855170053</v>
      </c>
      <c r="H24" s="51">
        <f>M24/M$27*100</f>
        <v>67.01948302247897</v>
      </c>
      <c r="I24" s="12"/>
      <c r="J24" s="24"/>
      <c r="L24" s="17">
        <f>$D24*E24</f>
        <v>1163.39496</v>
      </c>
      <c r="M24" s="43">
        <f>$D24*F24</f>
        <v>107.52000000000001</v>
      </c>
    </row>
    <row r="25" spans="2:13" ht="12.75">
      <c r="B25" s="13" t="s">
        <v>38</v>
      </c>
      <c r="C25" s="79">
        <f>C27-C24</f>
        <v>728773.6</v>
      </c>
      <c r="D25" s="43">
        <f>C25/$C$27*100</f>
        <v>99.832</v>
      </c>
      <c r="E25" s="91">
        <v>1.52</v>
      </c>
      <c r="F25" s="92">
        <v>0.53</v>
      </c>
      <c r="G25" s="17">
        <f>L25/L$27*100</f>
        <v>11.538291448299482</v>
      </c>
      <c r="H25" s="43">
        <f>M25/M$27*100</f>
        <v>32.98051697752105</v>
      </c>
      <c r="I25" s="12"/>
      <c r="L25" s="17">
        <f>$D25*E25</f>
        <v>151.74464</v>
      </c>
      <c r="M25" s="43">
        <f>$D25*F25</f>
        <v>52.910959999999996</v>
      </c>
    </row>
    <row r="26" spans="2:13" ht="12.75">
      <c r="B26" s="13"/>
      <c r="C26" s="79"/>
      <c r="D26" s="43"/>
      <c r="E26" s="91"/>
      <c r="F26" s="92"/>
      <c r="G26" s="17"/>
      <c r="H26" s="43"/>
      <c r="I26" s="12"/>
      <c r="L26" s="80"/>
      <c r="M26" s="93"/>
    </row>
    <row r="27" spans="2:13" ht="12.75">
      <c r="B27" s="16" t="s">
        <v>4</v>
      </c>
      <c r="C27" s="80">
        <v>730000</v>
      </c>
      <c r="D27" s="43">
        <f>SUM(D24:D25)</f>
        <v>100</v>
      </c>
      <c r="E27" s="77">
        <f>L27/$D27</f>
        <v>13.151396</v>
      </c>
      <c r="F27" s="78">
        <f>M27/$D27</f>
        <v>1.6043096</v>
      </c>
      <c r="G27" s="17">
        <f>SUM(G24:G25)</f>
        <v>100</v>
      </c>
      <c r="H27" s="43">
        <f>SUM(H24:H25)</f>
        <v>100.00000000000001</v>
      </c>
      <c r="I27" s="12"/>
      <c r="L27" s="17">
        <f>SUM(L24:L25)</f>
        <v>1315.1396</v>
      </c>
      <c r="M27" s="43">
        <f>SUM(M24:M25)</f>
        <v>160.43096</v>
      </c>
    </row>
    <row r="28" spans="2:13" ht="13.5" thickBot="1">
      <c r="B28" s="18" t="s">
        <v>13</v>
      </c>
      <c r="C28" s="46"/>
      <c r="D28" s="19"/>
      <c r="E28" s="46">
        <v>10.5</v>
      </c>
      <c r="F28" s="52" t="s">
        <v>54</v>
      </c>
      <c r="G28" s="46"/>
      <c r="H28" s="52"/>
      <c r="I28" s="20"/>
      <c r="L28" s="74"/>
      <c r="M28" s="75"/>
    </row>
    <row r="29" spans="2:13" ht="12.75">
      <c r="B29" s="21"/>
      <c r="C29" s="12"/>
      <c r="D29" s="22"/>
      <c r="E29" s="23"/>
      <c r="F29" s="12"/>
      <c r="G29" s="20"/>
      <c r="H29" s="20"/>
      <c r="I29" s="20"/>
      <c r="L29" s="24"/>
      <c r="M29" s="24"/>
    </row>
    <row r="30" spans="2:13" ht="12.75">
      <c r="B30" s="25"/>
      <c r="C30" s="12"/>
      <c r="D30" s="12"/>
      <c r="F30" s="20"/>
      <c r="G30" s="20"/>
      <c r="H30" s="20"/>
      <c r="I30" s="20"/>
      <c r="L30" s="24"/>
      <c r="M30" s="24"/>
    </row>
    <row r="32" spans="4:7" ht="12.75">
      <c r="D32" s="1" t="s">
        <v>12</v>
      </c>
      <c r="E32" s="7" t="s">
        <v>19</v>
      </c>
      <c r="F32" s="2" t="s">
        <v>11</v>
      </c>
      <c r="G32" s="26" t="s">
        <v>41</v>
      </c>
    </row>
    <row r="33" spans="6:7" ht="12.75">
      <c r="F33" s="24"/>
      <c r="G33" s="26" t="s">
        <v>49</v>
      </c>
    </row>
    <row r="34" spans="4:6" ht="12.75">
      <c r="D34" s="1" t="s">
        <v>33</v>
      </c>
      <c r="F34" s="24"/>
    </row>
    <row r="35" ht="12.75"/>
    <row r="36" spans="4:5" ht="12.75">
      <c r="D36" s="82" t="s">
        <v>18</v>
      </c>
      <c r="E36" s="82" t="s">
        <v>17</v>
      </c>
    </row>
    <row r="37" spans="3:5" ht="12.75">
      <c r="C37" s="7" t="s">
        <v>60</v>
      </c>
      <c r="D37" s="90">
        <v>0.7</v>
      </c>
      <c r="E37" s="81">
        <v>1.52</v>
      </c>
    </row>
    <row r="38" spans="3:5" ht="12.75">
      <c r="C38" s="7" t="s">
        <v>61</v>
      </c>
      <c r="D38" s="90">
        <v>0.5</v>
      </c>
      <c r="E38" s="81">
        <v>1.54</v>
      </c>
    </row>
    <row r="39" spans="3:5" ht="12.75">
      <c r="C39" s="7" t="s">
        <v>62</v>
      </c>
      <c r="D39" s="90">
        <v>0.4</v>
      </c>
      <c r="E39" s="81">
        <v>1.49</v>
      </c>
    </row>
    <row r="40" spans="3:5" ht="12.75">
      <c r="C40" s="76" t="s">
        <v>63</v>
      </c>
      <c r="D40" s="89">
        <f>AVERAGE(D37:D39)</f>
        <v>0.5333333333333333</v>
      </c>
      <c r="E40" s="89">
        <f>AVERAGE(E37:E39)</f>
        <v>1.5166666666666666</v>
      </c>
    </row>
  </sheetData>
  <sheetProtection/>
  <mergeCells count="5">
    <mergeCell ref="B20:H20"/>
    <mergeCell ref="B21:B23"/>
    <mergeCell ref="C21:D22"/>
    <mergeCell ref="E21:F21"/>
    <mergeCell ref="G21:H21"/>
  </mergeCells>
  <printOptions/>
  <pageMargins left="0.75" right="0.75" top="1" bottom="1" header="0.5" footer="0.5"/>
  <pageSetup horizontalDpi="600" verticalDpi="600" orientation="portrait" scale="67" r:id="rId2"/>
  <rowBreaks count="1" manualBreakCount="1">
    <brk id="35" max="13" man="1"/>
  </rowBreaks>
  <colBreaks count="1" manualBreakCount="1">
    <brk id="11" min="6" max="65" man="1"/>
  </colBreaks>
  <ignoredErrors>
    <ignoredError sqref="C2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jalal_tajadod</cp:lastModifiedBy>
  <cp:lastPrinted>2012-09-04T21:16:01Z</cp:lastPrinted>
  <dcterms:created xsi:type="dcterms:W3CDTF">2007-11-21T14:29:17Z</dcterms:created>
  <dcterms:modified xsi:type="dcterms:W3CDTF">2014-10-28T22:38:05Z</dcterms:modified>
  <cp:category/>
  <cp:version/>
  <cp:contentType/>
  <cp:contentStatus/>
</cp:coreProperties>
</file>