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380" windowWidth="15465" windowHeight="3195" activeTab="1"/>
  </bookViews>
  <sheets>
    <sheet name="2 kg Screened Metallics" sheetId="1" r:id="rId1"/>
    <sheet name="Calc Heads " sheetId="2" r:id="rId2"/>
    <sheet name="Comparison" sheetId="3" r:id="rId3"/>
  </sheets>
  <definedNames>
    <definedName name="_xlnm.Print_Area" localSheetId="0">'2 kg Screened Metallics'!$B$2:$H$11</definedName>
    <definedName name="_xlnm.Print_Area" localSheetId="1">'Calc Heads '!$A$1:$M$16</definedName>
    <definedName name="_xlnm.Print_Area" localSheetId="2">'Comparison'!$A$1:$E$6</definedName>
    <definedName name="_xlnm.Print_Titles" localSheetId="0">'2 kg Screened Metallics'!$2:$9</definedName>
    <definedName name="_xlnm.Print_Titles" localSheetId="1">'Calc Heads '!$2:$9</definedName>
    <definedName name="_xlnm.Print_Titles" localSheetId="2">'Comparison'!$2:$4</definedName>
    <definedName name="Z_D76B82B5_FE37_4B54_97AB_9C896B4A48BF_.wvu.FilterData" localSheetId="1" hidden="1">'Calc Heads '!$B$10:$W$11</definedName>
    <definedName name="Z_D76B82B5_FE37_4B54_97AB_9C896B4A48BF_.wvu.FilterData" localSheetId="2" hidden="1">'Comparison'!#REF!</definedName>
    <definedName name="Z_D76B82B5_FE37_4B54_97AB_9C896B4A48BF_.wvu.PrintArea" localSheetId="0" hidden="1">'2 kg Screened Metallics'!$B$2:$G$11</definedName>
    <definedName name="Z_D76B82B5_FE37_4B54_97AB_9C896B4A48BF_.wvu.PrintArea" localSheetId="1" hidden="1">'Calc Heads '!$B$2:$L$11</definedName>
    <definedName name="Z_D76B82B5_FE37_4B54_97AB_9C896B4A48BF_.wvu.PrintArea" localSheetId="2" hidden="1">'Comparison'!$B$2:$D$4</definedName>
    <definedName name="Z_D76B82B5_FE37_4B54_97AB_9C896B4A48BF_.wvu.PrintTitles" localSheetId="0" hidden="1">'2 kg Screened Metallics'!$2:$9</definedName>
    <definedName name="Z_D76B82B5_FE37_4B54_97AB_9C896B4A48BF_.wvu.PrintTitles" localSheetId="1" hidden="1">'Calc Heads '!$2:$9</definedName>
    <definedName name="Z_D76B82B5_FE37_4B54_97AB_9C896B4A48BF_.wvu.PrintTitles" localSheetId="2" hidden="1">'Comparison'!$2:$4</definedName>
    <definedName name="Z_E992127C_0505_4CE5_A11C_3A6144633963_.wvu.FilterData" localSheetId="1" hidden="1">'Calc Heads '!$B$10:$W$11</definedName>
    <definedName name="Z_E992127C_0505_4CE5_A11C_3A6144633963_.wvu.FilterData" localSheetId="2" hidden="1">'Comparison'!#REF!</definedName>
    <definedName name="Z_E992127C_0505_4CE5_A11C_3A6144633963_.wvu.PrintArea" localSheetId="0" hidden="1">'2 kg Screened Metallics'!$B$2:$G$11</definedName>
    <definedName name="Z_E992127C_0505_4CE5_A11C_3A6144633963_.wvu.PrintArea" localSheetId="1" hidden="1">'Calc Heads '!$B$2:$L$11</definedName>
    <definedName name="Z_E992127C_0505_4CE5_A11C_3A6144633963_.wvu.PrintArea" localSheetId="2" hidden="1">'Comparison'!$B$2:$D$4</definedName>
    <definedName name="Z_E992127C_0505_4CE5_A11C_3A6144633963_.wvu.PrintTitles" localSheetId="0" hidden="1">'2 kg Screened Metallics'!$2:$9</definedName>
    <definedName name="Z_E992127C_0505_4CE5_A11C_3A6144633963_.wvu.PrintTitles" localSheetId="1" hidden="1">'Calc Heads '!$2:$9</definedName>
    <definedName name="Z_E992127C_0505_4CE5_A11C_3A6144633963_.wvu.PrintTitles" localSheetId="2" hidden="1">'Comparison'!$2:$4</definedName>
  </definedNames>
  <calcPr fullCalcOnLoad="1"/>
</workbook>
</file>

<file path=xl/sharedStrings.xml><?xml version="1.0" encoding="utf-8"?>
<sst xmlns="http://schemas.openxmlformats.org/spreadsheetml/2006/main" count="70" uniqueCount="41">
  <si>
    <t>Sample Designation</t>
  </si>
  <si>
    <t>Screened Metallics Analysis</t>
  </si>
  <si>
    <t>Starting Mass, g</t>
  </si>
  <si>
    <t>%       Mass</t>
  </si>
  <si>
    <t>Au, g/t</t>
  </si>
  <si>
    <t>%      Mass</t>
  </si>
  <si>
    <t>Special Instructions</t>
  </si>
  <si>
    <t>START</t>
  </si>
  <si>
    <t>Screened Metallics Mass (GRAMS)</t>
  </si>
  <si>
    <t>Sample Name</t>
  </si>
  <si>
    <t xml:space="preserve">Calculated Head,    </t>
  </si>
  <si>
    <t>a</t>
  </si>
  <si>
    <t>b</t>
  </si>
  <si>
    <r>
      <t xml:space="preserve">+106 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>m</t>
    </r>
  </si>
  <si>
    <t>Sample #</t>
  </si>
  <si>
    <t xml:space="preserve">Project: </t>
  </si>
  <si>
    <t>Mill product will be screened at 150 mesh to produce +/-</t>
  </si>
  <si>
    <t>The +150 mesh will be split three ways and assayes to extinction.(three samples submitted but one results will be reported)</t>
  </si>
  <si>
    <t>The -150 mesh fraction will be rotary split to produce two portions (A and B portions).</t>
  </si>
  <si>
    <t>c</t>
  </si>
  <si>
    <t>d</t>
  </si>
  <si>
    <t>Dry Rod Milling of ~2kg charges to target 95% (~100 g  +106 um) passing 106um (150 mesh)</t>
  </si>
  <si>
    <t>A &amp; B will be assayed in duplicate (this will produce 4 cuts of the undersize).</t>
  </si>
  <si>
    <t>Grind Time  Minutes</t>
  </si>
  <si>
    <t>(Rotary split ~1900 g to 12 portions, recombine 4 portions and re-split into A and B portions (~ 60 g each), finally split A and B into 2 x ~30 each).</t>
  </si>
  <si>
    <t>Ag, g/t</t>
  </si>
  <si>
    <t>14196-002</t>
  </si>
  <si>
    <r>
      <t xml:space="preserve">Department:  </t>
    </r>
    <r>
      <rPr>
        <b/>
        <sz val="10"/>
        <rFont val="Arial"/>
        <family val="2"/>
      </rPr>
      <t>Met</t>
    </r>
  </si>
  <si>
    <r>
      <t xml:space="preserve">Project Number:  </t>
    </r>
    <r>
      <rPr>
        <b/>
        <sz val="10"/>
        <rFont val="Arial"/>
        <family val="2"/>
      </rPr>
      <t>14196-002</t>
    </r>
  </si>
  <si>
    <r>
      <t xml:space="preserve">Technician(s):  </t>
    </r>
    <r>
      <rPr>
        <b/>
        <sz val="10"/>
        <rFont val="Arial"/>
        <family val="2"/>
      </rPr>
      <t>Essa</t>
    </r>
  </si>
  <si>
    <t>Weight, kg</t>
  </si>
  <si>
    <t>BS-3A13-03 (Comb., Calculated)</t>
  </si>
  <si>
    <t>Screened Metallics Data, Up-dated Aug 25, 2014</t>
  </si>
  <si>
    <r>
      <t>Date Prepared:  Aug</t>
    </r>
    <r>
      <rPr>
        <b/>
        <sz val="10"/>
        <rFont val="Arial"/>
        <family val="2"/>
      </rPr>
      <t xml:space="preserve"> 20, 2014</t>
    </r>
  </si>
  <si>
    <r>
      <t xml:space="preserve">-106 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>m</t>
    </r>
  </si>
  <si>
    <r>
      <t xml:space="preserve">+106 </t>
    </r>
    <r>
      <rPr>
        <b/>
        <sz val="10"/>
        <color indexed="12"/>
        <rFont val="Calibri"/>
        <family val="2"/>
      </rPr>
      <t>µ</t>
    </r>
    <r>
      <rPr>
        <b/>
        <sz val="10"/>
        <color indexed="12"/>
        <rFont val="Arial"/>
        <family val="2"/>
      </rPr>
      <t>m Mass, g</t>
    </r>
  </si>
  <si>
    <t>BS-3A13-03 (First Sample)</t>
  </si>
  <si>
    <t>BS-3A13-03 (Second Sample)</t>
  </si>
  <si>
    <t>BS-3A13-03 (Combined Sample, direct)</t>
  </si>
  <si>
    <t>BS-3A13-03 (Combined Sample)</t>
  </si>
  <si>
    <t xml:space="preserve">Screened Metallics Results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</si>
</sst>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  <numFmt numFmtId="175" formatCode="&quot;WP1 - 0&quot;#"/>
    <numFmt numFmtId="176" formatCode="&quot;Tiriganiaq &quot;0"/>
    <numFmt numFmtId="177" formatCode="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"/>
    <numFmt numFmtId="184" formatCode="0&quot; N/A&quot;"/>
    <numFmt numFmtId="185" formatCode="0.0000"/>
    <numFmt numFmtId="186" formatCode="&quot;Tiriganiaq-&quot;"/>
    <numFmt numFmtId="187" formatCode="&quot;tiriganiaq-&quot;0"/>
    <numFmt numFmtId="188" formatCode="&quot;Tiriganiaq-&quot;0"/>
    <numFmt numFmtId="189" formatCode="0.00000"/>
    <numFmt numFmtId="190" formatCode="0.000000"/>
    <numFmt numFmtId="191" formatCode="&quot;&lt;&quot;0.00"/>
    <numFmt numFmtId="192" formatCode="&quot;&lt;&quot;"/>
    <numFmt numFmtId="193" formatCode="&quot;--&quot;"/>
    <numFmt numFmtId="194" formatCode="0.00000000"/>
    <numFmt numFmtId="195" formatCode="0.0000000"/>
    <numFmt numFmtId="196" formatCode="#,##0.0000"/>
    <numFmt numFmtId="197" formatCode="#,##0.00000"/>
    <numFmt numFmtId="198" formatCode="[$-409]h:mm:ss\ AM/PM"/>
    <numFmt numFmtId="199" formatCode="&quot;STAN-&quot;0"/>
    <numFmt numFmtId="200" formatCode="\&lt;0.00"/>
    <numFmt numFmtId="201" formatCode="\&lt;0.0"/>
    <numFmt numFmtId="202" formatCode="[$-409]d\-mmm;@"/>
    <numFmt numFmtId="203" formatCode="\&lt;0"/>
    <numFmt numFmtId="204" formatCode="&quot;&lt;&quot;0.0"/>
    <numFmt numFmtId="205" formatCode="&quot;&lt;&quot;0"/>
    <numFmt numFmtId="206" formatCode="mmm\-yyyy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Univers (W1)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ashed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dashed"/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ashed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center"/>
      <protection/>
    </xf>
    <xf numFmtId="2" fontId="3" fillId="0" borderId="0" xfId="57" applyNumberFormat="1" applyFont="1" applyFill="1" applyAlignment="1">
      <alignment horizontal="center"/>
      <protection/>
    </xf>
    <xf numFmtId="2" fontId="0" fillId="0" borderId="0" xfId="57" applyNumberFormat="1" applyFont="1">
      <alignment/>
      <protection/>
    </xf>
    <xf numFmtId="0" fontId="0" fillId="0" borderId="0" xfId="57" applyFont="1" applyAlignment="1">
      <alignment horizontal="center"/>
      <protection/>
    </xf>
    <xf numFmtId="1" fontId="3" fillId="0" borderId="0" xfId="57" applyNumberFormat="1" applyFont="1" applyAlignment="1">
      <alignment horizontal="center"/>
      <protection/>
    </xf>
    <xf numFmtId="0" fontId="0" fillId="0" borderId="0" xfId="57" applyFont="1" applyFill="1" applyAlignment="1">
      <alignment horizontal="center" vertical="center"/>
      <protection/>
    </xf>
    <xf numFmtId="0" fontId="3" fillId="0" borderId="0" xfId="57" applyFont="1" applyFill="1" applyAlignment="1">
      <alignment horizontal="left" vertical="center"/>
      <protection/>
    </xf>
    <xf numFmtId="0" fontId="0" fillId="0" borderId="12" xfId="59" applyFont="1" applyFill="1" applyBorder="1" applyAlignment="1" applyProtection="1" quotePrefix="1">
      <alignment horizontal="left"/>
      <protection locked="0"/>
    </xf>
    <xf numFmtId="15" fontId="0" fillId="0" borderId="12" xfId="59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59" applyFont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59" applyFont="1" applyFill="1" applyBorder="1" applyAlignment="1" applyProtection="1">
      <alignment horizontal="left"/>
      <protection locked="0"/>
    </xf>
    <xf numFmtId="0" fontId="0" fillId="0" borderId="13" xfId="59" applyFont="1" applyFill="1" applyBorder="1" applyAlignment="1" applyProtection="1">
      <alignment horizontal="left" indent="1"/>
      <protection locked="0"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59" applyFont="1" applyFill="1" applyBorder="1" applyAlignment="1" applyProtection="1">
      <alignment horizontal="left" indent="1"/>
      <protection/>
    </xf>
    <xf numFmtId="0" fontId="0" fillId="0" borderId="13" xfId="59" applyFont="1" applyFill="1" applyBorder="1" applyAlignment="1" applyProtection="1" quotePrefix="1">
      <alignment horizontal="left"/>
      <protection locked="0"/>
    </xf>
    <xf numFmtId="0" fontId="0" fillId="0" borderId="13" xfId="59" applyFont="1" applyBorder="1" applyAlignment="1" applyProtection="1">
      <alignment horizontal="left" indent="1"/>
      <protection locked="0"/>
    </xf>
    <xf numFmtId="1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59" applyFont="1" applyAlignment="1" applyProtection="1" quotePrefix="1">
      <alignment horizontal="right"/>
      <protection locked="0"/>
    </xf>
    <xf numFmtId="15" fontId="0" fillId="0" borderId="0" xfId="59" applyNumberFormat="1" applyFont="1" applyFill="1" applyBorder="1" applyAlignment="1" applyProtection="1" quotePrefix="1">
      <alignment horizontal="left" indent="1"/>
      <protection locked="0"/>
    </xf>
    <xf numFmtId="0" fontId="0" fillId="0" borderId="0" xfId="59" applyFont="1" applyAlignment="1" applyProtection="1">
      <alignment horizontal="right"/>
      <protection locked="0"/>
    </xf>
    <xf numFmtId="0" fontId="0" fillId="0" borderId="0" xfId="59" applyFont="1" applyFill="1" applyBorder="1" applyAlignment="1" applyProtection="1">
      <alignment horizontal="left" indent="1"/>
      <protection locked="0"/>
    </xf>
    <xf numFmtId="0" fontId="3" fillId="0" borderId="0" xfId="0" applyFont="1" applyBorder="1" applyAlignment="1">
      <alignment horizontal="left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6" xfId="0" applyNumberFormat="1" applyFont="1" applyBorder="1" applyAlignment="1" quotePrefix="1">
      <alignment horizontal="center" vertical="center" wrapText="1"/>
    </xf>
    <xf numFmtId="175" fontId="5" fillId="0" borderId="0" xfId="59" applyNumberFormat="1" applyFont="1" applyFill="1" applyBorder="1" applyAlignment="1" applyProtection="1">
      <alignment horizontal="left" indent="1"/>
      <protection locked="0"/>
    </xf>
    <xf numFmtId="172" fontId="0" fillId="0" borderId="17" xfId="0" applyNumberFormat="1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 wrapText="1"/>
    </xf>
    <xf numFmtId="172" fontId="0" fillId="0" borderId="20" xfId="0" applyNumberFormat="1" applyFont="1" applyBorder="1" applyAlignment="1">
      <alignment horizontal="center"/>
    </xf>
    <xf numFmtId="172" fontId="0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172" fontId="0" fillId="0" borderId="22" xfId="0" applyNumberFormat="1" applyFont="1" applyFill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0" borderId="25" xfId="57" applyNumberFormat="1" applyFont="1" applyFill="1" applyBorder="1" applyAlignment="1">
      <alignment horizontal="left" vertical="center"/>
      <protection/>
    </xf>
    <xf numFmtId="1" fontId="0" fillId="0" borderId="26" xfId="0" applyNumberFormat="1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2" fontId="3" fillId="33" borderId="29" xfId="57" applyNumberFormat="1" applyFont="1" applyFill="1" applyBorder="1" applyAlignment="1">
      <alignment horizontal="center" vertical="center" wrapText="1"/>
      <protection/>
    </xf>
    <xf numFmtId="172" fontId="0" fillId="0" borderId="30" xfId="57" applyNumberFormat="1" applyFont="1" applyFill="1" applyBorder="1" applyAlignment="1">
      <alignment horizontal="center" vertical="center"/>
      <protection/>
    </xf>
    <xf numFmtId="1" fontId="0" fillId="0" borderId="30" xfId="57" applyNumberFormat="1" applyFont="1" applyFill="1" applyBorder="1" applyAlignment="1">
      <alignment horizontal="center" vertical="center"/>
      <protection/>
    </xf>
    <xf numFmtId="0" fontId="0" fillId="0" borderId="25" xfId="57" applyFont="1" applyFill="1" applyBorder="1" applyAlignment="1">
      <alignment horizontal="left" vertical="center"/>
      <protection/>
    </xf>
    <xf numFmtId="0" fontId="0" fillId="0" borderId="30" xfId="57" applyFont="1" applyFill="1" applyBorder="1" applyAlignment="1">
      <alignment horizontal="center" vertical="center"/>
      <protection/>
    </xf>
    <xf numFmtId="1" fontId="0" fillId="0" borderId="31" xfId="57" applyNumberFormat="1" applyFont="1" applyFill="1" applyBorder="1" applyAlignment="1">
      <alignment horizontal="left" vertical="center"/>
      <protection/>
    </xf>
    <xf numFmtId="172" fontId="0" fillId="0" borderId="32" xfId="57" applyNumberFormat="1" applyFont="1" applyFill="1" applyBorder="1" applyAlignment="1">
      <alignment horizontal="center" vertical="center"/>
      <protection/>
    </xf>
    <xf numFmtId="1" fontId="0" fillId="0" borderId="32" xfId="57" applyNumberFormat="1" applyFont="1" applyFill="1" applyBorder="1" applyAlignment="1">
      <alignment horizontal="center" vertical="center"/>
      <protection/>
    </xf>
    <xf numFmtId="0" fontId="0" fillId="0" borderId="33" xfId="57" applyFont="1" applyFill="1" applyBorder="1" applyAlignment="1">
      <alignment horizontal="left" vertical="center"/>
      <protection/>
    </xf>
    <xf numFmtId="172" fontId="0" fillId="0" borderId="34" xfId="57" applyNumberFormat="1" applyFont="1" applyFill="1" applyBorder="1" applyAlignment="1">
      <alignment horizontal="center" vertical="center"/>
      <protection/>
    </xf>
    <xf numFmtId="0" fontId="0" fillId="0" borderId="34" xfId="57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horizontal="left"/>
      <protection/>
    </xf>
    <xf numFmtId="0" fontId="0" fillId="0" borderId="0" xfId="57" applyFont="1" applyFill="1" applyAlignment="1">
      <alignment horizontal="center"/>
      <protection/>
    </xf>
    <xf numFmtId="0" fontId="0" fillId="0" borderId="0" xfId="59" applyFont="1" applyFill="1" applyAlignment="1" applyProtection="1" quotePrefix="1">
      <alignment horizontal="lef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58" applyFont="1">
      <alignment/>
      <protection/>
    </xf>
    <xf numFmtId="0" fontId="3" fillId="33" borderId="35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3" borderId="36" xfId="57" applyFont="1" applyFill="1" applyBorder="1" applyAlignment="1">
      <alignment horizontal="center" vertical="center" wrapText="1"/>
      <protection/>
    </xf>
    <xf numFmtId="2" fontId="3" fillId="33" borderId="37" xfId="57" applyNumberFormat="1" applyFont="1" applyFill="1" applyBorder="1" applyAlignment="1">
      <alignment horizontal="center" vertical="center" wrapText="1"/>
      <protection/>
    </xf>
    <xf numFmtId="0" fontId="3" fillId="33" borderId="38" xfId="58" applyFont="1" applyFill="1" applyBorder="1" applyAlignment="1">
      <alignment horizontal="center" vertical="center" wrapText="1"/>
      <protection/>
    </xf>
    <xf numFmtId="0" fontId="3" fillId="33" borderId="39" xfId="58" applyFont="1" applyFill="1" applyBorder="1" applyAlignment="1">
      <alignment horizontal="center" vertical="center" wrapText="1"/>
      <protection/>
    </xf>
    <xf numFmtId="0" fontId="3" fillId="33" borderId="40" xfId="58" applyFont="1" applyFill="1" applyBorder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0" fontId="3" fillId="33" borderId="41" xfId="58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178" fontId="0" fillId="33" borderId="42" xfId="57" applyNumberFormat="1" applyFont="1" applyFill="1" applyBorder="1" applyAlignment="1">
      <alignment horizontal="center" vertical="center"/>
      <protection/>
    </xf>
    <xf numFmtId="172" fontId="0" fillId="34" borderId="26" xfId="57" applyNumberFormat="1" applyFont="1" applyFill="1" applyBorder="1" applyAlignment="1">
      <alignment horizontal="center" vertical="center"/>
      <protection/>
    </xf>
    <xf numFmtId="4" fontId="0" fillId="0" borderId="43" xfId="57" applyNumberFormat="1" applyFont="1" applyFill="1" applyBorder="1" applyAlignment="1">
      <alignment horizontal="center" vertical="center"/>
      <protection/>
    </xf>
    <xf numFmtId="172" fontId="0" fillId="0" borderId="44" xfId="58" applyNumberFormat="1" applyFont="1" applyFill="1" applyBorder="1" applyAlignment="1" applyProtection="1">
      <alignment horizontal="center" vertical="center"/>
      <protection locked="0"/>
    </xf>
    <xf numFmtId="4" fontId="0" fillId="0" borderId="45" xfId="58" applyNumberFormat="1" applyFont="1" applyFill="1" applyBorder="1" applyAlignment="1">
      <alignment horizontal="center" vertical="center"/>
      <protection/>
    </xf>
    <xf numFmtId="0" fontId="0" fillId="0" borderId="46" xfId="57" applyNumberFormat="1" applyFont="1" applyFill="1" applyBorder="1" applyAlignment="1">
      <alignment horizontal="center" vertical="center"/>
      <protection/>
    </xf>
    <xf numFmtId="0" fontId="0" fillId="0" borderId="18" xfId="57" applyNumberFormat="1" applyFont="1" applyFill="1" applyBorder="1" applyAlignment="1">
      <alignment horizontal="center" vertical="center"/>
      <protection/>
    </xf>
    <xf numFmtId="0" fontId="0" fillId="0" borderId="47" xfId="57" applyNumberFormat="1" applyFont="1" applyFill="1" applyBorder="1" applyAlignment="1">
      <alignment horizontal="center" vertical="center"/>
      <protection/>
    </xf>
    <xf numFmtId="0" fontId="0" fillId="0" borderId="48" xfId="57" applyNumberFormat="1" applyFont="1" applyFill="1" applyBorder="1" applyAlignment="1">
      <alignment horizontal="center" vertical="center"/>
      <protection/>
    </xf>
    <xf numFmtId="0" fontId="0" fillId="0" borderId="0" xfId="57" applyNumberFormat="1" applyFont="1" applyFill="1" applyBorder="1" applyAlignment="1">
      <alignment horizontal="center" vertical="center"/>
      <protection/>
    </xf>
    <xf numFmtId="0" fontId="0" fillId="0" borderId="0" xfId="57" applyFont="1" applyAlignment="1">
      <alignment vertical="center"/>
      <protection/>
    </xf>
    <xf numFmtId="178" fontId="5" fillId="0" borderId="49" xfId="57" applyNumberFormat="1" applyFont="1" applyFill="1" applyBorder="1" applyAlignment="1">
      <alignment horizontal="center" vertical="center"/>
      <protection/>
    </xf>
    <xf numFmtId="172" fontId="0" fillId="0" borderId="0" xfId="57" applyNumberFormat="1" applyFont="1" applyAlignment="1">
      <alignment horizontal="center" vertical="center"/>
      <protection/>
    </xf>
    <xf numFmtId="172" fontId="0" fillId="0" borderId="0" xfId="57" applyNumberFormat="1" applyFont="1" applyAlignment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50" xfId="57" applyFont="1" applyFill="1" applyBorder="1" applyAlignment="1">
      <alignment horizontal="left" vertical="center"/>
      <protection/>
    </xf>
    <xf numFmtId="4" fontId="0" fillId="0" borderId="51" xfId="57" applyNumberFormat="1" applyFont="1" applyFill="1" applyBorder="1" applyAlignment="1">
      <alignment horizontal="center" vertical="center"/>
      <protection/>
    </xf>
    <xf numFmtId="0" fontId="0" fillId="0" borderId="52" xfId="57" applyNumberFormat="1" applyFont="1" applyFill="1" applyBorder="1" applyAlignment="1">
      <alignment horizontal="center" vertical="center"/>
      <protection/>
    </xf>
    <xf numFmtId="0" fontId="0" fillId="0" borderId="21" xfId="57" applyNumberFormat="1" applyFont="1" applyFill="1" applyBorder="1" applyAlignment="1">
      <alignment horizontal="center" vertical="center"/>
      <protection/>
    </xf>
    <xf numFmtId="0" fontId="0" fillId="0" borderId="53" xfId="57" applyNumberFormat="1" applyFont="1" applyFill="1" applyBorder="1" applyAlignment="1">
      <alignment horizontal="center" vertical="center"/>
      <protection/>
    </xf>
    <xf numFmtId="0" fontId="0" fillId="0" borderId="54" xfId="57" applyNumberFormat="1" applyFont="1" applyFill="1" applyBorder="1" applyAlignment="1">
      <alignment horizontal="center" vertical="center"/>
      <protection/>
    </xf>
    <xf numFmtId="2" fontId="0" fillId="0" borderId="0" xfId="57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39" xfId="58" applyFont="1" applyFill="1" applyBorder="1" applyAlignment="1">
      <alignment horizontal="center" vertical="center" wrapText="1"/>
      <protection/>
    </xf>
    <xf numFmtId="0" fontId="3" fillId="0" borderId="40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41" xfId="58" applyFont="1" applyFill="1" applyBorder="1" applyAlignment="1">
      <alignment horizontal="center" vertical="center" wrapText="1"/>
      <protection/>
    </xf>
    <xf numFmtId="0" fontId="0" fillId="0" borderId="44" xfId="58" applyNumberFormat="1" applyFont="1" applyFill="1" applyBorder="1" applyAlignment="1" applyProtection="1">
      <alignment horizontal="center" vertical="center"/>
      <protection locked="0"/>
    </xf>
    <xf numFmtId="172" fontId="0" fillId="0" borderId="46" xfId="57" applyNumberFormat="1" applyFont="1" applyFill="1" applyBorder="1" applyAlignment="1">
      <alignment horizontal="center" vertical="center"/>
      <protection/>
    </xf>
    <xf numFmtId="0" fontId="3" fillId="0" borderId="55" xfId="0" applyFont="1" applyFill="1" applyBorder="1" applyAlignment="1">
      <alignment horizontal="center" vertical="center"/>
    </xf>
    <xf numFmtId="0" fontId="0" fillId="0" borderId="56" xfId="57" applyFont="1" applyFill="1" applyBorder="1" applyAlignment="1">
      <alignment horizontal="left" vertical="center"/>
      <protection/>
    </xf>
    <xf numFmtId="178" fontId="0" fillId="33" borderId="57" xfId="57" applyNumberFormat="1" applyFont="1" applyFill="1" applyBorder="1" applyAlignment="1">
      <alignment horizontal="center" vertical="center"/>
      <protection/>
    </xf>
    <xf numFmtId="172" fontId="0" fillId="34" borderId="14" xfId="57" applyNumberFormat="1" applyFont="1" applyFill="1" applyBorder="1" applyAlignment="1">
      <alignment horizontal="center" vertical="center"/>
      <protection/>
    </xf>
    <xf numFmtId="4" fontId="0" fillId="0" borderId="58" xfId="57" applyNumberFormat="1" applyFont="1" applyFill="1" applyBorder="1" applyAlignment="1">
      <alignment horizontal="center" vertical="center"/>
      <protection/>
    </xf>
    <xf numFmtId="0" fontId="0" fillId="0" borderId="59" xfId="58" applyNumberFormat="1" applyFont="1" applyFill="1" applyBorder="1" applyAlignment="1" applyProtection="1">
      <alignment horizontal="center" vertical="center"/>
      <protection locked="0"/>
    </xf>
    <xf numFmtId="4" fontId="0" fillId="0" borderId="60" xfId="58" applyNumberFormat="1" applyFont="1" applyFill="1" applyBorder="1" applyAlignment="1">
      <alignment horizontal="center" vertical="center"/>
      <protection/>
    </xf>
    <xf numFmtId="0" fontId="0" fillId="0" borderId="61" xfId="57" applyNumberFormat="1" applyFont="1" applyFill="1" applyBorder="1" applyAlignment="1">
      <alignment horizontal="center" vertical="center"/>
      <protection/>
    </xf>
    <xf numFmtId="0" fontId="0" fillId="0" borderId="62" xfId="57" applyNumberFormat="1" applyFont="1" applyFill="1" applyBorder="1" applyAlignment="1">
      <alignment horizontal="center" vertical="center"/>
      <protection/>
    </xf>
    <xf numFmtId="0" fontId="0" fillId="0" borderId="63" xfId="57" applyNumberFormat="1" applyFont="1" applyFill="1" applyBorder="1" applyAlignment="1">
      <alignment horizontal="center" vertical="center"/>
      <protection/>
    </xf>
    <xf numFmtId="0" fontId="0" fillId="0" borderId="64" xfId="57" applyNumberFormat="1" applyFont="1" applyFill="1" applyBorder="1" applyAlignment="1">
      <alignment horizontal="center" vertical="center"/>
      <protection/>
    </xf>
    <xf numFmtId="172" fontId="0" fillId="0" borderId="0" xfId="57" applyNumberFormat="1" applyFont="1" applyFill="1" applyBorder="1" applyAlignment="1">
      <alignment horizontal="center" vertical="center"/>
      <protection/>
    </xf>
    <xf numFmtId="2" fontId="0" fillId="0" borderId="0" xfId="57" applyNumberFormat="1" applyFont="1" applyAlignment="1">
      <alignment horizontal="center" vertical="center"/>
      <protection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2" fontId="3" fillId="0" borderId="73" xfId="57" applyNumberFormat="1" applyFont="1" applyFill="1" applyBorder="1" applyAlignment="1">
      <alignment horizontal="center" wrapText="1"/>
      <protection/>
    </xf>
    <xf numFmtId="0" fontId="0" fillId="0" borderId="36" xfId="0" applyFont="1" applyFill="1" applyBorder="1" applyAlignment="1">
      <alignment horizontal="center" wrapText="1"/>
    </xf>
    <xf numFmtId="0" fontId="10" fillId="0" borderId="74" xfId="57" applyFont="1" applyBorder="1" applyAlignment="1">
      <alignment horizontal="center" vertical="center" wrapText="1"/>
      <protection/>
    </xf>
    <xf numFmtId="0" fontId="10" fillId="0" borderId="75" xfId="57" applyFont="1" applyBorder="1" applyAlignment="1" quotePrefix="1">
      <alignment horizontal="center" vertical="center" wrapText="1"/>
      <protection/>
    </xf>
    <xf numFmtId="0" fontId="0" fillId="0" borderId="76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77" xfId="57" applyFont="1" applyFill="1" applyBorder="1" applyAlignment="1">
      <alignment horizontal="center" vertical="center" wrapText="1"/>
      <protection/>
    </xf>
    <xf numFmtId="0" fontId="3" fillId="0" borderId="78" xfId="57" applyFont="1" applyFill="1" applyBorder="1" applyAlignment="1">
      <alignment horizontal="center" vertical="center" wrapText="1"/>
      <protection/>
    </xf>
    <xf numFmtId="0" fontId="3" fillId="33" borderId="73" xfId="57" applyFont="1" applyFill="1" applyBorder="1" applyAlignment="1">
      <alignment horizontal="center" vertical="center" wrapText="1"/>
      <protection/>
    </xf>
    <xf numFmtId="0" fontId="3" fillId="33" borderId="36" xfId="57" applyFont="1" applyFill="1" applyBorder="1" applyAlignment="1">
      <alignment horizontal="center" vertical="center" wrapText="1"/>
      <protection/>
    </xf>
    <xf numFmtId="0" fontId="3" fillId="0" borderId="79" xfId="58" applyFont="1" applyFill="1" applyBorder="1" applyAlignment="1">
      <alignment horizontal="center" vertical="center" wrapText="1"/>
      <protection/>
    </xf>
    <xf numFmtId="0" fontId="3" fillId="0" borderId="80" xfId="58" applyFont="1" applyFill="1" applyBorder="1" applyAlignment="1">
      <alignment horizontal="center" vertical="center" wrapText="1"/>
      <protection/>
    </xf>
    <xf numFmtId="0" fontId="3" fillId="0" borderId="81" xfId="57" applyFont="1" applyBorder="1" applyAlignment="1">
      <alignment horizontal="center" vertical="center" wrapText="1"/>
      <protection/>
    </xf>
    <xf numFmtId="0" fontId="0" fillId="0" borderId="81" xfId="0" applyFont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/>
    </xf>
    <xf numFmtId="0" fontId="3" fillId="0" borderId="83" xfId="57" applyFont="1" applyFill="1" applyBorder="1" applyAlignment="1">
      <alignment horizontal="center" vertical="center" wrapText="1"/>
      <protection/>
    </xf>
    <xf numFmtId="0" fontId="3" fillId="0" borderId="84" xfId="57" applyFont="1" applyFill="1" applyBorder="1" applyAlignment="1">
      <alignment horizontal="center" vertical="center"/>
      <protection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3" fillId="0" borderId="67" xfId="57" applyFont="1" applyBorder="1" applyAlignment="1">
      <alignment horizontal="center" vertical="center" wrapText="1"/>
      <protection/>
    </xf>
    <xf numFmtId="0" fontId="0" fillId="0" borderId="67" xfId="0" applyFont="1" applyBorder="1" applyAlignment="1">
      <alignment horizontal="center" vertical="center" wrapText="1"/>
    </xf>
    <xf numFmtId="0" fontId="3" fillId="33" borderId="67" xfId="58" applyFont="1" applyFill="1" applyBorder="1" applyAlignment="1" quotePrefix="1">
      <alignment horizontal="center" vertic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87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10" fillId="0" borderId="88" xfId="57" applyFont="1" applyBorder="1" applyAlignment="1" quotePrefix="1">
      <alignment horizontal="center" vertical="center" wrapText="1"/>
      <protection/>
    </xf>
    <xf numFmtId="0" fontId="10" fillId="0" borderId="74" xfId="57" applyFont="1" applyBorder="1" applyAlignment="1" quotePrefix="1">
      <alignment horizontal="center" vertical="center" wrapText="1"/>
      <protection/>
    </xf>
    <xf numFmtId="0" fontId="3" fillId="0" borderId="89" xfId="58" applyFont="1" applyFill="1" applyBorder="1" applyAlignment="1">
      <alignment horizontal="center" wrapText="1"/>
      <protection/>
    </xf>
    <xf numFmtId="0" fontId="0" fillId="0" borderId="90" xfId="0" applyFont="1" applyFill="1" applyBorder="1" applyAlignment="1">
      <alignment horizontal="center" wrapText="1"/>
    </xf>
    <xf numFmtId="0" fontId="3" fillId="33" borderId="91" xfId="58" applyFont="1" applyFill="1" applyBorder="1" applyAlignment="1">
      <alignment horizontal="center" vertical="center" wrapText="1"/>
      <protection/>
    </xf>
    <xf numFmtId="0" fontId="3" fillId="33" borderId="80" xfId="58" applyFont="1" applyFill="1" applyBorder="1" applyAlignment="1">
      <alignment horizontal="center" vertical="center" wrapText="1"/>
      <protection/>
    </xf>
    <xf numFmtId="0" fontId="3" fillId="33" borderId="92" xfId="58" applyFont="1" applyFill="1" applyBorder="1" applyAlignment="1">
      <alignment horizontal="center" vertical="center" wrapText="1"/>
      <protection/>
    </xf>
    <xf numFmtId="0" fontId="3" fillId="33" borderId="93" xfId="58" applyFont="1" applyFill="1" applyBorder="1" applyAlignment="1">
      <alignment horizontal="center" vertical="center" wrapText="1"/>
      <protection/>
    </xf>
    <xf numFmtId="0" fontId="3" fillId="33" borderId="94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3" borderId="87" xfId="58" applyFont="1" applyFill="1" applyBorder="1" applyAlignment="1">
      <alignment horizontal="center" vertical="center" wrapText="1"/>
      <protection/>
    </xf>
    <xf numFmtId="0" fontId="0" fillId="0" borderId="95" xfId="0" applyFont="1" applyBorder="1" applyAlignment="1">
      <alignment horizontal="center" wrapText="1"/>
    </xf>
    <xf numFmtId="0" fontId="3" fillId="0" borderId="96" xfId="58" applyFont="1" applyFill="1" applyBorder="1" applyAlignment="1">
      <alignment horizontal="center" vertical="center" wrapText="1"/>
      <protection/>
    </xf>
    <xf numFmtId="0" fontId="3" fillId="0" borderId="93" xfId="58" applyFont="1" applyFill="1" applyBorder="1" applyAlignment="1">
      <alignment horizontal="center" vertical="center" wrapText="1"/>
      <protection/>
    </xf>
    <xf numFmtId="0" fontId="3" fillId="0" borderId="97" xfId="58" applyFont="1" applyFill="1" applyBorder="1" applyAlignment="1">
      <alignment horizontal="center" vertical="center" wrapText="1"/>
      <protection/>
    </xf>
    <xf numFmtId="0" fontId="3" fillId="0" borderId="66" xfId="58" applyFont="1" applyFill="1" applyBorder="1" applyAlignment="1">
      <alignment horizontal="center" vertical="center" wrapText="1"/>
      <protection/>
    </xf>
    <xf numFmtId="0" fontId="3" fillId="0" borderId="98" xfId="58" applyFont="1" applyFill="1" applyBorder="1" applyAlignment="1">
      <alignment horizontal="center" vertical="center" wrapText="1"/>
      <protection/>
    </xf>
    <xf numFmtId="0" fontId="3" fillId="0" borderId="82" xfId="57" applyFont="1" applyBorder="1" applyAlignment="1">
      <alignment horizontal="center" vertical="center" wrapText="1"/>
      <protection/>
    </xf>
    <xf numFmtId="0" fontId="0" fillId="0" borderId="82" xfId="0" applyBorder="1" applyAlignment="1">
      <alignment horizontal="center" vertical="center" wrapText="1"/>
    </xf>
    <xf numFmtId="2" fontId="3" fillId="0" borderId="76" xfId="57" applyNumberFormat="1" applyFont="1" applyFill="1" applyBorder="1" applyAlignment="1">
      <alignment horizontal="center" wrapText="1"/>
      <protection/>
    </xf>
    <xf numFmtId="0" fontId="0" fillId="0" borderId="29" xfId="0" applyFill="1" applyBorder="1" applyAlignment="1">
      <alignment horizontal="center" wrapText="1"/>
    </xf>
    <xf numFmtId="0" fontId="3" fillId="0" borderId="76" xfId="57" applyFont="1" applyFill="1" applyBorder="1" applyAlignment="1">
      <alignment horizontal="center" vertical="center" wrapText="1"/>
      <protection/>
    </xf>
    <xf numFmtId="0" fontId="3" fillId="0" borderId="82" xfId="57" applyFont="1" applyFill="1" applyBorder="1" applyAlignment="1">
      <alignment horizontal="center" vertical="center" wrapText="1"/>
      <protection/>
    </xf>
    <xf numFmtId="0" fontId="3" fillId="0" borderId="29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lack Fox Heads 2" xfId="58"/>
    <cellStyle name="Normal_SAMPCTR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6"/>
  <sheetViews>
    <sheetView showGridLines="0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4.57421875" style="18" customWidth="1"/>
    <col min="2" max="2" width="8.57421875" style="1" customWidth="1"/>
    <col min="3" max="3" width="28.8515625" style="1" customWidth="1"/>
    <col min="4" max="4" width="8.7109375" style="1" customWidth="1"/>
    <col min="5" max="5" width="16.00390625" style="1" customWidth="1"/>
    <col min="6" max="6" width="12.28125" style="28" customWidth="1"/>
    <col min="7" max="7" width="26.28125" style="29" customWidth="1"/>
    <col min="8" max="8" width="6.7109375" style="30" customWidth="1"/>
    <col min="9" max="16384" width="9.140625" style="18" customWidth="1"/>
  </cols>
  <sheetData>
    <row r="2" spans="2:8" ht="12.75">
      <c r="B2" s="12" t="s">
        <v>33</v>
      </c>
      <c r="C2" s="13"/>
      <c r="D2" s="14"/>
      <c r="E2" s="14"/>
      <c r="F2" s="15"/>
      <c r="G2" s="16"/>
      <c r="H2" s="17"/>
    </row>
    <row r="3" spans="2:8" ht="12.75">
      <c r="B3" s="19" t="s">
        <v>27</v>
      </c>
      <c r="C3" s="20"/>
      <c r="D3" s="21"/>
      <c r="E3" s="21"/>
      <c r="F3" s="22"/>
      <c r="G3" s="23"/>
      <c r="H3" s="17"/>
    </row>
    <row r="4" spans="2:8" ht="12.75">
      <c r="B4" s="24" t="s">
        <v>28</v>
      </c>
      <c r="D4" s="21"/>
      <c r="E4" s="21"/>
      <c r="F4" s="15"/>
      <c r="G4" s="25"/>
      <c r="H4" s="17"/>
    </row>
    <row r="5" spans="2:13" ht="12.75">
      <c r="B5" s="19" t="s">
        <v>29</v>
      </c>
      <c r="C5" s="20"/>
      <c r="D5" s="21"/>
      <c r="E5" s="21"/>
      <c r="F5" s="129"/>
      <c r="G5" s="129"/>
      <c r="H5" s="26"/>
      <c r="M5" s="27"/>
    </row>
    <row r="6" spans="12:13" ht="9.75" customHeight="1" thickBot="1">
      <c r="L6" s="31"/>
      <c r="M6" s="32"/>
    </row>
    <row r="7" spans="2:12" ht="9" customHeight="1">
      <c r="B7" s="126" t="s">
        <v>14</v>
      </c>
      <c r="C7" s="122" t="s">
        <v>9</v>
      </c>
      <c r="D7" s="122" t="s">
        <v>8</v>
      </c>
      <c r="E7" s="123"/>
      <c r="F7" s="123"/>
      <c r="G7" s="131" t="s">
        <v>6</v>
      </c>
      <c r="H7" s="18"/>
      <c r="K7" s="33"/>
      <c r="L7" s="34"/>
    </row>
    <row r="8" spans="2:17" ht="9.75" customHeight="1">
      <c r="B8" s="127"/>
      <c r="C8" s="124"/>
      <c r="D8" s="124"/>
      <c r="E8" s="125"/>
      <c r="F8" s="125"/>
      <c r="G8" s="132"/>
      <c r="I8" s="30"/>
      <c r="J8" s="30"/>
      <c r="K8" s="31"/>
      <c r="L8" s="35"/>
      <c r="M8" s="30"/>
      <c r="N8" s="30"/>
      <c r="O8" s="30"/>
      <c r="P8" s="30"/>
      <c r="Q8" s="30"/>
    </row>
    <row r="9" spans="2:17" ht="31.5" customHeight="1" thickBot="1">
      <c r="B9" s="128"/>
      <c r="C9" s="130"/>
      <c r="D9" s="36" t="s">
        <v>7</v>
      </c>
      <c r="E9" s="37" t="s">
        <v>23</v>
      </c>
      <c r="F9" s="38" t="s">
        <v>13</v>
      </c>
      <c r="G9" s="133"/>
      <c r="I9" s="30"/>
      <c r="J9" s="30"/>
      <c r="K9" s="31"/>
      <c r="L9" s="39"/>
      <c r="M9" s="30"/>
      <c r="N9" s="30"/>
      <c r="O9" s="30"/>
      <c r="P9" s="30"/>
      <c r="Q9" s="30"/>
    </row>
    <row r="10" spans="2:17" ht="15" customHeight="1">
      <c r="B10" s="3">
        <v>1</v>
      </c>
      <c r="C10" s="50" t="s">
        <v>37</v>
      </c>
      <c r="D10" s="40">
        <v>2000</v>
      </c>
      <c r="E10" s="41">
        <v>85</v>
      </c>
      <c r="F10" s="46">
        <v>65</v>
      </c>
      <c r="G10" s="42"/>
      <c r="I10" s="30"/>
      <c r="J10" s="30"/>
      <c r="K10" s="30"/>
      <c r="L10" s="30"/>
      <c r="M10" s="30"/>
      <c r="N10" s="30"/>
      <c r="O10" s="30"/>
      <c r="P10" s="30"/>
      <c r="Q10" s="30"/>
    </row>
    <row r="11" spans="2:8" ht="15" customHeight="1">
      <c r="B11" s="2">
        <v>2</v>
      </c>
      <c r="C11" s="51" t="s">
        <v>39</v>
      </c>
      <c r="D11" s="43">
        <v>2000</v>
      </c>
      <c r="E11" s="44">
        <v>85</v>
      </c>
      <c r="F11" s="47">
        <v>113</v>
      </c>
      <c r="G11" s="48"/>
      <c r="H11" s="18"/>
    </row>
    <row r="12" ht="13.5" thickBot="1">
      <c r="F12" s="1"/>
    </row>
    <row r="13" spans="2:12" ht="9" customHeight="1">
      <c r="B13" s="126" t="s">
        <v>14</v>
      </c>
      <c r="C13" s="122" t="s">
        <v>9</v>
      </c>
      <c r="D13" s="122" t="s">
        <v>8</v>
      </c>
      <c r="E13" s="123"/>
      <c r="F13" s="123"/>
      <c r="G13" s="131" t="s">
        <v>6</v>
      </c>
      <c r="H13" s="18"/>
      <c r="K13" s="33"/>
      <c r="L13" s="34"/>
    </row>
    <row r="14" spans="2:17" ht="9.75" customHeight="1">
      <c r="B14" s="127"/>
      <c r="C14" s="124"/>
      <c r="D14" s="124"/>
      <c r="E14" s="125"/>
      <c r="F14" s="125"/>
      <c r="G14" s="132"/>
      <c r="I14" s="30"/>
      <c r="J14" s="30"/>
      <c r="K14" s="31"/>
      <c r="L14" s="35"/>
      <c r="M14" s="30"/>
      <c r="N14" s="30"/>
      <c r="O14" s="30"/>
      <c r="P14" s="30"/>
      <c r="Q14" s="30"/>
    </row>
    <row r="15" spans="2:17" ht="31.5" customHeight="1" thickBot="1">
      <c r="B15" s="128"/>
      <c r="C15" s="130"/>
      <c r="D15" s="36" t="s">
        <v>7</v>
      </c>
      <c r="E15" s="37" t="s">
        <v>23</v>
      </c>
      <c r="F15" s="38" t="s">
        <v>13</v>
      </c>
      <c r="G15" s="133"/>
      <c r="I15" s="30"/>
      <c r="J15" s="30"/>
      <c r="K15" s="31"/>
      <c r="L15" s="39"/>
      <c r="M15" s="30"/>
      <c r="N15" s="30"/>
      <c r="O15" s="30"/>
      <c r="P15" s="30"/>
      <c r="Q15" s="30"/>
    </row>
    <row r="16" spans="2:17" ht="15" customHeight="1">
      <c r="B16" s="3">
        <v>1</v>
      </c>
      <c r="C16" s="50" t="s">
        <v>37</v>
      </c>
      <c r="D16" s="40">
        <v>2000</v>
      </c>
      <c r="E16" s="41">
        <v>85</v>
      </c>
      <c r="F16" s="46">
        <v>65</v>
      </c>
      <c r="G16" s="42"/>
      <c r="I16" s="30"/>
      <c r="J16" s="30"/>
      <c r="K16" s="30"/>
      <c r="L16" s="30"/>
      <c r="M16" s="30"/>
      <c r="N16" s="30"/>
      <c r="O16" s="30"/>
      <c r="P16" s="30"/>
      <c r="Q16" s="30"/>
    </row>
    <row r="17" spans="2:8" ht="15" customHeight="1">
      <c r="B17" s="2">
        <v>2</v>
      </c>
      <c r="C17" s="51" t="s">
        <v>39</v>
      </c>
      <c r="D17" s="43">
        <v>2000</v>
      </c>
      <c r="E17" s="44">
        <v>85</v>
      </c>
      <c r="F17" s="47">
        <v>113</v>
      </c>
      <c r="G17" s="48"/>
      <c r="H17" s="18"/>
    </row>
    <row r="18" ht="12.75">
      <c r="F18" s="1"/>
    </row>
    <row r="19" spans="3:7" ht="12.75">
      <c r="C19" s="18" t="s">
        <v>21</v>
      </c>
      <c r="D19" s="18"/>
      <c r="E19" s="18"/>
      <c r="F19" s="18"/>
      <c r="G19" s="18"/>
    </row>
    <row r="20" spans="3:7" ht="12.75">
      <c r="C20" s="45" t="s">
        <v>16</v>
      </c>
      <c r="D20" s="18"/>
      <c r="E20" s="18"/>
      <c r="F20" s="18"/>
      <c r="G20" s="18"/>
    </row>
    <row r="21" spans="3:7" ht="12.75">
      <c r="C21" s="45"/>
      <c r="D21" s="18"/>
      <c r="E21" s="18"/>
      <c r="F21" s="18"/>
      <c r="G21" s="18"/>
    </row>
    <row r="22" spans="3:7" ht="12.75">
      <c r="C22" s="18" t="s">
        <v>17</v>
      </c>
      <c r="D22" s="18"/>
      <c r="E22" s="18"/>
      <c r="F22" s="18"/>
      <c r="G22" s="18"/>
    </row>
    <row r="23" spans="3:7" ht="12.75">
      <c r="C23" s="18"/>
      <c r="D23" s="18"/>
      <c r="E23" s="18"/>
      <c r="F23" s="18"/>
      <c r="G23" s="18"/>
    </row>
    <row r="24" spans="3:7" ht="12.75">
      <c r="C24" s="18" t="s">
        <v>18</v>
      </c>
      <c r="D24" s="18"/>
      <c r="E24" s="18"/>
      <c r="F24" s="18"/>
      <c r="G24" s="18"/>
    </row>
    <row r="25" spans="3:7" ht="12.75">
      <c r="C25" s="18" t="s">
        <v>22</v>
      </c>
      <c r="D25" s="18"/>
      <c r="E25" s="18"/>
      <c r="F25" s="18"/>
      <c r="G25" s="18"/>
    </row>
    <row r="26" spans="3:7" ht="12.75">
      <c r="C26" s="18" t="s">
        <v>24</v>
      </c>
      <c r="D26" s="18"/>
      <c r="E26" s="18"/>
      <c r="F26" s="18"/>
      <c r="G26" s="18"/>
    </row>
  </sheetData>
  <sheetProtection/>
  <mergeCells count="9">
    <mergeCell ref="D7:F8"/>
    <mergeCell ref="B7:B9"/>
    <mergeCell ref="F5:G5"/>
    <mergeCell ref="C7:C9"/>
    <mergeCell ref="G7:G9"/>
    <mergeCell ref="B13:B15"/>
    <mergeCell ref="C13:C15"/>
    <mergeCell ref="D13:F14"/>
    <mergeCell ref="G13:G15"/>
  </mergeCells>
  <printOptions horizontalCentered="1"/>
  <pageMargins left="0.25" right="0.25" top="0" bottom="0.25" header="0" footer="0"/>
  <pageSetup fitToHeight="3" horizontalDpi="600" verticalDpi="600" orientation="portrait" scale="80" r:id="rId1"/>
  <colBreaks count="1" manualBreakCount="1">
    <brk id="8" min="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T15"/>
  <sheetViews>
    <sheetView showGridLines="0" tabSelected="1" zoomScaleSheetLayoutView="65" zoomScalePageLayoutView="0" workbookViewId="0" topLeftCell="A1">
      <selection activeCell="F17" sqref="F17"/>
    </sheetView>
  </sheetViews>
  <sheetFormatPr defaultColWidth="9.140625" defaultRowHeight="12.75"/>
  <cols>
    <col min="1" max="1" width="2.8515625" style="4" customWidth="1"/>
    <col min="2" max="2" width="10.57421875" style="1" customWidth="1"/>
    <col min="3" max="3" width="27.7109375" style="10" customWidth="1"/>
    <col min="4" max="4" width="10.28125" style="7" customWidth="1"/>
    <col min="5" max="5" width="13.140625" style="7" customWidth="1"/>
    <col min="6" max="6" width="7.421875" style="4" customWidth="1"/>
    <col min="7" max="7" width="8.421875" style="4" customWidth="1"/>
    <col min="8" max="8" width="7.57421875" style="4" customWidth="1"/>
    <col min="9" max="11" width="7.00390625" style="4" customWidth="1"/>
    <col min="12" max="14" width="6.8515625" style="4" customWidth="1"/>
    <col min="15" max="15" width="9.57421875" style="4" customWidth="1"/>
    <col min="16" max="16" width="11.00390625" style="4" customWidth="1"/>
    <col min="17" max="17" width="9.140625" style="8" customWidth="1"/>
    <col min="18" max="16384" width="9.140625" style="4" customWidth="1"/>
  </cols>
  <sheetData>
    <row r="2" spans="2:14" ht="12.75">
      <c r="B2" s="11" t="s">
        <v>15</v>
      </c>
      <c r="C2" s="11" t="s">
        <v>26</v>
      </c>
      <c r="D2" s="6"/>
      <c r="E2" s="6"/>
      <c r="F2" s="5"/>
      <c r="G2" s="5"/>
      <c r="H2" s="5"/>
      <c r="I2" s="5"/>
      <c r="J2" s="5"/>
      <c r="K2" s="5"/>
      <c r="L2" s="5"/>
      <c r="M2" s="5"/>
      <c r="N2" s="5"/>
    </row>
    <row r="3" spans="2:14" ht="12.75">
      <c r="B3" s="64" t="s">
        <v>32</v>
      </c>
      <c r="E3" s="6"/>
      <c r="F3" s="8"/>
      <c r="G3" s="65"/>
      <c r="H3" s="8"/>
      <c r="I3" s="9"/>
      <c r="J3" s="9"/>
      <c r="K3" s="9"/>
      <c r="L3" s="9"/>
      <c r="M3" s="9"/>
      <c r="N3" s="9"/>
    </row>
    <row r="4" spans="2:14" ht="13.5" thickBot="1">
      <c r="B4" s="66"/>
      <c r="F4" s="8"/>
      <c r="G4" s="65"/>
      <c r="H4" s="8"/>
      <c r="I4" s="9"/>
      <c r="J4" s="9"/>
      <c r="K4" s="9"/>
      <c r="L4" s="9"/>
      <c r="M4" s="9"/>
      <c r="N4" s="9"/>
    </row>
    <row r="5" spans="2:14" ht="17.25" customHeight="1" thickBot="1">
      <c r="B5" s="148" t="s">
        <v>14</v>
      </c>
      <c r="C5" s="140" t="s">
        <v>0</v>
      </c>
      <c r="D5" s="151" t="s">
        <v>1</v>
      </c>
      <c r="E5" s="152"/>
      <c r="F5" s="152"/>
      <c r="G5" s="152"/>
      <c r="H5" s="152"/>
      <c r="I5" s="152"/>
      <c r="J5" s="152"/>
      <c r="K5" s="152"/>
      <c r="L5" s="153"/>
      <c r="M5" s="67"/>
      <c r="N5" s="67"/>
    </row>
    <row r="6" spans="2:16" ht="16.5" customHeight="1" thickTop="1">
      <c r="B6" s="149"/>
      <c r="C6" s="150"/>
      <c r="D6" s="146" t="s">
        <v>2</v>
      </c>
      <c r="E6" s="154" t="s">
        <v>10</v>
      </c>
      <c r="F6" s="156" t="s">
        <v>13</v>
      </c>
      <c r="G6" s="171"/>
      <c r="H6" s="156" t="s">
        <v>34</v>
      </c>
      <c r="I6" s="157"/>
      <c r="J6" s="157"/>
      <c r="K6" s="157"/>
      <c r="L6" s="158"/>
      <c r="M6" s="68"/>
      <c r="N6" s="68"/>
      <c r="P6" s="160" t="s">
        <v>35</v>
      </c>
    </row>
    <row r="7" spans="2:16" ht="17.25" customHeight="1">
      <c r="B7" s="149"/>
      <c r="C7" s="150"/>
      <c r="D7" s="147"/>
      <c r="E7" s="155"/>
      <c r="F7" s="159"/>
      <c r="G7" s="171"/>
      <c r="H7" s="159"/>
      <c r="I7" s="157"/>
      <c r="J7" s="157"/>
      <c r="K7" s="157"/>
      <c r="L7" s="158"/>
      <c r="M7" s="68"/>
      <c r="N7" s="68"/>
      <c r="O7" s="69"/>
      <c r="P7" s="161"/>
    </row>
    <row r="8" spans="2:16" ht="15" customHeight="1">
      <c r="B8" s="149"/>
      <c r="C8" s="150"/>
      <c r="D8" s="147"/>
      <c r="E8" s="155"/>
      <c r="F8" s="164" t="s">
        <v>3</v>
      </c>
      <c r="G8" s="70"/>
      <c r="H8" s="166" t="s">
        <v>5</v>
      </c>
      <c r="I8" s="168" t="s">
        <v>4</v>
      </c>
      <c r="J8" s="169"/>
      <c r="K8" s="169"/>
      <c r="L8" s="170"/>
      <c r="M8" s="71"/>
      <c r="N8" s="71"/>
      <c r="O8" s="69"/>
      <c r="P8" s="136"/>
    </row>
    <row r="9" spans="2:16" ht="17.25" customHeight="1" thickBot="1">
      <c r="B9" s="139"/>
      <c r="C9" s="141"/>
      <c r="D9" s="72"/>
      <c r="E9" s="73" t="s">
        <v>4</v>
      </c>
      <c r="F9" s="165"/>
      <c r="G9" s="74" t="s">
        <v>4</v>
      </c>
      <c r="H9" s="167"/>
      <c r="I9" s="75" t="s">
        <v>11</v>
      </c>
      <c r="J9" s="76" t="s">
        <v>12</v>
      </c>
      <c r="K9" s="77" t="s">
        <v>19</v>
      </c>
      <c r="L9" s="78" t="s">
        <v>20</v>
      </c>
      <c r="M9" s="71"/>
      <c r="N9" s="71"/>
      <c r="O9" s="69"/>
      <c r="P9" s="137"/>
    </row>
    <row r="10" spans="2:20" s="90" customFormat="1" ht="19.5" customHeight="1" thickTop="1">
      <c r="B10" s="79">
        <v>1</v>
      </c>
      <c r="C10" s="49" t="str">
        <f>'2 kg Screened Metallics'!C10</f>
        <v>BS-3A13-03 (Second Sample)</v>
      </c>
      <c r="D10" s="80">
        <f>'2 kg Screened Metallics'!D10</f>
        <v>2000</v>
      </c>
      <c r="E10" s="81">
        <f>(F10%*G10)+(H10%*AVERAGE(I10:L10))</f>
        <v>241.6622</v>
      </c>
      <c r="F10" s="82">
        <f>P10/D10%</f>
        <v>3.25</v>
      </c>
      <c r="G10" s="83">
        <v>3759.26</v>
      </c>
      <c r="H10" s="84">
        <f>100-F10</f>
        <v>96.75</v>
      </c>
      <c r="I10" s="85">
        <v>131</v>
      </c>
      <c r="J10" s="86">
        <v>120</v>
      </c>
      <c r="K10" s="87">
        <v>120</v>
      </c>
      <c r="L10" s="88">
        <v>123</v>
      </c>
      <c r="M10" s="89"/>
      <c r="N10" s="89"/>
      <c r="P10" s="91">
        <f>'2 kg Screened Metallics'!F10</f>
        <v>65</v>
      </c>
      <c r="Q10" s="92">
        <f>AVERAGE(I10,J10,K10,L10)</f>
        <v>123.5</v>
      </c>
      <c r="R10" s="93"/>
      <c r="T10" s="93"/>
    </row>
    <row r="11" spans="2:20" s="90" customFormat="1" ht="19.5" customHeight="1" thickBot="1">
      <c r="B11" s="94">
        <v>2</v>
      </c>
      <c r="C11" s="95" t="str">
        <f>'2 kg Screened Metallics'!C11</f>
        <v>BS-3A13-03 (Combined Sample)</v>
      </c>
      <c r="D11" s="80">
        <f>'2 kg Screened Metallics'!D11</f>
        <v>2000</v>
      </c>
      <c r="E11" s="81">
        <f>(F11%*G11)+(H11%*AVERAGE(I11:L11))</f>
        <v>232.65473</v>
      </c>
      <c r="F11" s="96">
        <f>P11/D11%</f>
        <v>5.65</v>
      </c>
      <c r="G11" s="83">
        <v>2001.17</v>
      </c>
      <c r="H11" s="84">
        <f>100-F11</f>
        <v>94.35</v>
      </c>
      <c r="I11" s="97">
        <v>140</v>
      </c>
      <c r="J11" s="98">
        <v>113</v>
      </c>
      <c r="K11" s="99">
        <v>130</v>
      </c>
      <c r="L11" s="100">
        <v>124</v>
      </c>
      <c r="M11" s="101"/>
      <c r="N11" s="101"/>
      <c r="P11" s="91">
        <f>'2 kg Screened Metallics'!F11</f>
        <v>113</v>
      </c>
      <c r="Q11" s="92">
        <f>AVERAGE(I11,J11,K11,L11)</f>
        <v>126.75</v>
      </c>
      <c r="R11" s="93"/>
      <c r="T11" s="93"/>
    </row>
    <row r="12" spans="2:16" ht="15" customHeight="1">
      <c r="B12" s="138"/>
      <c r="C12" s="140"/>
      <c r="D12" s="142"/>
      <c r="E12" s="134" t="s">
        <v>25</v>
      </c>
      <c r="F12" s="144"/>
      <c r="G12" s="162" t="s">
        <v>25</v>
      </c>
      <c r="H12" s="172"/>
      <c r="I12" s="174" t="s">
        <v>25</v>
      </c>
      <c r="J12" s="175"/>
      <c r="K12" s="175"/>
      <c r="L12" s="176"/>
      <c r="M12" s="102"/>
      <c r="N12" s="102"/>
      <c r="O12" s="69"/>
      <c r="P12" s="136"/>
    </row>
    <row r="13" spans="2:16" ht="19.5" customHeight="1" thickBot="1">
      <c r="B13" s="139"/>
      <c r="C13" s="141"/>
      <c r="D13" s="143"/>
      <c r="E13" s="135"/>
      <c r="F13" s="145"/>
      <c r="G13" s="163"/>
      <c r="H13" s="173"/>
      <c r="I13" s="103" t="s">
        <v>11</v>
      </c>
      <c r="J13" s="104" t="s">
        <v>12</v>
      </c>
      <c r="K13" s="105" t="s">
        <v>19</v>
      </c>
      <c r="L13" s="106" t="s">
        <v>20</v>
      </c>
      <c r="M13" s="102"/>
      <c r="N13" s="102"/>
      <c r="O13" s="69"/>
      <c r="P13" s="137"/>
    </row>
    <row r="14" spans="2:20" s="90" customFormat="1" ht="19.5" customHeight="1" thickTop="1">
      <c r="B14" s="79">
        <v>1</v>
      </c>
      <c r="C14" s="49" t="str">
        <f>'2 kg Screened Metallics'!C16</f>
        <v>BS-3A13-03 (Second Sample)</v>
      </c>
      <c r="D14" s="80">
        <f>'2 kg Screened Metallics'!D16</f>
        <v>2000</v>
      </c>
      <c r="E14" s="81">
        <f>(F14%*G14)+(H14%*AVERAGE(I14:L14))</f>
        <v>25.016487500000004</v>
      </c>
      <c r="F14" s="82">
        <f>P14/D14%</f>
        <v>3.25</v>
      </c>
      <c r="G14" s="107">
        <v>395.39</v>
      </c>
      <c r="H14" s="84">
        <f>100-F14</f>
        <v>96.75</v>
      </c>
      <c r="I14" s="108">
        <v>13</v>
      </c>
      <c r="J14" s="86">
        <v>10.7</v>
      </c>
      <c r="K14" s="87">
        <v>14.5</v>
      </c>
      <c r="L14" s="88">
        <v>12.1</v>
      </c>
      <c r="M14" s="89"/>
      <c r="N14" s="89"/>
      <c r="P14" s="91">
        <f>'2 kg Screened Metallics'!F16</f>
        <v>65</v>
      </c>
      <c r="Q14" s="92">
        <f>AVERAGE(I14,J14,K14,L14)</f>
        <v>12.575000000000001</v>
      </c>
      <c r="R14" s="93"/>
      <c r="T14" s="93"/>
    </row>
    <row r="15" spans="2:20" s="90" customFormat="1" ht="19.5" customHeight="1" thickBot="1">
      <c r="B15" s="109">
        <v>2</v>
      </c>
      <c r="C15" s="110" t="str">
        <f>'2 kg Screened Metallics'!C17</f>
        <v>BS-3A13-03 (Combined Sample)</v>
      </c>
      <c r="D15" s="111">
        <f>'2 kg Screened Metallics'!D17</f>
        <v>2000</v>
      </c>
      <c r="E15" s="112">
        <f>(F15%*G15)+(H15%*AVERAGE(I15:L15))</f>
        <v>23.863729999999997</v>
      </c>
      <c r="F15" s="113">
        <f>P15/D15%</f>
        <v>5.65</v>
      </c>
      <c r="G15" s="114">
        <v>175.22</v>
      </c>
      <c r="H15" s="115">
        <f>100-F15</f>
        <v>94.35</v>
      </c>
      <c r="I15" s="116">
        <v>16.5</v>
      </c>
      <c r="J15" s="117">
        <v>13.8</v>
      </c>
      <c r="K15" s="118">
        <v>13.6</v>
      </c>
      <c r="L15" s="119">
        <v>15.3</v>
      </c>
      <c r="M15" s="120"/>
      <c r="N15" s="120"/>
      <c r="P15" s="91">
        <f>'2 kg Screened Metallics'!F17</f>
        <v>113</v>
      </c>
      <c r="Q15" s="121">
        <f>AVERAGE(I15,J15,K15,L15)</f>
        <v>14.8</v>
      </c>
      <c r="R15" s="93"/>
      <c r="T15" s="93"/>
    </row>
    <row r="16" ht="18.75" customHeight="1"/>
    <row r="17" ht="19.5" customHeight="1"/>
  </sheetData>
  <sheetProtection/>
  <mergeCells count="21">
    <mergeCell ref="P6:P7"/>
    <mergeCell ref="G12:G13"/>
    <mergeCell ref="F8:F9"/>
    <mergeCell ref="H8:H9"/>
    <mergeCell ref="I8:L8"/>
    <mergeCell ref="F6:G7"/>
    <mergeCell ref="P8:P9"/>
    <mergeCell ref="H12:H13"/>
    <mergeCell ref="I12:L12"/>
    <mergeCell ref="D6:D8"/>
    <mergeCell ref="B5:B9"/>
    <mergeCell ref="C5:C9"/>
    <mergeCell ref="D5:L5"/>
    <mergeCell ref="E6:E8"/>
    <mergeCell ref="H6:L7"/>
    <mergeCell ref="E12:E13"/>
    <mergeCell ref="P12:P13"/>
    <mergeCell ref="B12:B13"/>
    <mergeCell ref="C12:C13"/>
    <mergeCell ref="D12:D13"/>
    <mergeCell ref="F12:F13"/>
  </mergeCells>
  <printOptions horizontalCentered="1"/>
  <pageMargins left="0.35" right="0.24" top="0.5" bottom="0.5" header="0.5" footer="0.25"/>
  <pageSetup horizontalDpi="600" verticalDpi="600" orientation="portrait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0"/>
  <sheetViews>
    <sheetView showGridLines="0" zoomScaleSheetLayoutView="65" zoomScalePageLayoutView="0" workbookViewId="0" topLeftCell="A4">
      <selection activeCell="F6" sqref="F6"/>
    </sheetView>
  </sheetViews>
  <sheetFormatPr defaultColWidth="9.140625" defaultRowHeight="12.75"/>
  <cols>
    <col min="1" max="1" width="2.8515625" style="4" customWidth="1"/>
    <col min="2" max="2" width="33.8515625" style="10" customWidth="1"/>
    <col min="3" max="3" width="26.28125" style="7" customWidth="1"/>
    <col min="4" max="4" width="10.7109375" style="8" customWidth="1"/>
    <col min="5" max="5" width="9.7109375" style="4" customWidth="1"/>
    <col min="6" max="6" width="9.140625" style="4" customWidth="1"/>
    <col min="7" max="7" width="10.57421875" style="4" customWidth="1"/>
    <col min="8" max="8" width="9.140625" style="8" customWidth="1"/>
    <col min="9" max="16384" width="9.140625" style="4" customWidth="1"/>
  </cols>
  <sheetData>
    <row r="2" spans="2:5" ht="12.75">
      <c r="B2" s="11" t="s">
        <v>26</v>
      </c>
      <c r="C2" s="6"/>
      <c r="D2" s="5"/>
      <c r="E2" s="5"/>
    </row>
    <row r="3" spans="4:5" ht="12.75">
      <c r="D3" s="9"/>
      <c r="E3" s="9"/>
    </row>
    <row r="4" spans="4:5" ht="12.75">
      <c r="D4" s="9"/>
      <c r="E4" s="9"/>
    </row>
    <row r="5" ht="18.75" customHeight="1" thickBot="1"/>
    <row r="6" spans="2:4" ht="19.5" customHeight="1">
      <c r="B6" s="140" t="s">
        <v>0</v>
      </c>
      <c r="C6" s="52" t="s">
        <v>40</v>
      </c>
      <c r="D6" s="181" t="s">
        <v>30</v>
      </c>
    </row>
    <row r="7" spans="2:4" ht="12.75" customHeight="1">
      <c r="B7" s="150"/>
      <c r="C7" s="177" t="s">
        <v>10</v>
      </c>
      <c r="D7" s="182"/>
    </row>
    <row r="8" spans="2:4" ht="12.75">
      <c r="B8" s="150"/>
      <c r="C8" s="178"/>
      <c r="D8" s="182"/>
    </row>
    <row r="9" spans="2:4" ht="12.75" customHeight="1">
      <c r="B9" s="150"/>
      <c r="C9" s="178"/>
      <c r="D9" s="182"/>
    </row>
    <row r="10" spans="2:4" ht="12.75">
      <c r="B10" s="141"/>
      <c r="C10" s="53" t="s">
        <v>4</v>
      </c>
      <c r="D10" s="183"/>
    </row>
    <row r="11" spans="2:4" ht="12.75">
      <c r="B11" s="49" t="s">
        <v>36</v>
      </c>
      <c r="C11" s="54">
        <v>215.4997</v>
      </c>
      <c r="D11" s="55">
        <v>240</v>
      </c>
    </row>
    <row r="12" spans="2:4" ht="12.75">
      <c r="B12" s="49" t="s">
        <v>37</v>
      </c>
      <c r="C12" s="54">
        <v>241.6622</v>
      </c>
      <c r="D12" s="55">
        <v>360</v>
      </c>
    </row>
    <row r="13" spans="2:4" ht="12.75">
      <c r="B13" s="58" t="s">
        <v>31</v>
      </c>
      <c r="C13" s="59">
        <v>231.2</v>
      </c>
      <c r="D13" s="60">
        <v>600</v>
      </c>
    </row>
    <row r="14" spans="2:4" ht="13.5" thickBot="1">
      <c r="B14" s="56" t="s">
        <v>38</v>
      </c>
      <c r="C14" s="54">
        <v>232.65473</v>
      </c>
      <c r="D14" s="57">
        <v>600</v>
      </c>
    </row>
    <row r="15" spans="2:4" ht="12.75">
      <c r="B15" s="140"/>
      <c r="C15" s="179" t="s">
        <v>25</v>
      </c>
      <c r="D15" s="181"/>
    </row>
    <row r="16" spans="2:4" ht="12.75">
      <c r="B16" s="141"/>
      <c r="C16" s="180"/>
      <c r="D16" s="183"/>
    </row>
    <row r="17" spans="2:4" ht="12.75">
      <c r="B17" s="49" t="s">
        <v>36</v>
      </c>
      <c r="C17" s="54">
        <v>44.284225</v>
      </c>
      <c r="D17" s="55">
        <v>240</v>
      </c>
    </row>
    <row r="18" spans="2:4" ht="12.75">
      <c r="B18" s="49" t="s">
        <v>37</v>
      </c>
      <c r="C18" s="54">
        <v>25.016487500000004</v>
      </c>
      <c r="D18" s="55">
        <v>360</v>
      </c>
    </row>
    <row r="19" spans="2:4" ht="12.75">
      <c r="B19" s="58" t="s">
        <v>31</v>
      </c>
      <c r="C19" s="59">
        <v>32</v>
      </c>
      <c r="D19" s="60">
        <v>600</v>
      </c>
    </row>
    <row r="20" spans="2:4" ht="13.5" thickBot="1">
      <c r="B20" s="61" t="s">
        <v>38</v>
      </c>
      <c r="C20" s="62">
        <v>23.863729999999997</v>
      </c>
      <c r="D20" s="63">
        <v>600</v>
      </c>
    </row>
  </sheetData>
  <sheetProtection/>
  <mergeCells count="6">
    <mergeCell ref="B6:B10"/>
    <mergeCell ref="B15:B16"/>
    <mergeCell ref="C7:C9"/>
    <mergeCell ref="C15:C16"/>
    <mergeCell ref="D6:D10"/>
    <mergeCell ref="D15:D16"/>
  </mergeCells>
  <printOptions horizontalCentered="1"/>
  <pageMargins left="0.35" right="0.24" top="0.5" bottom="0.5" header="0.5" footer="0.25"/>
  <pageSetup horizontalDpi="600" verticalDpi="600" orientation="portrait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jalal_tajadod</cp:lastModifiedBy>
  <cp:lastPrinted>2014-07-17T19:08:55Z</cp:lastPrinted>
  <dcterms:created xsi:type="dcterms:W3CDTF">2011-11-22T16:31:00Z</dcterms:created>
  <dcterms:modified xsi:type="dcterms:W3CDTF">2014-08-25T18:25:17Z</dcterms:modified>
  <cp:category/>
  <cp:version/>
  <cp:contentType/>
  <cp:contentStatus/>
</cp:coreProperties>
</file>